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comments2.xml" ContentType="application/vnd.openxmlformats-officedocument.spreadsheetml.comments+xml"/>
  <Override PartName="/xl/comments3.xml" ContentType="application/vnd.openxmlformats-officedocument.spreadsheetml.comment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defaultThemeVersion="124226"/>
  <bookViews>
    <workbookView xWindow="-60" yWindow="-105" windowWidth="20610" windowHeight="8100" tabRatio="826"/>
  </bookViews>
  <sheets>
    <sheet name="Програм" sheetId="1" r:id="rId1"/>
    <sheet name="Програмска активност" sheetId="2" r:id="rId2"/>
    <sheet name="Пројекат" sheetId="3" r:id="rId3"/>
    <sheet name="Упутство" sheetId="5" r:id="rId4"/>
  </sheets>
  <definedNames>
    <definedName name="funkcija">Упутство!$CO$1:$CO$138</definedName>
    <definedName name="_xlnm.Print_Area" localSheetId="0">Програм!$A$1:$O$126</definedName>
    <definedName name="_xlnm.Print_Area" localSheetId="1">'Програмска активност'!$A$1:$O$352</definedName>
    <definedName name="_xlnm.Print_Area" localSheetId="2">Пројекат!$A$1:$O$146</definedName>
    <definedName name="_xlnm.Print_Titles" localSheetId="1">'Програмска активност'!$44:$45</definedName>
    <definedName name="_xlnm.Print_Titles" localSheetId="2">Пројекат!$37:$38</definedName>
    <definedName name="активност">Упутство!$D$38:$Q$52</definedName>
    <definedName name="активност_пројекат">Упутство!$A$38:$A$39</definedName>
    <definedName name="Извори_финансирања">Упутство!$CX$2:$CX$18</definedName>
    <definedName name="конто">Упутство!$BE$2:$BE$1773</definedName>
    <definedName name="п1">Упутство!$D$38:$G$38</definedName>
    <definedName name="п10">Упутство!$D$47</definedName>
    <definedName name="п11">Упутство!$D$48:$J$48</definedName>
    <definedName name="п12">Упутство!$D$49:$F$49</definedName>
    <definedName name="п13">Упутство!$D$50:$I$50</definedName>
    <definedName name="п14">Упутство!$D$51:$H$51</definedName>
    <definedName name="п15">Упутство!$D$52:$Q$52</definedName>
    <definedName name="п16">Упутство!$D$53:$F$53</definedName>
    <definedName name="п17">Упутство!$D$54</definedName>
    <definedName name="п2">Упутство!$D$39:$L$39</definedName>
    <definedName name="п3">Упутство!$D$40:$F$40</definedName>
    <definedName name="п4">Упутство!$D$41:$E$41</definedName>
    <definedName name="п5">Упутство!$D$42:$E$42</definedName>
    <definedName name="п6">Упутство!$D$43:$I$43</definedName>
    <definedName name="п7">Упутство!$D$44:$G$44</definedName>
    <definedName name="п8">Упутство!$D$45</definedName>
    <definedName name="п9">Упутство!$D$46</definedName>
    <definedName name="ПА_1">Упутство!$D$134</definedName>
    <definedName name="ПА_10">Упутство!$D$143</definedName>
    <definedName name="ПА_11">Упутство!$D$144:$F$144</definedName>
    <definedName name="ПА_12">Упутство!$D$145</definedName>
    <definedName name="ПА_13">Упутство!$D$146</definedName>
    <definedName name="ПА_14">Упутство!$D$147:$F$147</definedName>
    <definedName name="ПА_15">Упутство!$D$148</definedName>
    <definedName name="ПА_16">Упутство!$D$149:$E$149</definedName>
    <definedName name="ПА_17">Упутство!$D$150</definedName>
    <definedName name="ПА_18">Упутство!$D$151</definedName>
    <definedName name="ПА_19">Упутство!$D$152:$E$152</definedName>
    <definedName name="ПА_2">Упутство!$D$135:$E$135</definedName>
    <definedName name="ПА_20">Упутство!$D$153</definedName>
    <definedName name="ПА_21">Упутство!$D$154</definedName>
    <definedName name="ПА_22">Упутство!$D$155:$E$155</definedName>
    <definedName name="ПА_23">Упутство!$D$156</definedName>
    <definedName name="ПА_24">Упутство!$D$157:$F$157+Упутство!$D$157:$F$157</definedName>
    <definedName name="ПА_25">Упутство!$D$158</definedName>
    <definedName name="ПА_26">Упутство!$D$159</definedName>
    <definedName name="ПА_27">Упутство!$D$160</definedName>
    <definedName name="ПА_28">Упутство!$D$161:$F$161</definedName>
    <definedName name="ПА_29">Упутство!$D$162</definedName>
    <definedName name="ПА_3">Упутство!$D$136</definedName>
    <definedName name="ПА_30">Упутство!$D$163:$F$163</definedName>
    <definedName name="ПА_31">Упутство!$D$164:$E$164</definedName>
    <definedName name="ПА_32">Упутство!$D$165:$F$165</definedName>
    <definedName name="ПА_33">Упутство!$D$166:$E$166</definedName>
    <definedName name="ПА_34">Упутство!$D$167</definedName>
    <definedName name="ПА_35">Упутство!$D$168</definedName>
    <definedName name="ПА_36">Упутство!$D$169</definedName>
    <definedName name="ПА_37">Упутство!$D$170</definedName>
    <definedName name="ПА_38">Упутство!$D$171</definedName>
    <definedName name="ПА_39">Упутство!$D$172:$F$172</definedName>
    <definedName name="ПА_4">Упутство!$D$137</definedName>
    <definedName name="ПА_40">Упутство!$D$173</definedName>
    <definedName name="ПА_41">Упутство!$D$174</definedName>
    <definedName name="ПА_42">Упутство!$D$175</definedName>
    <definedName name="ПА_43">Упутство!$D$176</definedName>
    <definedName name="ПА_44">Упутство!$D$177</definedName>
    <definedName name="ПА_45">Упутство!$D$178:$E$178</definedName>
    <definedName name="ПА_46">Упутство!$D$179</definedName>
    <definedName name="ПА_47">Упутство!$D$180</definedName>
    <definedName name="ПА_48">Упутство!$D$181</definedName>
    <definedName name="ПА_49">Упутство!$D$182</definedName>
    <definedName name="ПА_5">Упутство!$D$138:$E$138</definedName>
    <definedName name="ПА_50">Упутство!$D$183:$E$183</definedName>
    <definedName name="ПА_51">Упутство!$D$184</definedName>
    <definedName name="ПА_52">Упутство!$D$185</definedName>
    <definedName name="ПА_53">Упутство!$D$186</definedName>
    <definedName name="ПА_54">Упутство!$D$187</definedName>
    <definedName name="ПА_55">Упутство!$D$188</definedName>
    <definedName name="ПА_56">Упутство!$D$189</definedName>
    <definedName name="ПА_57">Упутство!$D$190</definedName>
    <definedName name="ПА_58">Упутство!$D$191</definedName>
    <definedName name="ПА_59">Упутство!$D$192</definedName>
    <definedName name="ПА_6">Упутство!$D$139:$E$139</definedName>
    <definedName name="ПА_60">Упутство!$D$193</definedName>
    <definedName name="ПА_61">Упутство!$D$194</definedName>
    <definedName name="ПА_62">Упутство!$D$195</definedName>
    <definedName name="ПА_63">Упутство!$D$196</definedName>
    <definedName name="ПА_64">Упутство!$D$197</definedName>
    <definedName name="ПА_65">Упутство!$D$198</definedName>
    <definedName name="ПА_66">Упутство!$D$199</definedName>
    <definedName name="ПА_67">Упутство!$D$200</definedName>
    <definedName name="ПА_68">Упутство!$D$201</definedName>
    <definedName name="ПА_69">Упутство!$D$202</definedName>
    <definedName name="ПА_7">Упутство!$D$140</definedName>
    <definedName name="ПА_70">Упутство!$D$203</definedName>
    <definedName name="ПА_71">Упутство!$D$204</definedName>
    <definedName name="ПА_72">Упутство!$D$205:$E$205</definedName>
    <definedName name="ПА_8">Упутство!$D$141</definedName>
    <definedName name="ПА_9">Упутство!$D$142</definedName>
    <definedName name="ПАЦ_1">Упутство!$D$218:$F$218</definedName>
    <definedName name="ПАЦ_10">Упутство!$D$227</definedName>
    <definedName name="ПАЦ_11">Упутство!$D$228:$E$228</definedName>
    <definedName name="ПАЦ_12">Упутство!$D$229</definedName>
    <definedName name="ПАЦ_13">Упутство!$D$230</definedName>
    <definedName name="ПАЦ_14">Упутство!$D$231</definedName>
    <definedName name="ПАЦ_15">Упутство!$D$232:$E$232</definedName>
    <definedName name="ПАЦ_16">Упутство!$D$233:$F$233</definedName>
    <definedName name="ПАЦ_17">Упутство!$D$234</definedName>
    <definedName name="ПАЦ_18">Упутство!$D$235</definedName>
    <definedName name="ПАЦ_19">Упутство!$D$236:$F$236</definedName>
    <definedName name="ПАЦ_2">Упутство!$D$219:$E$219</definedName>
    <definedName name="ПАЦ_20">Упутство!$D$237:$E$237</definedName>
    <definedName name="ПАЦ_21">Упутство!$D$238</definedName>
    <definedName name="ПАЦ_22">Упутство!$D$239:$F$239</definedName>
    <definedName name="ПАЦ_23">Упутство!$D$239:$F$239</definedName>
    <definedName name="ПАЦ_24">Упутство!$D$241:$F$241</definedName>
    <definedName name="ПАЦ_25">Упутство!$D$242:$E$242</definedName>
    <definedName name="ПАЦ_26">Упутство!$D$241:$F$241</definedName>
    <definedName name="ПАЦ_27">Упутство!$D$244:$E$244</definedName>
    <definedName name="ПАЦ_28">Упутство!$D$245:$E$245</definedName>
    <definedName name="ПАЦ_29">Упутство!$D$246:$F$246</definedName>
    <definedName name="ПАЦ_3">Упутство!$D$220:$E$220</definedName>
    <definedName name="ПАЦ_30">Упутство!$D$247:$F$247</definedName>
    <definedName name="ПАЦ_31">Упутство!$D$248:$E$248</definedName>
    <definedName name="ПАЦ_32">Упутство!$D$249:$F$249</definedName>
    <definedName name="ПАЦ_33">Упутство!$D$250:$F$250</definedName>
    <definedName name="ПАЦ_34">Упутство!$D$250:$F$250</definedName>
    <definedName name="ПАЦ_35">Упутство!$D$252</definedName>
    <definedName name="ПАЦ_36">Упутство!$D$253:$E$253</definedName>
    <definedName name="ПАЦ_37">Упутство!$D$254:$E$254</definedName>
    <definedName name="ПАЦ_38">Упутство!$D$255:$E$255</definedName>
    <definedName name="ПАЦ_39">Упутство!$D$256</definedName>
    <definedName name="ПАЦ_4">Упутство!$D$221:$E$221</definedName>
    <definedName name="ПАЦ_40">Упутство!$D$257:$F$257</definedName>
    <definedName name="ПАЦ_41">Упутство!$D$258:$F$258</definedName>
    <definedName name="ПАЦ_42">Упутство!$D$259:$E$259</definedName>
    <definedName name="ПАЦ_43">Упутство!$D$260:$E$260</definedName>
    <definedName name="ПАЦ_44">Упутство!$D$261:$E$261</definedName>
    <definedName name="ПАЦ_45">Упутство!$D$262</definedName>
    <definedName name="ПАЦ_46">Упутство!$D$263:$E$263</definedName>
    <definedName name="ПАЦ_47">Упутство!$D$264:$F$264</definedName>
    <definedName name="ПАЦ_48">Упутство!$D$265:$F$265</definedName>
    <definedName name="ПАЦ_49">Упутство!$D$266:$E$266</definedName>
    <definedName name="ПАЦ_5">Упутство!$D$222:$F$222</definedName>
    <definedName name="ПАЦ_50">Упутство!$D$267:$G$267</definedName>
    <definedName name="ПАЦ_51">Упутство!$D$268:$F$268</definedName>
    <definedName name="ПАЦ_52">Упутство!$D$269:$E$269</definedName>
    <definedName name="ПАЦ_53">Упутство!$D$270:$G$270</definedName>
    <definedName name="ПАЦ_54">Упутство!$D$271:$H$271</definedName>
    <definedName name="ПАЦ_55">Упутство!$D$272:$F$272</definedName>
    <definedName name="ПАЦ_56">Упутство!$D$273:$E$273</definedName>
    <definedName name="ПАЦ_57">Упутство!$D$274:$F$274</definedName>
    <definedName name="ПАЦ_58">Упутство!$D$275:$G$275</definedName>
    <definedName name="ПАЦ_59">Упутство!$D$276</definedName>
    <definedName name="ПАЦ_6">Упутство!$D$223:$E$223</definedName>
    <definedName name="ПАЦ_60">Упутство!$D$277</definedName>
    <definedName name="ПАЦ_61">Упутство!$D$278:$E$278</definedName>
    <definedName name="ПАЦ_62">Упутство!$D$279:$E$279</definedName>
    <definedName name="ПАЦ_63">Упутство!$D$280:$F$280</definedName>
    <definedName name="ПАЦ_64">Упутство!$D$281</definedName>
    <definedName name="ПАЦ_65">Упутство!$D$282:$E$282</definedName>
    <definedName name="ПАЦ_66">Упутство!$D$283</definedName>
    <definedName name="ПАЦ_67">Упутство!$D$284:$E$284</definedName>
    <definedName name="ПАЦ_68">Упутство!$D$285:$E$285</definedName>
    <definedName name="ПАЦ_69">Упутство!$D$286:$F$286</definedName>
    <definedName name="ПАЦ_7">Упутство!$D$224:$E$224</definedName>
    <definedName name="ПАЦ_70">Упутство!$D$287:$E$287</definedName>
    <definedName name="ПАЦ_71">Упутство!$D$288:$E$288</definedName>
    <definedName name="ПАЦ_72">Упутство!$D$289</definedName>
    <definedName name="ПАЦ_73">Упутство!$D$290:$F$290</definedName>
    <definedName name="ПАЦ_74">Упутство!$D$291:$F$291</definedName>
    <definedName name="ПАЦ_75">Упутство!$D$292:$H$292</definedName>
    <definedName name="ПАЦ_76">Упутство!$D$293:$F$293</definedName>
    <definedName name="ПАЦ_77">Упутство!$D$294:$G$294</definedName>
    <definedName name="ПАЦ_78">Упутство!$D$295:$E$295</definedName>
    <definedName name="ПАЦ_79">Упутство!$D$296:$F$296</definedName>
    <definedName name="ПАЦ_8">Упутство!$D$225:$E$225</definedName>
    <definedName name="ПАЦ_80">Упутство!$D$297</definedName>
    <definedName name="ПАЦ_81">Упутство!$D$298:$E$298</definedName>
    <definedName name="ПАЦ_82">Упутство!$D$299:$E$299</definedName>
    <definedName name="ПАЦ_83">Упутство!$D$300:$E$300</definedName>
    <definedName name="ПАЦ_84">Упутство!$D$301</definedName>
    <definedName name="ПАЦ_85">Упутство!$D$302:$E$302</definedName>
    <definedName name="ПАЦ_86">Упутство!$D$303:$E$303</definedName>
    <definedName name="ПАЦ_87">Упутство!$D$304</definedName>
    <definedName name="ПАЦ_88">Упутство!$D$305</definedName>
    <definedName name="ПАЦ_89">Упутство!$D$306</definedName>
    <definedName name="ПАЦ_9">Упутство!$D$226:$E$226</definedName>
    <definedName name="ПАЦ_90">Упутство!$D$307</definedName>
    <definedName name="ПАЦ_91">Упутство!$D$308</definedName>
    <definedName name="ПАЦ_92">Упутство!$D$309</definedName>
    <definedName name="ПАЦ_93">Упутство!$D$310:$F$310</definedName>
    <definedName name="ПАЦ_94">Упутство!$D$311:$F$311</definedName>
    <definedName name="ПАЦ_95">Упутство!$D$312</definedName>
    <definedName name="ПАЦ_96">Упутство!$D$313:$F$313</definedName>
    <definedName name="ПАЦ_97">Упутство!$D$314:$E$314</definedName>
    <definedName name="ПГ_1">Упутство!$D$76</definedName>
    <definedName name="ПГ_10">Упутство!$D$85:$E$85</definedName>
    <definedName name="ПГ_11">Упутство!$D$86:$G$86</definedName>
    <definedName name="ПГ_12">Упутство!$D$87</definedName>
    <definedName name="ПГ_13">Упутство!$D$88:$E$88</definedName>
    <definedName name="ПГ_14">Упутство!$D$89:$E$89</definedName>
    <definedName name="ПГ_15">Упутство!$D$90</definedName>
    <definedName name="ПГ_16">Упутство!$D$91</definedName>
    <definedName name="ПГ_17">Упутство!$D$92:$F$92</definedName>
    <definedName name="ПГ_2">Упутство!$D$77:$H$77</definedName>
    <definedName name="ПГ_3">Упутство!$D$78:$E$78</definedName>
    <definedName name="ПГ_4">Упутство!$D$79:$E$79</definedName>
    <definedName name="ПГ_5">Упутство!$D$80</definedName>
    <definedName name="ПГ_6">Упутство!$D$81:$G$81</definedName>
    <definedName name="ПГ_7">Упутство!$D$82:$F$82</definedName>
    <definedName name="ПГ_8">Упутство!$D$83:$E$83</definedName>
    <definedName name="ПГ_9">Упутство!$D$84:$F$84</definedName>
    <definedName name="ПГЦ_1">Упутство!$C$93:$D$93</definedName>
    <definedName name="ПГЦ_10">Упутство!$C$102:$D$102</definedName>
    <definedName name="ПГЦ_11">Упутство!$C$103:$E$103</definedName>
    <definedName name="ПГЦ_12">Упутство!$C$104:$D$104</definedName>
    <definedName name="ПГЦ_13">Упутство!$C$105:$E$105</definedName>
    <definedName name="ПГЦ_14">Упутство!$C$106:$E$106</definedName>
    <definedName name="ПГЦ_15">Упутство!$C$107:$E$107</definedName>
    <definedName name="ПГЦ_16">Упутство!$C$108:$E$108</definedName>
    <definedName name="ПГЦ_17">Упутство!$C$109:$E$109</definedName>
    <definedName name="ПГЦ_18">Упутство!$C$110:$E$110</definedName>
    <definedName name="ПГЦ_19">Упутство!$C$111:$D$111</definedName>
    <definedName name="ПГЦ_2">Упутство!$C$94:$D$94</definedName>
    <definedName name="ПГЦ_20">Упутство!$C$112:$E$112</definedName>
    <definedName name="ПГЦ_21">Упутство!$C$113:$D$113</definedName>
    <definedName name="ПГЦ_22">Упутство!$C$114:$D$114</definedName>
    <definedName name="ПГЦ_23">Упутство!$C$115:$D$115</definedName>
    <definedName name="ПГЦ_24">Упутство!$C$116:$D$116</definedName>
    <definedName name="ПГЦ_25">Упутство!$C$117:$D$117</definedName>
    <definedName name="ПГЦ_26">Упутство!$C$118:$E$118</definedName>
    <definedName name="ПГЦ_27">Упутство!$C$119:$D$119</definedName>
    <definedName name="ПГЦ_28">Упутство!$C$120</definedName>
    <definedName name="ПГЦ_29">Упутство!$C$121:$E$121</definedName>
    <definedName name="ПГЦ_3">Упутство!$C$95:$E$95</definedName>
    <definedName name="ПГЦ_30">Упутство!$C$122:$H$122</definedName>
    <definedName name="ПГЦ_31">Упутство!$C$123:$E$123</definedName>
    <definedName name="ПГЦ_32">Упутство!$C$124</definedName>
    <definedName name="ПГЦ_33">Упутство!$C$125:$F$125</definedName>
    <definedName name="ПГЦ_34">Упутство!$C$126:$E$126</definedName>
    <definedName name="ПГЦ_35">Упутство!$C$127:$F$127</definedName>
    <definedName name="ПГЦ_36">Упутство!$C$128</definedName>
    <definedName name="ПГЦ_37">Упутство!$C$129:$E$129</definedName>
    <definedName name="ПГЦ_38">Упутство!$C$130:$E$130</definedName>
    <definedName name="ПГЦ_39">Упутство!$C$131</definedName>
    <definedName name="ПГЦ_4">Упутство!$C$96:$E$96</definedName>
    <definedName name="ПГЦ_5">Упутство!$C$97:$E$97</definedName>
    <definedName name="ПГЦ_6">Упутство!$C$98:$D$98</definedName>
    <definedName name="ПГЦ_7">Упутство!$C$99:$D$99</definedName>
    <definedName name="ПГЦ_8">Упутство!$C$100:$F$100</definedName>
    <definedName name="ПГЦ_9">Упутство!$C$101:$E$101</definedName>
    <definedName name="Програми">Упутство!$B$38:$B$54</definedName>
    <definedName name="Сектор">Упутство!$A$57:$A$67</definedName>
    <definedName name="списак_активности">Упутство!$A$134:$A$190</definedName>
    <definedName name="шифра_програма">Упутство!$B$2:$B$20</definedName>
  </definedNames>
  <calcPr calcId="125725"/>
</workbook>
</file>

<file path=xl/calcChain.xml><?xml version="1.0" encoding="utf-8"?>
<calcChain xmlns="http://schemas.openxmlformats.org/spreadsheetml/2006/main">
  <c r="I319" i="2"/>
  <c r="I188"/>
  <c r="G114" i="3"/>
  <c r="G111"/>
  <c r="G108"/>
  <c r="G103"/>
  <c r="G101"/>
  <c r="G97"/>
  <c r="G94"/>
  <c r="G86"/>
  <c r="G80"/>
  <c r="G77"/>
  <c r="G74"/>
  <c r="G71"/>
  <c r="G64"/>
  <c r="G60"/>
  <c r="G56"/>
  <c r="G47"/>
  <c r="G43"/>
  <c r="G39"/>
  <c r="D39"/>
  <c r="C47" i="2"/>
  <c r="C48"/>
  <c r="C49"/>
  <c r="C50"/>
  <c r="C51"/>
  <c r="C52"/>
  <c r="C53"/>
  <c r="C54"/>
  <c r="C55"/>
  <c r="C56"/>
  <c r="C57"/>
  <c r="C58"/>
  <c r="C59"/>
  <c r="C60"/>
  <c r="C61"/>
  <c r="C62"/>
  <c r="C63"/>
  <c r="C64"/>
  <c r="C65"/>
  <c r="C66"/>
  <c r="C67"/>
  <c r="C68"/>
  <c r="C69"/>
  <c r="C70"/>
  <c r="C71"/>
  <c r="C72"/>
  <c r="C73"/>
  <c r="C74"/>
  <c r="C75"/>
  <c r="C76"/>
  <c r="C77"/>
  <c r="C78"/>
  <c r="C79"/>
  <c r="C80"/>
  <c r="C81"/>
  <c r="C82"/>
  <c r="C83"/>
  <c r="C84"/>
  <c r="C85"/>
  <c r="C86"/>
  <c r="C87"/>
  <c r="C88"/>
  <c r="C89"/>
  <c r="C90"/>
  <c r="C91"/>
  <c r="C92"/>
  <c r="C93"/>
  <c r="C94"/>
  <c r="C95"/>
  <c r="C96"/>
  <c r="C97"/>
  <c r="C98"/>
  <c r="C99"/>
  <c r="C100"/>
  <c r="C101"/>
  <c r="C102"/>
  <c r="C103"/>
  <c r="C104"/>
  <c r="C105"/>
  <c r="C106"/>
  <c r="C107"/>
  <c r="C108"/>
  <c r="C109"/>
  <c r="C110"/>
  <c r="C111"/>
  <c r="C112"/>
  <c r="C113"/>
  <c r="C114"/>
  <c r="C115"/>
  <c r="C116"/>
  <c r="C117"/>
  <c r="C118"/>
  <c r="C119"/>
  <c r="C120"/>
  <c r="C121"/>
  <c r="C122"/>
  <c r="C123"/>
  <c r="C124"/>
  <c r="C125"/>
  <c r="C126"/>
  <c r="C127"/>
  <c r="C128"/>
  <c r="C129"/>
  <c r="C130"/>
  <c r="C131"/>
  <c r="C132"/>
  <c r="C133"/>
  <c r="C134"/>
  <c r="C135"/>
  <c r="C136"/>
  <c r="C137"/>
  <c r="C138"/>
  <c r="C139"/>
  <c r="C140"/>
  <c r="C141"/>
  <c r="C142"/>
  <c r="C143"/>
  <c r="C144"/>
  <c r="C145"/>
  <c r="C146"/>
  <c r="C147"/>
  <c r="C148"/>
  <c r="C149"/>
  <c r="C150"/>
  <c r="C151"/>
  <c r="C152"/>
  <c r="C153"/>
  <c r="C154"/>
  <c r="C155"/>
  <c r="C156"/>
  <c r="C157"/>
  <c r="C158"/>
  <c r="C159"/>
  <c r="C160"/>
  <c r="C161"/>
  <c r="C162"/>
  <c r="C163"/>
  <c r="C164"/>
  <c r="C165"/>
  <c r="C166"/>
  <c r="C167"/>
  <c r="C168"/>
  <c r="C169"/>
  <c r="C170"/>
  <c r="C171"/>
  <c r="C172"/>
  <c r="C173"/>
  <c r="C174"/>
  <c r="C175"/>
  <c r="C176"/>
  <c r="C177"/>
  <c r="C178"/>
  <c r="C179"/>
  <c r="C180"/>
  <c r="C181"/>
  <c r="C182"/>
  <c r="C183"/>
  <c r="C184"/>
  <c r="C185"/>
  <c r="C186"/>
  <c r="C187"/>
  <c r="C188"/>
  <c r="C189"/>
  <c r="C190"/>
  <c r="C191"/>
  <c r="C192"/>
  <c r="C193"/>
  <c r="C194"/>
  <c r="C195"/>
  <c r="C196"/>
  <c r="C197"/>
  <c r="C198"/>
  <c r="C199"/>
  <c r="C200"/>
  <c r="C201"/>
  <c r="C202"/>
  <c r="C203"/>
  <c r="C204"/>
  <c r="C205"/>
  <c r="C206"/>
  <c r="C207"/>
  <c r="C208"/>
  <c r="C209"/>
  <c r="C210"/>
  <c r="C211"/>
  <c r="C212"/>
  <c r="C213"/>
  <c r="C214"/>
  <c r="C215"/>
  <c r="C216"/>
  <c r="C217"/>
  <c r="C218"/>
  <c r="C219"/>
  <c r="C220"/>
  <c r="C221"/>
  <c r="C222"/>
  <c r="C223"/>
  <c r="C224"/>
  <c r="C225"/>
  <c r="C226"/>
  <c r="C227"/>
  <c r="C228"/>
  <c r="C229"/>
  <c r="C230"/>
  <c r="C231"/>
  <c r="C232"/>
  <c r="C233"/>
  <c r="C234"/>
  <c r="C235"/>
  <c r="C236"/>
  <c r="C237"/>
  <c r="C238"/>
  <c r="C239"/>
  <c r="C240"/>
  <c r="C241"/>
  <c r="C242"/>
  <c r="C243"/>
  <c r="C244"/>
  <c r="C245"/>
  <c r="C246"/>
  <c r="C247"/>
  <c r="C248"/>
  <c r="C249"/>
  <c r="C250"/>
  <c r="C251"/>
  <c r="C252"/>
  <c r="C253"/>
  <c r="C254"/>
  <c r="C255"/>
  <c r="C256"/>
  <c r="C257"/>
  <c r="C258"/>
  <c r="C259"/>
  <c r="C260"/>
  <c r="C261"/>
  <c r="C262"/>
  <c r="C263"/>
  <c r="C264"/>
  <c r="C265"/>
  <c r="C266"/>
  <c r="C267"/>
  <c r="C268"/>
  <c r="C269"/>
  <c r="C270"/>
  <c r="C271"/>
  <c r="C272"/>
  <c r="C273"/>
  <c r="C274"/>
  <c r="C275"/>
  <c r="C276"/>
  <c r="C277"/>
  <c r="C278"/>
  <c r="C279"/>
  <c r="C280"/>
  <c r="C281"/>
  <c r="C282"/>
  <c r="C283"/>
  <c r="C284"/>
  <c r="C285"/>
  <c r="C286"/>
  <c r="C287"/>
  <c r="C288"/>
  <c r="C289"/>
  <c r="C290"/>
  <c r="C291"/>
  <c r="C292"/>
  <c r="C293"/>
  <c r="C294"/>
  <c r="C295"/>
  <c r="C296"/>
  <c r="C297"/>
  <c r="C298"/>
  <c r="C299"/>
  <c r="C300"/>
  <c r="C301"/>
  <c r="C302"/>
  <c r="C303"/>
  <c r="C304"/>
  <c r="C305"/>
  <c r="C306"/>
  <c r="C307"/>
  <c r="C308"/>
  <c r="C309"/>
  <c r="C310"/>
  <c r="C311"/>
  <c r="C312"/>
  <c r="C313"/>
  <c r="C314"/>
  <c r="C315"/>
  <c r="C316"/>
  <c r="C317"/>
  <c r="C318"/>
  <c r="C319"/>
  <c r="C320"/>
  <c r="C321"/>
  <c r="C322"/>
  <c r="C40" i="3"/>
  <c r="C41"/>
  <c r="C42"/>
  <c r="C43"/>
  <c r="C44"/>
  <c r="C45"/>
  <c r="C46"/>
  <c r="C47"/>
  <c r="C48"/>
  <c r="C49"/>
  <c r="C50"/>
  <c r="C51"/>
  <c r="C52"/>
  <c r="C53"/>
  <c r="C54"/>
  <c r="C55"/>
  <c r="C56"/>
  <c r="C57"/>
  <c r="C58"/>
  <c r="C59"/>
  <c r="C60"/>
  <c r="C61"/>
  <c r="C62"/>
  <c r="C63"/>
  <c r="C64"/>
  <c r="C65"/>
  <c r="C66"/>
  <c r="C67"/>
  <c r="C68"/>
  <c r="C69"/>
  <c r="C70"/>
  <c r="C71"/>
  <c r="C72"/>
  <c r="C73"/>
  <c r="C74"/>
  <c r="C75"/>
  <c r="C76"/>
  <c r="C77"/>
  <c r="C78"/>
  <c r="C79"/>
  <c r="C80"/>
  <c r="C81"/>
  <c r="C82"/>
  <c r="C83"/>
  <c r="C84"/>
  <c r="C85"/>
  <c r="C86"/>
  <c r="C87"/>
  <c r="C88"/>
  <c r="C89"/>
  <c r="C90"/>
  <c r="C91"/>
  <c r="C92"/>
  <c r="C93"/>
  <c r="C94"/>
  <c r="C95"/>
  <c r="C96"/>
  <c r="C97"/>
  <c r="C98"/>
  <c r="C99"/>
  <c r="C100"/>
  <c r="C101"/>
  <c r="C102"/>
  <c r="C103"/>
  <c r="C104"/>
  <c r="C105"/>
  <c r="C106"/>
  <c r="C107"/>
  <c r="C108"/>
  <c r="C109"/>
  <c r="C110"/>
  <c r="C111"/>
  <c r="C112"/>
  <c r="C113"/>
  <c r="C114"/>
  <c r="C115"/>
  <c r="C116"/>
  <c r="D114"/>
  <c r="D111"/>
  <c r="D108"/>
  <c r="D103"/>
  <c r="D101"/>
  <c r="D97"/>
  <c r="D94"/>
  <c r="D86"/>
  <c r="D80"/>
  <c r="D77"/>
  <c r="D74"/>
  <c r="D71"/>
  <c r="D64"/>
  <c r="D60"/>
  <c r="D56"/>
  <c r="D47"/>
  <c r="E39"/>
  <c r="F39"/>
  <c r="H39"/>
  <c r="I39"/>
  <c r="J39"/>
  <c r="K39"/>
  <c r="L39"/>
  <c r="M39"/>
  <c r="D43"/>
  <c r="I114"/>
  <c r="O114" s="1"/>
  <c r="I77"/>
  <c r="E114"/>
  <c r="F114"/>
  <c r="H114"/>
  <c r="J114"/>
  <c r="K114"/>
  <c r="L114"/>
  <c r="M114"/>
  <c r="E111"/>
  <c r="F111"/>
  <c r="H111"/>
  <c r="I111"/>
  <c r="J111"/>
  <c r="K111"/>
  <c r="L111"/>
  <c r="M111"/>
  <c r="E108"/>
  <c r="F108"/>
  <c r="H108"/>
  <c r="I108"/>
  <c r="J108"/>
  <c r="K108"/>
  <c r="L108"/>
  <c r="M108"/>
  <c r="E103"/>
  <c r="F103"/>
  <c r="H103"/>
  <c r="I103"/>
  <c r="J103"/>
  <c r="K103"/>
  <c r="L103"/>
  <c r="M103"/>
  <c r="E101"/>
  <c r="F101"/>
  <c r="H101"/>
  <c r="I101"/>
  <c r="J101"/>
  <c r="K101"/>
  <c r="L101"/>
  <c r="M101"/>
  <c r="E97"/>
  <c r="F97"/>
  <c r="H97"/>
  <c r="I97"/>
  <c r="J97"/>
  <c r="K97"/>
  <c r="L97"/>
  <c r="M97"/>
  <c r="E94"/>
  <c r="F94"/>
  <c r="H94"/>
  <c r="I94"/>
  <c r="J94"/>
  <c r="K94"/>
  <c r="L94"/>
  <c r="M94"/>
  <c r="E86"/>
  <c r="F86"/>
  <c r="H86"/>
  <c r="I86"/>
  <c r="J86"/>
  <c r="K86"/>
  <c r="L86"/>
  <c r="M86"/>
  <c r="E80"/>
  <c r="F80"/>
  <c r="H80"/>
  <c r="I80"/>
  <c r="J80"/>
  <c r="K80"/>
  <c r="L80"/>
  <c r="M80"/>
  <c r="E77"/>
  <c r="F77"/>
  <c r="H77"/>
  <c r="J77"/>
  <c r="K77"/>
  <c r="L77"/>
  <c r="M77"/>
  <c r="E74"/>
  <c r="F74"/>
  <c r="H74"/>
  <c r="I74"/>
  <c r="J74"/>
  <c r="K74"/>
  <c r="L74"/>
  <c r="M74"/>
  <c r="E71"/>
  <c r="F71"/>
  <c r="H71"/>
  <c r="I71"/>
  <c r="J71"/>
  <c r="K71"/>
  <c r="L71"/>
  <c r="M71"/>
  <c r="N96"/>
  <c r="O96"/>
  <c r="E64"/>
  <c r="F64"/>
  <c r="H64"/>
  <c r="I64"/>
  <c r="J64"/>
  <c r="K64"/>
  <c r="L64"/>
  <c r="M64"/>
  <c r="E60"/>
  <c r="F60"/>
  <c r="H60"/>
  <c r="I60"/>
  <c r="J60"/>
  <c r="K60"/>
  <c r="L60"/>
  <c r="M60"/>
  <c r="E56"/>
  <c r="F56"/>
  <c r="H56"/>
  <c r="I56"/>
  <c r="J56"/>
  <c r="K56"/>
  <c r="L56"/>
  <c r="M56"/>
  <c r="E47"/>
  <c r="F47"/>
  <c r="H47"/>
  <c r="I47"/>
  <c r="J47"/>
  <c r="K47"/>
  <c r="L47"/>
  <c r="M47"/>
  <c r="E43"/>
  <c r="F43"/>
  <c r="H43"/>
  <c r="I43"/>
  <c r="J43"/>
  <c r="K43"/>
  <c r="L43"/>
  <c r="M43"/>
  <c r="N40"/>
  <c r="O40"/>
  <c r="N41"/>
  <c r="O41"/>
  <c r="N42"/>
  <c r="O42"/>
  <c r="N44"/>
  <c r="O44"/>
  <c r="N45"/>
  <c r="O45"/>
  <c r="N46"/>
  <c r="O46"/>
  <c r="N48"/>
  <c r="O48"/>
  <c r="N49"/>
  <c r="O49"/>
  <c r="N50"/>
  <c r="O50"/>
  <c r="N51"/>
  <c r="O51"/>
  <c r="N52"/>
  <c r="O52"/>
  <c r="N53"/>
  <c r="O53"/>
  <c r="N54"/>
  <c r="O54"/>
  <c r="N55"/>
  <c r="O55"/>
  <c r="N57"/>
  <c r="O57"/>
  <c r="N58"/>
  <c r="O58"/>
  <c r="N59"/>
  <c r="O59"/>
  <c r="O60"/>
  <c r="N61"/>
  <c r="O61"/>
  <c r="N62"/>
  <c r="O62"/>
  <c r="N63"/>
  <c r="O63"/>
  <c r="N65"/>
  <c r="O65"/>
  <c r="N66"/>
  <c r="O66"/>
  <c r="N67"/>
  <c r="O67"/>
  <c r="N68"/>
  <c r="O68"/>
  <c r="N69"/>
  <c r="O69"/>
  <c r="N70"/>
  <c r="O70"/>
  <c r="N72"/>
  <c r="O72"/>
  <c r="N73"/>
  <c r="O73"/>
  <c r="N75"/>
  <c r="O75"/>
  <c r="N76"/>
  <c r="O76"/>
  <c r="N78"/>
  <c r="O78"/>
  <c r="N79"/>
  <c r="O79"/>
  <c r="N80"/>
  <c r="O80"/>
  <c r="N81"/>
  <c r="O81"/>
  <c r="N82"/>
  <c r="O82"/>
  <c r="N83"/>
  <c r="O83"/>
  <c r="N84"/>
  <c r="O84"/>
  <c r="N85"/>
  <c r="O85"/>
  <c r="N87"/>
  <c r="O87"/>
  <c r="N88"/>
  <c r="O88"/>
  <c r="N89"/>
  <c r="O89"/>
  <c r="N90"/>
  <c r="O90"/>
  <c r="N91"/>
  <c r="O91"/>
  <c r="N92"/>
  <c r="O92"/>
  <c r="N93"/>
  <c r="O93"/>
  <c r="N95"/>
  <c r="O95"/>
  <c r="N98"/>
  <c r="O98"/>
  <c r="N99"/>
  <c r="O99"/>
  <c r="N100"/>
  <c r="O100"/>
  <c r="N102"/>
  <c r="O102"/>
  <c r="N104"/>
  <c r="O104"/>
  <c r="N105"/>
  <c r="O105"/>
  <c r="N106"/>
  <c r="O106"/>
  <c r="N107"/>
  <c r="O107"/>
  <c r="N108"/>
  <c r="O108"/>
  <c r="N109"/>
  <c r="O109"/>
  <c r="N110"/>
  <c r="O110"/>
  <c r="N112"/>
  <c r="O112"/>
  <c r="N113"/>
  <c r="O113"/>
  <c r="N115"/>
  <c r="O115"/>
  <c r="N116"/>
  <c r="O116"/>
  <c r="O111" l="1"/>
  <c r="O94"/>
  <c r="O97"/>
  <c r="O103"/>
  <c r="N47"/>
  <c r="O43"/>
  <c r="O74"/>
  <c r="O77"/>
  <c r="E117"/>
  <c r="N94"/>
  <c r="N101"/>
  <c r="N114"/>
  <c r="O47"/>
  <c r="O56"/>
  <c r="O64"/>
  <c r="N111"/>
  <c r="N43"/>
  <c r="N60"/>
  <c r="G117"/>
  <c r="D117"/>
  <c r="N64"/>
  <c r="O86"/>
  <c r="M117"/>
  <c r="O71"/>
  <c r="O101"/>
  <c r="N56"/>
  <c r="N71"/>
  <c r="N74"/>
  <c r="N77"/>
  <c r="N86"/>
  <c r="N97"/>
  <c r="N103"/>
  <c r="I117"/>
  <c r="K117"/>
  <c r="L117"/>
  <c r="H117"/>
  <c r="J117"/>
  <c r="F117"/>
  <c r="N48" i="2"/>
  <c r="O48"/>
  <c r="N49"/>
  <c r="O49"/>
  <c r="N50"/>
  <c r="O50"/>
  <c r="N51"/>
  <c r="O51"/>
  <c r="N52"/>
  <c r="O52"/>
  <c r="N53"/>
  <c r="O53"/>
  <c r="N55"/>
  <c r="O55"/>
  <c r="N56"/>
  <c r="O56"/>
  <c r="N57"/>
  <c r="O57"/>
  <c r="N58"/>
  <c r="O58"/>
  <c r="N60"/>
  <c r="O60"/>
  <c r="N61"/>
  <c r="O61"/>
  <c r="N62"/>
  <c r="O62"/>
  <c r="N63"/>
  <c r="O63"/>
  <c r="N64"/>
  <c r="O64"/>
  <c r="N66"/>
  <c r="O66"/>
  <c r="N67"/>
  <c r="O67"/>
  <c r="N68"/>
  <c r="O68"/>
  <c r="N69"/>
  <c r="O69"/>
  <c r="N70"/>
  <c r="O70"/>
  <c r="N71"/>
  <c r="O71"/>
  <c r="N72"/>
  <c r="O72"/>
  <c r="N74"/>
  <c r="O74"/>
  <c r="N75"/>
  <c r="O75"/>
  <c r="N76"/>
  <c r="O76"/>
  <c r="N77"/>
  <c r="O77"/>
  <c r="N79"/>
  <c r="O79"/>
  <c r="N80"/>
  <c r="O80"/>
  <c r="N81"/>
  <c r="O81"/>
  <c r="N82"/>
  <c r="O82"/>
  <c r="N84"/>
  <c r="O84"/>
  <c r="N85"/>
  <c r="O85"/>
  <c r="N86"/>
  <c r="O86"/>
  <c r="N87"/>
  <c r="O87"/>
  <c r="N88"/>
  <c r="O88"/>
  <c r="N89"/>
  <c r="O89"/>
  <c r="N90"/>
  <c r="O90"/>
  <c r="N91"/>
  <c r="O91"/>
  <c r="N92"/>
  <c r="O92"/>
  <c r="N93"/>
  <c r="O93"/>
  <c r="N94"/>
  <c r="O94"/>
  <c r="N95"/>
  <c r="O95"/>
  <c r="N96"/>
  <c r="O96"/>
  <c r="N97"/>
  <c r="O97"/>
  <c r="N98"/>
  <c r="O98"/>
  <c r="N99"/>
  <c r="O99"/>
  <c r="N100"/>
  <c r="O100"/>
  <c r="N101"/>
  <c r="O101"/>
  <c r="N102"/>
  <c r="O102"/>
  <c r="N103"/>
  <c r="O103"/>
  <c r="N104"/>
  <c r="O104"/>
  <c r="N105"/>
  <c r="O105"/>
  <c r="N106"/>
  <c r="O106"/>
  <c r="N107"/>
  <c r="O107"/>
  <c r="N108"/>
  <c r="O108"/>
  <c r="N109"/>
  <c r="O109"/>
  <c r="N110"/>
  <c r="O110"/>
  <c r="N111"/>
  <c r="O111"/>
  <c r="N112"/>
  <c r="O112"/>
  <c r="N113"/>
  <c r="O113"/>
  <c r="N115"/>
  <c r="O115"/>
  <c r="N116"/>
  <c r="O116"/>
  <c r="N117"/>
  <c r="O117"/>
  <c r="N118"/>
  <c r="O118"/>
  <c r="N119"/>
  <c r="O119"/>
  <c r="N120"/>
  <c r="O120"/>
  <c r="N121"/>
  <c r="O121"/>
  <c r="N122"/>
  <c r="O122"/>
  <c r="N123"/>
  <c r="O123"/>
  <c r="N124"/>
  <c r="O124"/>
  <c r="N125"/>
  <c r="O125"/>
  <c r="N127"/>
  <c r="O127"/>
  <c r="N128"/>
  <c r="O128"/>
  <c r="N129"/>
  <c r="O129"/>
  <c r="N130"/>
  <c r="O130"/>
  <c r="N131"/>
  <c r="O131"/>
  <c r="N132"/>
  <c r="O132"/>
  <c r="N133"/>
  <c r="O133"/>
  <c r="N134"/>
  <c r="O134"/>
  <c r="N135"/>
  <c r="O135"/>
  <c r="N136"/>
  <c r="O136"/>
  <c r="N137"/>
  <c r="O137"/>
  <c r="N138"/>
  <c r="O138"/>
  <c r="N139"/>
  <c r="O139"/>
  <c r="N140"/>
  <c r="O140"/>
  <c r="N141"/>
  <c r="O141"/>
  <c r="N142"/>
  <c r="O142"/>
  <c r="N143"/>
  <c r="O143"/>
  <c r="N144"/>
  <c r="O144"/>
  <c r="N145"/>
  <c r="O145"/>
  <c r="N146"/>
  <c r="O146"/>
  <c r="N147"/>
  <c r="O147"/>
  <c r="N148"/>
  <c r="O148"/>
  <c r="N149"/>
  <c r="O149"/>
  <c r="N150"/>
  <c r="O150"/>
  <c r="N151"/>
  <c r="O151"/>
  <c r="N152"/>
  <c r="O152"/>
  <c r="N153"/>
  <c r="O153"/>
  <c r="N154"/>
  <c r="O154"/>
  <c r="N155"/>
  <c r="O155"/>
  <c r="N156"/>
  <c r="O156"/>
  <c r="N158"/>
  <c r="O158"/>
  <c r="N159"/>
  <c r="O159"/>
  <c r="N160"/>
  <c r="O160"/>
  <c r="N161"/>
  <c r="O161"/>
  <c r="N162"/>
  <c r="O162"/>
  <c r="N163"/>
  <c r="O163"/>
  <c r="N164"/>
  <c r="O164"/>
  <c r="N165"/>
  <c r="O165"/>
  <c r="N166"/>
  <c r="O166"/>
  <c r="N168"/>
  <c r="O168"/>
  <c r="N169"/>
  <c r="O169"/>
  <c r="N170"/>
  <c r="O170"/>
  <c r="N171"/>
  <c r="O171"/>
  <c r="N172"/>
  <c r="O172"/>
  <c r="N173"/>
  <c r="O173"/>
  <c r="N174"/>
  <c r="O174"/>
  <c r="N175"/>
  <c r="O175"/>
  <c r="N176"/>
  <c r="O176"/>
  <c r="N177"/>
  <c r="O177"/>
  <c r="N178"/>
  <c r="O178"/>
  <c r="N179"/>
  <c r="O179"/>
  <c r="N180"/>
  <c r="O180"/>
  <c r="N181"/>
  <c r="O181"/>
  <c r="N182"/>
  <c r="O182"/>
  <c r="N183"/>
  <c r="O183"/>
  <c r="N184"/>
  <c r="O184"/>
  <c r="N185"/>
  <c r="O185"/>
  <c r="N186"/>
  <c r="O186"/>
  <c r="N187"/>
  <c r="O187"/>
  <c r="N189"/>
  <c r="O189"/>
  <c r="N190"/>
  <c r="O190"/>
  <c r="N191"/>
  <c r="O191"/>
  <c r="N192"/>
  <c r="O192"/>
  <c r="N193"/>
  <c r="O193"/>
  <c r="N194"/>
  <c r="O194"/>
  <c r="N195"/>
  <c r="O195"/>
  <c r="N196"/>
  <c r="O196"/>
  <c r="N197"/>
  <c r="O197"/>
  <c r="N198"/>
  <c r="O198"/>
  <c r="N199"/>
  <c r="O199"/>
  <c r="N200"/>
  <c r="O200"/>
  <c r="N201"/>
  <c r="O201"/>
  <c r="N202"/>
  <c r="O202"/>
  <c r="N203"/>
  <c r="O203"/>
  <c r="N204"/>
  <c r="O204"/>
  <c r="N205"/>
  <c r="O205"/>
  <c r="N206"/>
  <c r="O206"/>
  <c r="N207"/>
  <c r="O207"/>
  <c r="N208"/>
  <c r="O208"/>
  <c r="N209"/>
  <c r="O209"/>
  <c r="N210"/>
  <c r="O210"/>
  <c r="N211"/>
  <c r="O211"/>
  <c r="N212"/>
  <c r="O212"/>
  <c r="N213"/>
  <c r="O213"/>
  <c r="N215"/>
  <c r="O215"/>
  <c r="N216"/>
  <c r="O216"/>
  <c r="N217"/>
  <c r="O217"/>
  <c r="N218"/>
  <c r="O218"/>
  <c r="N220"/>
  <c r="O220"/>
  <c r="N221"/>
  <c r="O221"/>
  <c r="N222"/>
  <c r="O222"/>
  <c r="N223"/>
  <c r="O223"/>
  <c r="N225"/>
  <c r="O225"/>
  <c r="N226"/>
  <c r="O226"/>
  <c r="N227"/>
  <c r="O227"/>
  <c r="N229"/>
  <c r="O229"/>
  <c r="N230"/>
  <c r="O230"/>
  <c r="N232"/>
  <c r="O232"/>
  <c r="N233"/>
  <c r="O233"/>
  <c r="N235"/>
  <c r="O235"/>
  <c r="N236"/>
  <c r="O236"/>
  <c r="N238"/>
  <c r="O238"/>
  <c r="N239"/>
  <c r="O239"/>
  <c r="N241"/>
  <c r="O241"/>
  <c r="N242"/>
  <c r="O242"/>
  <c r="N243"/>
  <c r="O243"/>
  <c r="N244"/>
  <c r="O244"/>
  <c r="N245"/>
  <c r="O245"/>
  <c r="N246"/>
  <c r="O246"/>
  <c r="N247"/>
  <c r="O247"/>
  <c r="N249"/>
  <c r="O249"/>
  <c r="N250"/>
  <c r="O250"/>
  <c r="N251"/>
  <c r="O251"/>
  <c r="N252"/>
  <c r="O252"/>
  <c r="N253"/>
  <c r="O253"/>
  <c r="N255"/>
  <c r="O255"/>
  <c r="N256"/>
  <c r="O256"/>
  <c r="N257"/>
  <c r="O257"/>
  <c r="N258"/>
  <c r="O258"/>
  <c r="N260"/>
  <c r="O260"/>
  <c r="N262"/>
  <c r="O262"/>
  <c r="N263"/>
  <c r="O263"/>
  <c r="N265"/>
  <c r="O265"/>
  <c r="N266"/>
  <c r="O266"/>
  <c r="N268"/>
  <c r="O268"/>
  <c r="N269"/>
  <c r="O269"/>
  <c r="N271"/>
  <c r="O271"/>
  <c r="N272"/>
  <c r="O272"/>
  <c r="N273"/>
  <c r="O273"/>
  <c r="N274"/>
  <c r="O274"/>
  <c r="N275"/>
  <c r="O275"/>
  <c r="N276"/>
  <c r="O276"/>
  <c r="N278"/>
  <c r="O278"/>
  <c r="N279"/>
  <c r="O279"/>
  <c r="N280"/>
  <c r="O280"/>
  <c r="N281"/>
  <c r="O281"/>
  <c r="N282"/>
  <c r="O282"/>
  <c r="N283"/>
  <c r="O283"/>
  <c r="N284"/>
  <c r="O284"/>
  <c r="N285"/>
  <c r="O285"/>
  <c r="N286"/>
  <c r="O286"/>
  <c r="N287"/>
  <c r="O287"/>
  <c r="N288"/>
  <c r="O288"/>
  <c r="N289"/>
  <c r="O289"/>
  <c r="N290"/>
  <c r="O290"/>
  <c r="N291"/>
  <c r="O291"/>
  <c r="N293"/>
  <c r="O293"/>
  <c r="N295"/>
  <c r="O295"/>
  <c r="N296"/>
  <c r="O296"/>
  <c r="N297"/>
  <c r="O297"/>
  <c r="N298"/>
  <c r="O298"/>
  <c r="N300"/>
  <c r="O300"/>
  <c r="N301"/>
  <c r="O301"/>
  <c r="N302"/>
  <c r="O302"/>
  <c r="N303"/>
  <c r="O303"/>
  <c r="N304"/>
  <c r="O304"/>
  <c r="N306"/>
  <c r="O306"/>
  <c r="N307"/>
  <c r="O307"/>
  <c r="N308"/>
  <c r="O308"/>
  <c r="N310"/>
  <c r="O310"/>
  <c r="N311"/>
  <c r="O311"/>
  <c r="N312"/>
  <c r="O312"/>
  <c r="N314"/>
  <c r="O314"/>
  <c r="N315"/>
  <c r="O315"/>
  <c r="N317"/>
  <c r="O317"/>
  <c r="N318"/>
  <c r="O318"/>
  <c r="N320"/>
  <c r="O320"/>
  <c r="N321"/>
  <c r="O321"/>
  <c r="N322"/>
  <c r="O322"/>
  <c r="E319"/>
  <c r="F319"/>
  <c r="G319"/>
  <c r="H319"/>
  <c r="J319"/>
  <c r="K319"/>
  <c r="L319"/>
  <c r="M319"/>
  <c r="D319"/>
  <c r="E316"/>
  <c r="F316"/>
  <c r="G316"/>
  <c r="H316"/>
  <c r="I316"/>
  <c r="J316"/>
  <c r="K316"/>
  <c r="L316"/>
  <c r="M316"/>
  <c r="D316"/>
  <c r="E313"/>
  <c r="F313"/>
  <c r="G313"/>
  <c r="H313"/>
  <c r="I313"/>
  <c r="J313"/>
  <c r="K313"/>
  <c r="L313"/>
  <c r="M313"/>
  <c r="D313"/>
  <c r="E309"/>
  <c r="F309"/>
  <c r="G309"/>
  <c r="H309"/>
  <c r="I309"/>
  <c r="J309"/>
  <c r="K309"/>
  <c r="L309"/>
  <c r="M309"/>
  <c r="D309"/>
  <c r="E305"/>
  <c r="F305"/>
  <c r="G305"/>
  <c r="H305"/>
  <c r="I305"/>
  <c r="J305"/>
  <c r="K305"/>
  <c r="L305"/>
  <c r="M305"/>
  <c r="D305"/>
  <c r="E299"/>
  <c r="F299"/>
  <c r="G299"/>
  <c r="H299"/>
  <c r="I299"/>
  <c r="J299"/>
  <c r="K299"/>
  <c r="L299"/>
  <c r="M299"/>
  <c r="D299"/>
  <c r="E294"/>
  <c r="F294"/>
  <c r="G294"/>
  <c r="H294"/>
  <c r="I294"/>
  <c r="J294"/>
  <c r="K294"/>
  <c r="L294"/>
  <c r="M294"/>
  <c r="D294"/>
  <c r="E292"/>
  <c r="F292"/>
  <c r="G292"/>
  <c r="H292"/>
  <c r="I292"/>
  <c r="J292"/>
  <c r="K292"/>
  <c r="L292"/>
  <c r="M292"/>
  <c r="D292"/>
  <c r="E277"/>
  <c r="F277"/>
  <c r="G277"/>
  <c r="H277"/>
  <c r="I277"/>
  <c r="J277"/>
  <c r="K277"/>
  <c r="L277"/>
  <c r="M277"/>
  <c r="D277"/>
  <c r="E270"/>
  <c r="F270"/>
  <c r="G270"/>
  <c r="H270"/>
  <c r="I270"/>
  <c r="J270"/>
  <c r="K270"/>
  <c r="L270"/>
  <c r="M270"/>
  <c r="D270"/>
  <c r="E267"/>
  <c r="F267"/>
  <c r="G267"/>
  <c r="H267"/>
  <c r="I267"/>
  <c r="J267"/>
  <c r="K267"/>
  <c r="L267"/>
  <c r="M267"/>
  <c r="D267"/>
  <c r="E264"/>
  <c r="F264"/>
  <c r="G264"/>
  <c r="H264"/>
  <c r="I264"/>
  <c r="J264"/>
  <c r="K264"/>
  <c r="L264"/>
  <c r="M264"/>
  <c r="D264"/>
  <c r="E261"/>
  <c r="F261"/>
  <c r="G261"/>
  <c r="H261"/>
  <c r="I261"/>
  <c r="J261"/>
  <c r="K261"/>
  <c r="L261"/>
  <c r="M261"/>
  <c r="D261"/>
  <c r="E259"/>
  <c r="F259"/>
  <c r="G259"/>
  <c r="H259"/>
  <c r="I259"/>
  <c r="J259"/>
  <c r="K259"/>
  <c r="L259"/>
  <c r="M259"/>
  <c r="D259"/>
  <c r="E254"/>
  <c r="F254"/>
  <c r="G254"/>
  <c r="H254"/>
  <c r="I254"/>
  <c r="J254"/>
  <c r="K254"/>
  <c r="L254"/>
  <c r="M254"/>
  <c r="D254"/>
  <c r="E248"/>
  <c r="F248"/>
  <c r="G248"/>
  <c r="H248"/>
  <c r="I248"/>
  <c r="J248"/>
  <c r="K248"/>
  <c r="L248"/>
  <c r="M248"/>
  <c r="D248"/>
  <c r="E240"/>
  <c r="F240"/>
  <c r="G240"/>
  <c r="H240"/>
  <c r="I240"/>
  <c r="J240"/>
  <c r="K240"/>
  <c r="L240"/>
  <c r="M240"/>
  <c r="D240"/>
  <c r="E237"/>
  <c r="F237"/>
  <c r="G237"/>
  <c r="H237"/>
  <c r="I237"/>
  <c r="J237"/>
  <c r="K237"/>
  <c r="L237"/>
  <c r="M237"/>
  <c r="D237"/>
  <c r="E234"/>
  <c r="F234"/>
  <c r="G234"/>
  <c r="H234"/>
  <c r="I234"/>
  <c r="J234"/>
  <c r="K234"/>
  <c r="L234"/>
  <c r="M234"/>
  <c r="D234"/>
  <c r="E231"/>
  <c r="F231"/>
  <c r="G231"/>
  <c r="H231"/>
  <c r="I231"/>
  <c r="J231"/>
  <c r="K231"/>
  <c r="L231"/>
  <c r="M231"/>
  <c r="D231"/>
  <c r="E228"/>
  <c r="F228"/>
  <c r="G228"/>
  <c r="H228"/>
  <c r="I228"/>
  <c r="J228"/>
  <c r="K228"/>
  <c r="L228"/>
  <c r="M228"/>
  <c r="D228"/>
  <c r="E224"/>
  <c r="F224"/>
  <c r="G224"/>
  <c r="H224"/>
  <c r="I224"/>
  <c r="J224"/>
  <c r="K224"/>
  <c r="L224"/>
  <c r="M224"/>
  <c r="D224"/>
  <c r="E219"/>
  <c r="F219"/>
  <c r="G219"/>
  <c r="H219"/>
  <c r="I219"/>
  <c r="J219"/>
  <c r="K219"/>
  <c r="L219"/>
  <c r="M219"/>
  <c r="D219"/>
  <c r="D214"/>
  <c r="E214"/>
  <c r="F214"/>
  <c r="G214"/>
  <c r="H214"/>
  <c r="I214"/>
  <c r="J214"/>
  <c r="K214"/>
  <c r="L214"/>
  <c r="M214"/>
  <c r="E188"/>
  <c r="F188"/>
  <c r="G188"/>
  <c r="H188"/>
  <c r="J188"/>
  <c r="K188"/>
  <c r="O188" s="1"/>
  <c r="L188"/>
  <c r="M188"/>
  <c r="D188"/>
  <c r="E167"/>
  <c r="F167"/>
  <c r="G167"/>
  <c r="H167"/>
  <c r="N167" s="1"/>
  <c r="I167"/>
  <c r="J167"/>
  <c r="K167"/>
  <c r="L167"/>
  <c r="M167"/>
  <c r="D167"/>
  <c r="E157"/>
  <c r="F157"/>
  <c r="G157"/>
  <c r="H157"/>
  <c r="I157"/>
  <c r="J157"/>
  <c r="K157"/>
  <c r="L157"/>
  <c r="M157"/>
  <c r="D157"/>
  <c r="E126"/>
  <c r="F126"/>
  <c r="G126"/>
  <c r="H126"/>
  <c r="N126" s="1"/>
  <c r="I126"/>
  <c r="J126"/>
  <c r="K126"/>
  <c r="L126"/>
  <c r="M126"/>
  <c r="D126"/>
  <c r="E114"/>
  <c r="F114"/>
  <c r="G114"/>
  <c r="H114"/>
  <c r="I114"/>
  <c r="J114"/>
  <c r="K114"/>
  <c r="L114"/>
  <c r="M114"/>
  <c r="D114"/>
  <c r="E83"/>
  <c r="F83"/>
  <c r="G83"/>
  <c r="H83"/>
  <c r="N83" s="1"/>
  <c r="I83"/>
  <c r="J83"/>
  <c r="K83"/>
  <c r="L83"/>
  <c r="M83"/>
  <c r="D83"/>
  <c r="E78"/>
  <c r="F78"/>
  <c r="G78"/>
  <c r="H78"/>
  <c r="I78"/>
  <c r="J78"/>
  <c r="K78"/>
  <c r="L78"/>
  <c r="M78"/>
  <c r="D78"/>
  <c r="E73"/>
  <c r="F73"/>
  <c r="G73"/>
  <c r="H73"/>
  <c r="I73"/>
  <c r="J73"/>
  <c r="K73"/>
  <c r="L73"/>
  <c r="M73"/>
  <c r="D73"/>
  <c r="E65"/>
  <c r="F65"/>
  <c r="G65"/>
  <c r="H65"/>
  <c r="I65"/>
  <c r="J65"/>
  <c r="K65"/>
  <c r="L65"/>
  <c r="M65"/>
  <c r="D65"/>
  <c r="E59"/>
  <c r="F59"/>
  <c r="G59"/>
  <c r="H59"/>
  <c r="I59"/>
  <c r="O59" s="1"/>
  <c r="J59"/>
  <c r="K59"/>
  <c r="L59"/>
  <c r="M59"/>
  <c r="D59"/>
  <c r="E54"/>
  <c r="F54"/>
  <c r="G54"/>
  <c r="H54"/>
  <c r="I54"/>
  <c r="J54"/>
  <c r="K54"/>
  <c r="L54"/>
  <c r="M54"/>
  <c r="D54"/>
  <c r="D46"/>
  <c r="E46"/>
  <c r="F46"/>
  <c r="G46"/>
  <c r="H46"/>
  <c r="I46"/>
  <c r="J46"/>
  <c r="K46"/>
  <c r="L46"/>
  <c r="M46"/>
  <c r="D343"/>
  <c r="O39" i="3"/>
  <c r="N39"/>
  <c r="O65" i="2" l="1"/>
  <c r="O78"/>
  <c r="O114"/>
  <c r="O157"/>
  <c r="N188"/>
  <c r="O214"/>
  <c r="N231"/>
  <c r="N299"/>
  <c r="N316"/>
  <c r="N65"/>
  <c r="N78"/>
  <c r="N59"/>
  <c r="N73"/>
  <c r="N114"/>
  <c r="N157"/>
  <c r="N214"/>
  <c r="O219"/>
  <c r="O228"/>
  <c r="O234"/>
  <c r="O267"/>
  <c r="O294"/>
  <c r="O313"/>
  <c r="O292"/>
  <c r="O309"/>
  <c r="O319"/>
  <c r="N228"/>
  <c r="N219"/>
  <c r="N259"/>
  <c r="N224"/>
  <c r="O240"/>
  <c r="O254"/>
  <c r="N237"/>
  <c r="N248"/>
  <c r="N240"/>
  <c r="N254"/>
  <c r="O261"/>
  <c r="N264"/>
  <c r="J323"/>
  <c r="F323"/>
  <c r="N261"/>
  <c r="N267"/>
  <c r="N270"/>
  <c r="N277"/>
  <c r="N294"/>
  <c r="N305"/>
  <c r="N313"/>
  <c r="N319"/>
  <c r="O277"/>
  <c r="O305"/>
  <c r="N292"/>
  <c r="N309"/>
  <c r="N234"/>
  <c r="O73"/>
  <c r="O83"/>
  <c r="O126"/>
  <c r="O167"/>
  <c r="M323"/>
  <c r="AI2" s="1"/>
  <c r="E323"/>
  <c r="N54"/>
  <c r="O224"/>
  <c r="O231"/>
  <c r="O237"/>
  <c r="O248"/>
  <c r="O259"/>
  <c r="O264"/>
  <c r="O270"/>
  <c r="O299"/>
  <c r="O316"/>
  <c r="O54"/>
  <c r="I323"/>
  <c r="O117" i="3"/>
  <c r="N117"/>
  <c r="K323" i="2"/>
  <c r="G323"/>
  <c r="L323"/>
  <c r="AH2" s="1"/>
  <c r="H323"/>
  <c r="D323"/>
  <c r="O46"/>
  <c r="N46"/>
  <c r="C46"/>
  <c r="N129" i="3"/>
  <c r="N128"/>
  <c r="N127"/>
  <c r="N126"/>
  <c r="N125"/>
  <c r="N124"/>
  <c r="N123"/>
  <c r="N122"/>
  <c r="N121"/>
  <c r="N120"/>
  <c r="L137"/>
  <c r="J137"/>
  <c r="H137"/>
  <c r="F137"/>
  <c r="D137"/>
  <c r="AI2"/>
  <c r="AH2"/>
  <c r="C39"/>
  <c r="J343" i="2"/>
  <c r="L343"/>
  <c r="N327"/>
  <c r="N328"/>
  <c r="N329"/>
  <c r="N330"/>
  <c r="N331"/>
  <c r="N332"/>
  <c r="N333"/>
  <c r="N334"/>
  <c r="N335"/>
  <c r="N336"/>
  <c r="N337"/>
  <c r="N338"/>
  <c r="N339"/>
  <c r="N340"/>
  <c r="N341"/>
  <c r="N342"/>
  <c r="N326"/>
  <c r="N130" i="3"/>
  <c r="N131"/>
  <c r="N132"/>
  <c r="N133"/>
  <c r="N134"/>
  <c r="N135"/>
  <c r="N136"/>
  <c r="AH19"/>
  <c r="AH18"/>
  <c r="AH17"/>
  <c r="AH16"/>
  <c r="AH15"/>
  <c r="AH14"/>
  <c r="AH13"/>
  <c r="AH12"/>
  <c r="AH11"/>
  <c r="AH10"/>
  <c r="AH9"/>
  <c r="AH8"/>
  <c r="AH7"/>
  <c r="AH6"/>
  <c r="AH5"/>
  <c r="AH4"/>
  <c r="AH3"/>
  <c r="AF3"/>
  <c r="AH19" i="2"/>
  <c r="AH18"/>
  <c r="AH17"/>
  <c r="AH16"/>
  <c r="AH15"/>
  <c r="AH14"/>
  <c r="AH13"/>
  <c r="AH12"/>
  <c r="AH11"/>
  <c r="AH10"/>
  <c r="AH9"/>
  <c r="AH8"/>
  <c r="AH7"/>
  <c r="AH6"/>
  <c r="AH5"/>
  <c r="AH4"/>
  <c r="AH3"/>
  <c r="N47"/>
  <c r="O47"/>
  <c r="O323" l="1"/>
  <c r="N323"/>
  <c r="N137" i="3"/>
  <c r="N343" i="2"/>
  <c r="CO2" i="5" l="1"/>
  <c r="CO3"/>
  <c r="CO4"/>
  <c r="CO5"/>
  <c r="CO6"/>
  <c r="CO7"/>
  <c r="CO8"/>
  <c r="CO9"/>
  <c r="CO10"/>
  <c r="CO11"/>
  <c r="CO12"/>
  <c r="CO13"/>
  <c r="CO14"/>
  <c r="CO15"/>
  <c r="CO16"/>
  <c r="CO17"/>
  <c r="CO18"/>
  <c r="CO19"/>
  <c r="CO20"/>
  <c r="CO21"/>
  <c r="CO22"/>
  <c r="CO23"/>
  <c r="CO24"/>
  <c r="CO25"/>
  <c r="CO26"/>
  <c r="CO27"/>
  <c r="CO28"/>
  <c r="CO29"/>
  <c r="CO30"/>
  <c r="CO31"/>
  <c r="CO32"/>
  <c r="CO33"/>
  <c r="CO34"/>
  <c r="CO35"/>
  <c r="CO36"/>
  <c r="CO37"/>
  <c r="CO38"/>
  <c r="CO39"/>
  <c r="CO40"/>
  <c r="CO41"/>
  <c r="CO42"/>
  <c r="CO43"/>
  <c r="CO44"/>
  <c r="CO45"/>
  <c r="CO46"/>
  <c r="CO47"/>
  <c r="CO48"/>
  <c r="CO49"/>
  <c r="CO50"/>
  <c r="CO51"/>
  <c r="CO52"/>
  <c r="CO53"/>
  <c r="CO54"/>
  <c r="CO55"/>
  <c r="CO56"/>
  <c r="CO57"/>
  <c r="CO58"/>
  <c r="CO59"/>
  <c r="CO60"/>
  <c r="CO61"/>
  <c r="CO62"/>
  <c r="CO63"/>
  <c r="CO64"/>
  <c r="CO65"/>
  <c r="CO66"/>
  <c r="CO67"/>
  <c r="CO68"/>
  <c r="CO69"/>
  <c r="CO70"/>
  <c r="CO71"/>
  <c r="CO72"/>
  <c r="CO73"/>
  <c r="CO74"/>
  <c r="CO75"/>
  <c r="CO76"/>
  <c r="CO77"/>
  <c r="CO78"/>
  <c r="CO79"/>
  <c r="CO80"/>
  <c r="CO81"/>
  <c r="CO82"/>
  <c r="CO83"/>
  <c r="CO84"/>
  <c r="CO85"/>
  <c r="CO86"/>
  <c r="CO87"/>
  <c r="CO88"/>
  <c r="CO89"/>
  <c r="CO90"/>
  <c r="CO91"/>
  <c r="CO92"/>
  <c r="CO93"/>
  <c r="CO94"/>
  <c r="CO95"/>
  <c r="CO96"/>
  <c r="CO97"/>
  <c r="CO98"/>
  <c r="CO99"/>
  <c r="CO100"/>
  <c r="CO101"/>
  <c r="CO102"/>
  <c r="CO103"/>
  <c r="CO104"/>
  <c r="CO105"/>
  <c r="CO106"/>
  <c r="CO107"/>
  <c r="CO108"/>
  <c r="CO109"/>
  <c r="CO110"/>
  <c r="CO111"/>
  <c r="CO112"/>
  <c r="CO113"/>
  <c r="CO114"/>
  <c r="CO115"/>
  <c r="CO116"/>
  <c r="CO117"/>
  <c r="CO118"/>
  <c r="CO119"/>
  <c r="CO120"/>
  <c r="CO121"/>
  <c r="CO122"/>
  <c r="CO123"/>
  <c r="CO124"/>
  <c r="CO125"/>
  <c r="CO126"/>
  <c r="CO127"/>
  <c r="CO128"/>
  <c r="CO129"/>
  <c r="CO130"/>
  <c r="CO131"/>
  <c r="CO132"/>
  <c r="CO133"/>
  <c r="CO134"/>
  <c r="CO135"/>
  <c r="CO136"/>
  <c r="CO137"/>
  <c r="CO138"/>
  <c r="CO139"/>
  <c r="CO140"/>
  <c r="CO141"/>
  <c r="CO1"/>
  <c r="V8" i="2"/>
  <c r="V7"/>
  <c r="V6"/>
  <c r="V5"/>
  <c r="V4"/>
  <c r="V3" l="1"/>
  <c r="V9" i="1"/>
  <c r="V8"/>
  <c r="V7"/>
  <c r="V6"/>
  <c r="V5"/>
  <c r="V3" l="1"/>
  <c r="D6"/>
  <c r="D5"/>
  <c r="AM2" i="3"/>
  <c r="AM1" i="2"/>
  <c r="C412" i="5"/>
  <c r="C401"/>
  <c r="C470"/>
  <c r="C435"/>
  <c r="C393"/>
  <c r="C466"/>
  <c r="C398"/>
  <c r="C397"/>
  <c r="C381"/>
  <c r="C463"/>
  <c r="C375"/>
  <c r="C437"/>
  <c r="C446"/>
  <c r="C404"/>
  <c r="C385"/>
  <c r="C413"/>
  <c r="C395"/>
  <c r="C399"/>
  <c r="C440"/>
  <c r="C419"/>
  <c r="C432"/>
  <c r="C382"/>
  <c r="C457"/>
  <c r="C403"/>
  <c r="C420"/>
  <c r="C444"/>
  <c r="C423"/>
  <c r="C391"/>
  <c r="C426"/>
  <c r="C468"/>
  <c r="C389"/>
  <c r="C451"/>
  <c r="C374"/>
  <c r="C384"/>
  <c r="C415"/>
  <c r="C450"/>
  <c r="C424"/>
  <c r="C443"/>
  <c r="C386"/>
  <c r="C465"/>
  <c r="C409"/>
  <c r="C460"/>
  <c r="C433"/>
  <c r="C407"/>
  <c r="C447"/>
  <c r="C379"/>
  <c r="C456"/>
  <c r="C441"/>
  <c r="C429"/>
  <c r="C383"/>
  <c r="C392"/>
  <c r="C434"/>
  <c r="C410"/>
  <c r="C430"/>
  <c r="C454"/>
  <c r="C422"/>
  <c r="C431"/>
  <c r="C453"/>
  <c r="C467"/>
  <c r="C406"/>
  <c r="C452"/>
  <c r="C471"/>
  <c r="C464"/>
  <c r="C459"/>
  <c r="C390"/>
  <c r="C442"/>
  <c r="C438"/>
  <c r="C387"/>
  <c r="C473"/>
  <c r="C421"/>
  <c r="C448"/>
  <c r="C425"/>
  <c r="C402"/>
  <c r="C445"/>
  <c r="C380"/>
  <c r="C416"/>
  <c r="C396"/>
  <c r="C427"/>
  <c r="C458"/>
  <c r="C411"/>
  <c r="C388"/>
  <c r="C449"/>
  <c r="C394"/>
  <c r="C400"/>
  <c r="C461"/>
  <c r="C439"/>
  <c r="C405"/>
  <c r="C455"/>
  <c r="C428"/>
  <c r="C417"/>
  <c r="C469"/>
  <c r="C472"/>
  <c r="C418"/>
  <c r="C414"/>
  <c r="C436"/>
  <c r="C462"/>
  <c r="C408"/>
  <c r="M472" l="1"/>
  <c r="N472"/>
  <c r="M442"/>
  <c r="N442"/>
  <c r="M443"/>
  <c r="N443"/>
  <c r="M409"/>
  <c r="N409"/>
  <c r="M450"/>
  <c r="N450"/>
  <c r="M399"/>
  <c r="N399"/>
  <c r="M463"/>
  <c r="N463"/>
  <c r="M435"/>
  <c r="N435"/>
  <c r="M416"/>
  <c r="N416"/>
  <c r="M426"/>
  <c r="N426"/>
  <c r="M386"/>
  <c r="N386"/>
  <c r="M465"/>
  <c r="N465"/>
  <c r="M428"/>
  <c r="N428"/>
  <c r="M430"/>
  <c r="N430"/>
  <c r="M408"/>
  <c r="N408"/>
  <c r="M466"/>
  <c r="N466"/>
  <c r="N470"/>
  <c r="M470"/>
  <c r="M397"/>
  <c r="N397"/>
  <c r="M425"/>
  <c r="N425"/>
  <c r="M464"/>
  <c r="N464"/>
  <c r="M412"/>
  <c r="N412"/>
  <c r="M407"/>
  <c r="N407"/>
  <c r="M381"/>
  <c r="N381"/>
  <c r="M415"/>
  <c r="N415"/>
  <c r="M419"/>
  <c r="N419"/>
  <c r="M422"/>
  <c r="N422"/>
  <c r="M388"/>
  <c r="N388"/>
  <c r="M452"/>
  <c r="N452"/>
  <c r="M451"/>
  <c r="N451"/>
  <c r="M420"/>
  <c r="N420"/>
  <c r="M444"/>
  <c r="N444"/>
  <c r="M421"/>
  <c r="N421"/>
  <c r="M410"/>
  <c r="N410"/>
  <c r="M461"/>
  <c r="N461"/>
  <c r="M387"/>
  <c r="N387"/>
  <c r="M413"/>
  <c r="N413"/>
  <c r="M383"/>
  <c r="N383"/>
  <c r="M437"/>
  <c r="N437"/>
  <c r="M436"/>
  <c r="N436"/>
  <c r="M448"/>
  <c r="N448"/>
  <c r="M403"/>
  <c r="N403"/>
  <c r="N454"/>
  <c r="M454"/>
  <c r="M417"/>
  <c r="N417"/>
  <c r="M391"/>
  <c r="N391"/>
  <c r="M380"/>
  <c r="N380"/>
  <c r="M406"/>
  <c r="N406"/>
  <c r="M471"/>
  <c r="N471"/>
  <c r="M411"/>
  <c r="N411"/>
  <c r="M458"/>
  <c r="N458"/>
  <c r="M434"/>
  <c r="N434"/>
  <c r="M438"/>
  <c r="N438"/>
  <c r="M433"/>
  <c r="N433"/>
  <c r="M449"/>
  <c r="N449"/>
  <c r="M469"/>
  <c r="N469"/>
  <c r="M468"/>
  <c r="N468"/>
  <c r="M423"/>
  <c r="N423"/>
  <c r="M445"/>
  <c r="N445"/>
  <c r="M392"/>
  <c r="N392"/>
  <c r="M404"/>
  <c r="N404"/>
  <c r="M432"/>
  <c r="N432"/>
  <c r="M457"/>
  <c r="N457"/>
  <c r="M400"/>
  <c r="N400"/>
  <c r="M473"/>
  <c r="N473"/>
  <c r="M398"/>
  <c r="N398"/>
  <c r="M455"/>
  <c r="N455"/>
  <c r="M382"/>
  <c r="N382"/>
  <c r="M395"/>
  <c r="N395"/>
  <c r="M467"/>
  <c r="N467"/>
  <c r="M460"/>
  <c r="N460"/>
  <c r="M427"/>
  <c r="N427"/>
  <c r="M394"/>
  <c r="N394"/>
  <c r="M396"/>
  <c r="N396"/>
  <c r="M440"/>
  <c r="N440"/>
  <c r="M431"/>
  <c r="N431"/>
  <c r="M389"/>
  <c r="N389"/>
  <c r="M405"/>
  <c r="N405"/>
  <c r="N462"/>
  <c r="M462"/>
  <c r="M429"/>
  <c r="N429"/>
  <c r="M414"/>
  <c r="N414"/>
  <c r="M441"/>
  <c r="N441"/>
  <c r="M456"/>
  <c r="N456"/>
  <c r="M447"/>
  <c r="N447"/>
  <c r="M393"/>
  <c r="N393"/>
  <c r="M424"/>
  <c r="N424"/>
  <c r="M402"/>
  <c r="N402"/>
  <c r="M418"/>
  <c r="N418"/>
  <c r="M385"/>
  <c r="N385"/>
  <c r="M401"/>
  <c r="N401"/>
  <c r="M453"/>
  <c r="N453"/>
  <c r="M439"/>
  <c r="N439"/>
  <c r="N446"/>
  <c r="M446"/>
  <c r="M459"/>
  <c r="N459"/>
  <c r="M384"/>
  <c r="N384"/>
  <c r="M390"/>
  <c r="N390"/>
  <c r="M379"/>
  <c r="N379"/>
  <c r="D7" i="1"/>
  <c r="V4"/>
  <c r="D472" i="5"/>
  <c r="J472"/>
  <c r="E472"/>
  <c r="K472"/>
  <c r="F472"/>
  <c r="L472"/>
  <c r="H472"/>
  <c r="G472"/>
  <c r="I472"/>
  <c r="D468"/>
  <c r="J468"/>
  <c r="E468"/>
  <c r="K468"/>
  <c r="F468"/>
  <c r="L468"/>
  <c r="H468"/>
  <c r="G468"/>
  <c r="I468"/>
  <c r="D464"/>
  <c r="J464"/>
  <c r="E464"/>
  <c r="K464"/>
  <c r="F464"/>
  <c r="L464"/>
  <c r="H464"/>
  <c r="G464"/>
  <c r="I464"/>
  <c r="D460"/>
  <c r="J460"/>
  <c r="E460"/>
  <c r="K460"/>
  <c r="F460"/>
  <c r="L460"/>
  <c r="H460"/>
  <c r="G460"/>
  <c r="I460"/>
  <c r="D456"/>
  <c r="J456"/>
  <c r="E456"/>
  <c r="K456"/>
  <c r="F456"/>
  <c r="L456"/>
  <c r="H456"/>
  <c r="G456"/>
  <c r="I456"/>
  <c r="D452"/>
  <c r="J452"/>
  <c r="E452"/>
  <c r="K452"/>
  <c r="F452"/>
  <c r="L452"/>
  <c r="H452"/>
  <c r="G452"/>
  <c r="I452"/>
  <c r="D448"/>
  <c r="J448"/>
  <c r="E448"/>
  <c r="K448"/>
  <c r="F448"/>
  <c r="L448"/>
  <c r="H448"/>
  <c r="G448"/>
  <c r="I448"/>
  <c r="D444"/>
  <c r="J444"/>
  <c r="E444"/>
  <c r="K444"/>
  <c r="F444"/>
  <c r="L444"/>
  <c r="H444"/>
  <c r="G444"/>
  <c r="I444"/>
  <c r="D440"/>
  <c r="J440"/>
  <c r="E440"/>
  <c r="K440"/>
  <c r="F440"/>
  <c r="L440"/>
  <c r="H440"/>
  <c r="G440"/>
  <c r="I440"/>
  <c r="D436"/>
  <c r="J436"/>
  <c r="E436"/>
  <c r="K436"/>
  <c r="F436"/>
  <c r="L436"/>
  <c r="H436"/>
  <c r="G436"/>
  <c r="I436"/>
  <c r="D432"/>
  <c r="J432"/>
  <c r="E432"/>
  <c r="K432"/>
  <c r="F432"/>
  <c r="L432"/>
  <c r="H432"/>
  <c r="G432"/>
  <c r="I432"/>
  <c r="D428"/>
  <c r="J428"/>
  <c r="E428"/>
  <c r="K428"/>
  <c r="F428"/>
  <c r="L428"/>
  <c r="H428"/>
  <c r="G428"/>
  <c r="I428"/>
  <c r="D424"/>
  <c r="J424"/>
  <c r="E424"/>
  <c r="K424"/>
  <c r="F424"/>
  <c r="L424"/>
  <c r="H424"/>
  <c r="G424"/>
  <c r="I424"/>
  <c r="D420"/>
  <c r="J420"/>
  <c r="E420"/>
  <c r="K420"/>
  <c r="F420"/>
  <c r="L420"/>
  <c r="H420"/>
  <c r="G420"/>
  <c r="I420"/>
  <c r="D416"/>
  <c r="J416"/>
  <c r="E416"/>
  <c r="K416"/>
  <c r="F416"/>
  <c r="L416"/>
  <c r="H416"/>
  <c r="G416"/>
  <c r="I416"/>
  <c r="D412"/>
  <c r="J412"/>
  <c r="E412"/>
  <c r="K412"/>
  <c r="F412"/>
  <c r="L412"/>
  <c r="H412"/>
  <c r="G412"/>
  <c r="I412"/>
  <c r="D408"/>
  <c r="J408"/>
  <c r="E408"/>
  <c r="K408"/>
  <c r="F408"/>
  <c r="L408"/>
  <c r="H408"/>
  <c r="G408"/>
  <c r="I408"/>
  <c r="D404"/>
  <c r="J404"/>
  <c r="E404"/>
  <c r="K404"/>
  <c r="F404"/>
  <c r="L404"/>
  <c r="H404"/>
  <c r="G404"/>
  <c r="I404"/>
  <c r="D400"/>
  <c r="J400"/>
  <c r="E400"/>
  <c r="K400"/>
  <c r="F400"/>
  <c r="L400"/>
  <c r="H400"/>
  <c r="G400"/>
  <c r="I400"/>
  <c r="D396"/>
  <c r="J396"/>
  <c r="E396"/>
  <c r="K396"/>
  <c r="F396"/>
  <c r="L396"/>
  <c r="H396"/>
  <c r="G396"/>
  <c r="I396"/>
  <c r="D392"/>
  <c r="J392"/>
  <c r="E392"/>
  <c r="K392"/>
  <c r="F392"/>
  <c r="L392"/>
  <c r="H392"/>
  <c r="G392"/>
  <c r="I392"/>
  <c r="D388"/>
  <c r="J388"/>
  <c r="E388"/>
  <c r="K388"/>
  <c r="F388"/>
  <c r="L388"/>
  <c r="H388"/>
  <c r="G388"/>
  <c r="I388"/>
  <c r="D384"/>
  <c r="J384"/>
  <c r="E384"/>
  <c r="K384"/>
  <c r="F384"/>
  <c r="L384"/>
  <c r="H384"/>
  <c r="G384"/>
  <c r="I384"/>
  <c r="F473"/>
  <c r="K473"/>
  <c r="G473"/>
  <c r="L473"/>
  <c r="H473"/>
  <c r="I473"/>
  <c r="D473"/>
  <c r="E473"/>
  <c r="J473"/>
  <c r="F469"/>
  <c r="K469"/>
  <c r="G469"/>
  <c r="L469"/>
  <c r="H469"/>
  <c r="D469"/>
  <c r="I469"/>
  <c r="E469"/>
  <c r="J469"/>
  <c r="F465"/>
  <c r="K465"/>
  <c r="G465"/>
  <c r="L465"/>
  <c r="H465"/>
  <c r="D465"/>
  <c r="I465"/>
  <c r="E465"/>
  <c r="J465"/>
  <c r="F461"/>
  <c r="K461"/>
  <c r="G461"/>
  <c r="L461"/>
  <c r="H461"/>
  <c r="D461"/>
  <c r="I461"/>
  <c r="E461"/>
  <c r="J461"/>
  <c r="F457"/>
  <c r="K457"/>
  <c r="G457"/>
  <c r="L457"/>
  <c r="H457"/>
  <c r="D457"/>
  <c r="I457"/>
  <c r="E457"/>
  <c r="J457"/>
  <c r="F453"/>
  <c r="K453"/>
  <c r="G453"/>
  <c r="L453"/>
  <c r="H453"/>
  <c r="D453"/>
  <c r="I453"/>
  <c r="E453"/>
  <c r="J453"/>
  <c r="F449"/>
  <c r="K449"/>
  <c r="G449"/>
  <c r="L449"/>
  <c r="H449"/>
  <c r="D449"/>
  <c r="I449"/>
  <c r="E449"/>
  <c r="J449"/>
  <c r="F445"/>
  <c r="K445"/>
  <c r="G445"/>
  <c r="L445"/>
  <c r="H445"/>
  <c r="D445"/>
  <c r="I445"/>
  <c r="E445"/>
  <c r="J445"/>
  <c r="F441"/>
  <c r="K441"/>
  <c r="G441"/>
  <c r="L441"/>
  <c r="H441"/>
  <c r="D441"/>
  <c r="I441"/>
  <c r="E441"/>
  <c r="J441"/>
  <c r="F437"/>
  <c r="K437"/>
  <c r="G437"/>
  <c r="L437"/>
  <c r="H437"/>
  <c r="D437"/>
  <c r="I437"/>
  <c r="E437"/>
  <c r="J437"/>
  <c r="F433"/>
  <c r="K433"/>
  <c r="G433"/>
  <c r="L433"/>
  <c r="H433"/>
  <c r="D433"/>
  <c r="I433"/>
  <c r="E433"/>
  <c r="J433"/>
  <c r="F429"/>
  <c r="K429"/>
  <c r="G429"/>
  <c r="L429"/>
  <c r="H429"/>
  <c r="D429"/>
  <c r="I429"/>
  <c r="E429"/>
  <c r="J429"/>
  <c r="F425"/>
  <c r="K425"/>
  <c r="G425"/>
  <c r="L425"/>
  <c r="H425"/>
  <c r="D425"/>
  <c r="I425"/>
  <c r="E425"/>
  <c r="J425"/>
  <c r="F421"/>
  <c r="K421"/>
  <c r="G421"/>
  <c r="L421"/>
  <c r="H421"/>
  <c r="D421"/>
  <c r="I421"/>
  <c r="E421"/>
  <c r="J421"/>
  <c r="F417"/>
  <c r="K417"/>
  <c r="G417"/>
  <c r="L417"/>
  <c r="H417"/>
  <c r="D417"/>
  <c r="I417"/>
  <c r="E417"/>
  <c r="J417"/>
  <c r="F413"/>
  <c r="K413"/>
  <c r="G413"/>
  <c r="L413"/>
  <c r="H413"/>
  <c r="D413"/>
  <c r="I413"/>
  <c r="E413"/>
  <c r="J413"/>
  <c r="F409"/>
  <c r="K409"/>
  <c r="G409"/>
  <c r="L409"/>
  <c r="H409"/>
  <c r="D409"/>
  <c r="I409"/>
  <c r="E409"/>
  <c r="J409"/>
  <c r="F405"/>
  <c r="K405"/>
  <c r="G405"/>
  <c r="L405"/>
  <c r="H405"/>
  <c r="D405"/>
  <c r="I405"/>
  <c r="E405"/>
  <c r="J405"/>
  <c r="F401"/>
  <c r="K401"/>
  <c r="G401"/>
  <c r="L401"/>
  <c r="H401"/>
  <c r="D401"/>
  <c r="I401"/>
  <c r="E401"/>
  <c r="J401"/>
  <c r="F397"/>
  <c r="K397"/>
  <c r="G397"/>
  <c r="L397"/>
  <c r="H397"/>
  <c r="D397"/>
  <c r="I397"/>
  <c r="E397"/>
  <c r="J397"/>
  <c r="F393"/>
  <c r="K393"/>
  <c r="G393"/>
  <c r="L393"/>
  <c r="H393"/>
  <c r="D393"/>
  <c r="I393"/>
  <c r="E393"/>
  <c r="J393"/>
  <c r="F389"/>
  <c r="K389"/>
  <c r="G389"/>
  <c r="L389"/>
  <c r="H389"/>
  <c r="D389"/>
  <c r="I389"/>
  <c r="E389"/>
  <c r="J389"/>
  <c r="F385"/>
  <c r="K385"/>
  <c r="G385"/>
  <c r="L385"/>
  <c r="H385"/>
  <c r="D385"/>
  <c r="I385"/>
  <c r="E385"/>
  <c r="J385"/>
  <c r="D470"/>
  <c r="L470"/>
  <c r="H470"/>
  <c r="E470"/>
  <c r="I470"/>
  <c r="F470"/>
  <c r="J470"/>
  <c r="G470"/>
  <c r="K470"/>
  <c r="D466"/>
  <c r="L466"/>
  <c r="H466"/>
  <c r="E466"/>
  <c r="I466"/>
  <c r="F466"/>
  <c r="J466"/>
  <c r="G466"/>
  <c r="K466"/>
  <c r="D462"/>
  <c r="L462"/>
  <c r="H462"/>
  <c r="E462"/>
  <c r="I462"/>
  <c r="F462"/>
  <c r="J462"/>
  <c r="G462"/>
  <c r="K462"/>
  <c r="D458"/>
  <c r="L458"/>
  <c r="H458"/>
  <c r="E458"/>
  <c r="I458"/>
  <c r="F458"/>
  <c r="J458"/>
  <c r="G458"/>
  <c r="K458"/>
  <c r="D454"/>
  <c r="L454"/>
  <c r="H454"/>
  <c r="E454"/>
  <c r="I454"/>
  <c r="F454"/>
  <c r="J454"/>
  <c r="G454"/>
  <c r="K454"/>
  <c r="D450"/>
  <c r="L450"/>
  <c r="H450"/>
  <c r="E450"/>
  <c r="I450"/>
  <c r="F450"/>
  <c r="J450"/>
  <c r="G450"/>
  <c r="K450"/>
  <c r="D446"/>
  <c r="L446"/>
  <c r="H446"/>
  <c r="E446"/>
  <c r="I446"/>
  <c r="F446"/>
  <c r="J446"/>
  <c r="G446"/>
  <c r="K446"/>
  <c r="D442"/>
  <c r="L442"/>
  <c r="H442"/>
  <c r="E442"/>
  <c r="I442"/>
  <c r="F442"/>
  <c r="J442"/>
  <c r="G442"/>
  <c r="K442"/>
  <c r="D438"/>
  <c r="L438"/>
  <c r="H438"/>
  <c r="E438"/>
  <c r="I438"/>
  <c r="F438"/>
  <c r="J438"/>
  <c r="G438"/>
  <c r="K438"/>
  <c r="D434"/>
  <c r="L434"/>
  <c r="H434"/>
  <c r="E434"/>
  <c r="I434"/>
  <c r="F434"/>
  <c r="J434"/>
  <c r="G434"/>
  <c r="K434"/>
  <c r="D430"/>
  <c r="L430"/>
  <c r="H430"/>
  <c r="E430"/>
  <c r="I430"/>
  <c r="F430"/>
  <c r="J430"/>
  <c r="G430"/>
  <c r="K430"/>
  <c r="D426"/>
  <c r="L426"/>
  <c r="H426"/>
  <c r="E426"/>
  <c r="I426"/>
  <c r="F426"/>
  <c r="J426"/>
  <c r="G426"/>
  <c r="K426"/>
  <c r="D422"/>
  <c r="L422"/>
  <c r="H422"/>
  <c r="E422"/>
  <c r="I422"/>
  <c r="F422"/>
  <c r="J422"/>
  <c r="G422"/>
  <c r="K422"/>
  <c r="D418"/>
  <c r="L418"/>
  <c r="H418"/>
  <c r="E418"/>
  <c r="I418"/>
  <c r="F418"/>
  <c r="J418"/>
  <c r="G418"/>
  <c r="K418"/>
  <c r="D414"/>
  <c r="L414"/>
  <c r="H414"/>
  <c r="E414"/>
  <c r="I414"/>
  <c r="F414"/>
  <c r="J414"/>
  <c r="G414"/>
  <c r="K414"/>
  <c r="D410"/>
  <c r="L410"/>
  <c r="H410"/>
  <c r="E410"/>
  <c r="I410"/>
  <c r="F410"/>
  <c r="J410"/>
  <c r="G410"/>
  <c r="K410"/>
  <c r="D406"/>
  <c r="L406"/>
  <c r="H406"/>
  <c r="E406"/>
  <c r="I406"/>
  <c r="F406"/>
  <c r="J406"/>
  <c r="G406"/>
  <c r="K406"/>
  <c r="D402"/>
  <c r="L402"/>
  <c r="H402"/>
  <c r="E402"/>
  <c r="I402"/>
  <c r="F402"/>
  <c r="J402"/>
  <c r="G402"/>
  <c r="K402"/>
  <c r="D398"/>
  <c r="L398"/>
  <c r="H398"/>
  <c r="E398"/>
  <c r="I398"/>
  <c r="F398"/>
  <c r="J398"/>
  <c r="G398"/>
  <c r="K398"/>
  <c r="D394"/>
  <c r="L394"/>
  <c r="H394"/>
  <c r="E394"/>
  <c r="I394"/>
  <c r="F394"/>
  <c r="J394"/>
  <c r="G394"/>
  <c r="K394"/>
  <c r="D390"/>
  <c r="L390"/>
  <c r="H390"/>
  <c r="E390"/>
  <c r="I390"/>
  <c r="F390"/>
  <c r="J390"/>
  <c r="G390"/>
  <c r="K390"/>
  <c r="D386"/>
  <c r="L386"/>
  <c r="H386"/>
  <c r="E386"/>
  <c r="I386"/>
  <c r="F386"/>
  <c r="J386"/>
  <c r="G386"/>
  <c r="K386"/>
  <c r="D382"/>
  <c r="L382"/>
  <c r="H382"/>
  <c r="E382"/>
  <c r="I382"/>
  <c r="F382"/>
  <c r="J382"/>
  <c r="G382"/>
  <c r="K382"/>
  <c r="F471"/>
  <c r="I471"/>
  <c r="G471"/>
  <c r="J471"/>
  <c r="D471"/>
  <c r="K471"/>
  <c r="E471"/>
  <c r="L471"/>
  <c r="H471"/>
  <c r="F467"/>
  <c r="I467"/>
  <c r="G467"/>
  <c r="J467"/>
  <c r="D467"/>
  <c r="K467"/>
  <c r="E467"/>
  <c r="L467"/>
  <c r="H467"/>
  <c r="F463"/>
  <c r="I463"/>
  <c r="G463"/>
  <c r="J463"/>
  <c r="D463"/>
  <c r="K463"/>
  <c r="E463"/>
  <c r="L463"/>
  <c r="H463"/>
  <c r="F459"/>
  <c r="I459"/>
  <c r="G459"/>
  <c r="J459"/>
  <c r="D459"/>
  <c r="K459"/>
  <c r="E459"/>
  <c r="L459"/>
  <c r="H459"/>
  <c r="F455"/>
  <c r="I455"/>
  <c r="G455"/>
  <c r="J455"/>
  <c r="D455"/>
  <c r="K455"/>
  <c r="E455"/>
  <c r="L455"/>
  <c r="H455"/>
  <c r="F451"/>
  <c r="I451"/>
  <c r="G451"/>
  <c r="J451"/>
  <c r="D451"/>
  <c r="K451"/>
  <c r="E451"/>
  <c r="L451"/>
  <c r="H451"/>
  <c r="F447"/>
  <c r="I447"/>
  <c r="G447"/>
  <c r="J447"/>
  <c r="D447"/>
  <c r="K447"/>
  <c r="E447"/>
  <c r="L447"/>
  <c r="H447"/>
  <c r="F443"/>
  <c r="I443"/>
  <c r="G443"/>
  <c r="J443"/>
  <c r="D443"/>
  <c r="K443"/>
  <c r="E443"/>
  <c r="L443"/>
  <c r="H443"/>
  <c r="F439"/>
  <c r="I439"/>
  <c r="G439"/>
  <c r="J439"/>
  <c r="D439"/>
  <c r="K439"/>
  <c r="E439"/>
  <c r="L439"/>
  <c r="H439"/>
  <c r="F435"/>
  <c r="I435"/>
  <c r="G435"/>
  <c r="J435"/>
  <c r="D435"/>
  <c r="K435"/>
  <c r="E435"/>
  <c r="L435"/>
  <c r="H435"/>
  <c r="F431"/>
  <c r="I431"/>
  <c r="G431"/>
  <c r="J431"/>
  <c r="D431"/>
  <c r="K431"/>
  <c r="E431"/>
  <c r="L431"/>
  <c r="H431"/>
  <c r="F427"/>
  <c r="I427"/>
  <c r="G427"/>
  <c r="J427"/>
  <c r="D427"/>
  <c r="K427"/>
  <c r="E427"/>
  <c r="L427"/>
  <c r="H427"/>
  <c r="F423"/>
  <c r="I423"/>
  <c r="G423"/>
  <c r="J423"/>
  <c r="D423"/>
  <c r="K423"/>
  <c r="E423"/>
  <c r="L423"/>
  <c r="H423"/>
  <c r="F419"/>
  <c r="I419"/>
  <c r="G419"/>
  <c r="J419"/>
  <c r="D419"/>
  <c r="K419"/>
  <c r="E419"/>
  <c r="L419"/>
  <c r="H419"/>
  <c r="F415"/>
  <c r="I415"/>
  <c r="G415"/>
  <c r="J415"/>
  <c r="D415"/>
  <c r="K415"/>
  <c r="E415"/>
  <c r="L415"/>
  <c r="H415"/>
  <c r="F411"/>
  <c r="I411"/>
  <c r="G411"/>
  <c r="J411"/>
  <c r="D411"/>
  <c r="K411"/>
  <c r="E411"/>
  <c r="L411"/>
  <c r="H411"/>
  <c r="F407"/>
  <c r="I407"/>
  <c r="G407"/>
  <c r="J407"/>
  <c r="D407"/>
  <c r="K407"/>
  <c r="E407"/>
  <c r="L407"/>
  <c r="H407"/>
  <c r="F403"/>
  <c r="I403"/>
  <c r="G403"/>
  <c r="J403"/>
  <c r="D403"/>
  <c r="K403"/>
  <c r="E403"/>
  <c r="L403"/>
  <c r="H403"/>
  <c r="F399"/>
  <c r="I399"/>
  <c r="G399"/>
  <c r="J399"/>
  <c r="D399"/>
  <c r="K399"/>
  <c r="E399"/>
  <c r="L399"/>
  <c r="H399"/>
  <c r="F395"/>
  <c r="I395"/>
  <c r="G395"/>
  <c r="J395"/>
  <c r="D395"/>
  <c r="K395"/>
  <c r="E395"/>
  <c r="L395"/>
  <c r="H395"/>
  <c r="F391"/>
  <c r="I391"/>
  <c r="G391"/>
  <c r="J391"/>
  <c r="D391"/>
  <c r="K391"/>
  <c r="E391"/>
  <c r="L391"/>
  <c r="H391"/>
  <c r="F387"/>
  <c r="I387"/>
  <c r="G387"/>
  <c r="J387"/>
  <c r="D387"/>
  <c r="K387"/>
  <c r="E387"/>
  <c r="L387"/>
  <c r="H387"/>
  <c r="F383"/>
  <c r="I383"/>
  <c r="G383"/>
  <c r="J383"/>
  <c r="D383"/>
  <c r="K383"/>
  <c r="E383"/>
  <c r="L383"/>
  <c r="H383"/>
  <c r="F381"/>
  <c r="L381"/>
  <c r="J380"/>
  <c r="D381"/>
  <c r="H381"/>
  <c r="K380"/>
  <c r="D380"/>
  <c r="I380"/>
  <c r="E381"/>
  <c r="I381"/>
  <c r="L380"/>
  <c r="E380"/>
  <c r="K381"/>
  <c r="J381"/>
  <c r="G380"/>
  <c r="F380"/>
  <c r="G381"/>
  <c r="H380"/>
  <c r="E379"/>
  <c r="G379"/>
  <c r="F379"/>
  <c r="K379"/>
  <c r="H379"/>
  <c r="L379"/>
  <c r="J379"/>
  <c r="I379"/>
  <c r="M375"/>
  <c r="M374"/>
  <c r="N375"/>
  <c r="N374"/>
  <c r="K374"/>
  <c r="O391" l="1"/>
  <c r="B391" s="1"/>
  <c r="O407"/>
  <c r="B407" s="1"/>
  <c r="O423"/>
  <c r="B423" s="1"/>
  <c r="O439"/>
  <c r="B439" s="1"/>
  <c r="O455"/>
  <c r="B455" s="1"/>
  <c r="O471"/>
  <c r="B471" s="1"/>
  <c r="O389"/>
  <c r="B389" s="1"/>
  <c r="O405"/>
  <c r="B405" s="1"/>
  <c r="O421"/>
  <c r="B421" s="1"/>
  <c r="O437"/>
  <c r="B437" s="1"/>
  <c r="O453"/>
  <c r="B453" s="1"/>
  <c r="O469"/>
  <c r="B469" s="1"/>
  <c r="O380"/>
  <c r="B380" s="1"/>
  <c r="O382"/>
  <c r="B382" s="1"/>
  <c r="O398"/>
  <c r="B398" s="1"/>
  <c r="O414"/>
  <c r="B414" s="1"/>
  <c r="O430"/>
  <c r="B430" s="1"/>
  <c r="O446"/>
  <c r="B446" s="1"/>
  <c r="O462"/>
  <c r="B462" s="1"/>
  <c r="O388"/>
  <c r="B388" s="1"/>
  <c r="O404"/>
  <c r="B404" s="1"/>
  <c r="O420"/>
  <c r="B420" s="1"/>
  <c r="O436"/>
  <c r="B436" s="1"/>
  <c r="O452"/>
  <c r="B452" s="1"/>
  <c r="O468"/>
  <c r="B468" s="1"/>
  <c r="O379"/>
  <c r="O395"/>
  <c r="B395" s="1"/>
  <c r="O411"/>
  <c r="B411" s="1"/>
  <c r="O427"/>
  <c r="B427" s="1"/>
  <c r="O443"/>
  <c r="B443" s="1"/>
  <c r="O459"/>
  <c r="B459" s="1"/>
  <c r="O386"/>
  <c r="B386" s="1"/>
  <c r="O402"/>
  <c r="B402" s="1"/>
  <c r="O418"/>
  <c r="B418" s="1"/>
  <c r="O434"/>
  <c r="B434" s="1"/>
  <c r="O450"/>
  <c r="B450" s="1"/>
  <c r="O466"/>
  <c r="B466" s="1"/>
  <c r="O393"/>
  <c r="B393" s="1"/>
  <c r="O409"/>
  <c r="B409" s="1"/>
  <c r="O425"/>
  <c r="B425" s="1"/>
  <c r="O441"/>
  <c r="B441" s="1"/>
  <c r="O457"/>
  <c r="B457" s="1"/>
  <c r="O473"/>
  <c r="B473" s="1"/>
  <c r="O392"/>
  <c r="B392" s="1"/>
  <c r="O408"/>
  <c r="B408" s="1"/>
  <c r="O424"/>
  <c r="B424" s="1"/>
  <c r="O440"/>
  <c r="B440" s="1"/>
  <c r="O456"/>
  <c r="B456" s="1"/>
  <c r="O472"/>
  <c r="B472" s="1"/>
  <c r="O383"/>
  <c r="B383" s="1"/>
  <c r="O399"/>
  <c r="B399" s="1"/>
  <c r="O415"/>
  <c r="B415" s="1"/>
  <c r="O431"/>
  <c r="B431" s="1"/>
  <c r="O447"/>
  <c r="B447" s="1"/>
  <c r="O463"/>
  <c r="B463" s="1"/>
  <c r="O390"/>
  <c r="B390" s="1"/>
  <c r="O406"/>
  <c r="B406" s="1"/>
  <c r="O422"/>
  <c r="B422" s="1"/>
  <c r="O438"/>
  <c r="B438" s="1"/>
  <c r="O454"/>
  <c r="B454" s="1"/>
  <c r="O470"/>
  <c r="B470" s="1"/>
  <c r="O397"/>
  <c r="B397" s="1"/>
  <c r="O413"/>
  <c r="B413" s="1"/>
  <c r="O429"/>
  <c r="B429" s="1"/>
  <c r="O445"/>
  <c r="B445" s="1"/>
  <c r="O461"/>
  <c r="B461" s="1"/>
  <c r="O396"/>
  <c r="B396" s="1"/>
  <c r="O412"/>
  <c r="B412" s="1"/>
  <c r="O428"/>
  <c r="B428" s="1"/>
  <c r="O444"/>
  <c r="B444" s="1"/>
  <c r="O460"/>
  <c r="B460" s="1"/>
  <c r="O381"/>
  <c r="B381" s="1"/>
  <c r="O387"/>
  <c r="B387" s="1"/>
  <c r="O403"/>
  <c r="B403" s="1"/>
  <c r="O419"/>
  <c r="B419" s="1"/>
  <c r="O435"/>
  <c r="B435" s="1"/>
  <c r="O451"/>
  <c r="B451" s="1"/>
  <c r="O467"/>
  <c r="B467" s="1"/>
  <c r="O394"/>
  <c r="B394" s="1"/>
  <c r="O410"/>
  <c r="B410" s="1"/>
  <c r="O426"/>
  <c r="B426" s="1"/>
  <c r="O442"/>
  <c r="B442" s="1"/>
  <c r="O458"/>
  <c r="B458" s="1"/>
  <c r="O385"/>
  <c r="B385" s="1"/>
  <c r="O401"/>
  <c r="B401" s="1"/>
  <c r="O417"/>
  <c r="B417" s="1"/>
  <c r="O433"/>
  <c r="B433" s="1"/>
  <c r="O449"/>
  <c r="B449" s="1"/>
  <c r="O465"/>
  <c r="B465" s="1"/>
  <c r="O384"/>
  <c r="B384" s="1"/>
  <c r="O400"/>
  <c r="B400" s="1"/>
  <c r="O416"/>
  <c r="B416" s="1"/>
  <c r="O432"/>
  <c r="B432" s="1"/>
  <c r="O448"/>
  <c r="B448" s="1"/>
  <c r="O464"/>
  <c r="B464" s="1"/>
  <c r="AD3" i="3"/>
  <c r="AB3"/>
  <c r="Z3"/>
  <c r="AF19"/>
  <c r="AD19"/>
  <c r="AB19"/>
  <c r="Z19"/>
  <c r="AF18"/>
  <c r="AD18"/>
  <c r="AB18"/>
  <c r="Z18"/>
  <c r="AF17"/>
  <c r="AD17"/>
  <c r="AB17"/>
  <c r="Z17"/>
  <c r="AF16"/>
  <c r="AD16"/>
  <c r="AB16"/>
  <c r="Z16"/>
  <c r="AF15"/>
  <c r="AD15"/>
  <c r="AB15"/>
  <c r="Z15"/>
  <c r="AF14"/>
  <c r="AD14"/>
  <c r="AB14"/>
  <c r="Z14"/>
  <c r="AF13"/>
  <c r="AD13"/>
  <c r="AB13"/>
  <c r="Z13"/>
  <c r="AF12"/>
  <c r="AD12"/>
  <c r="AB12"/>
  <c r="Z12"/>
  <c r="AF11"/>
  <c r="AD11"/>
  <c r="AB11"/>
  <c r="Z11"/>
  <c r="AF10"/>
  <c r="AD10"/>
  <c r="AB10"/>
  <c r="Z10"/>
  <c r="AF9"/>
  <c r="AD9"/>
  <c r="AB9"/>
  <c r="Z9"/>
  <c r="AF8"/>
  <c r="AD8"/>
  <c r="AB8"/>
  <c r="Z8"/>
  <c r="AF7"/>
  <c r="AD7"/>
  <c r="AB7"/>
  <c r="Z7"/>
  <c r="AF6"/>
  <c r="AD6"/>
  <c r="AB6"/>
  <c r="Z6"/>
  <c r="AF5"/>
  <c r="AD5"/>
  <c r="AB5"/>
  <c r="Z5"/>
  <c r="AF4"/>
  <c r="AD4"/>
  <c r="AB4"/>
  <c r="Z4"/>
  <c r="AF19" i="2"/>
  <c r="AF18"/>
  <c r="AD19"/>
  <c r="AD18"/>
  <c r="AB19"/>
  <c r="AB18"/>
  <c r="Z19"/>
  <c r="Z18"/>
  <c r="Y19"/>
  <c r="Y18"/>
  <c r="Y19" i="3"/>
  <c r="Y18"/>
  <c r="Y17"/>
  <c r="Y16"/>
  <c r="Y15"/>
  <c r="Y14"/>
  <c r="Y13"/>
  <c r="Y12"/>
  <c r="Y11"/>
  <c r="Y10"/>
  <c r="Y9"/>
  <c r="Y8"/>
  <c r="Y7"/>
  <c r="Y6"/>
  <c r="Y5"/>
  <c r="Y4"/>
  <c r="Y3"/>
  <c r="AF17" i="2"/>
  <c r="AF16"/>
  <c r="AF15"/>
  <c r="AF14"/>
  <c r="AF13"/>
  <c r="AF12"/>
  <c r="AF11"/>
  <c r="AF10"/>
  <c r="AF9"/>
  <c r="AF8"/>
  <c r="AF7"/>
  <c r="AF6"/>
  <c r="AF5"/>
  <c r="AF4"/>
  <c r="AD17"/>
  <c r="AD16"/>
  <c r="AD15"/>
  <c r="AD14"/>
  <c r="AD13"/>
  <c r="AD12"/>
  <c r="AD11"/>
  <c r="AD10"/>
  <c r="AD9"/>
  <c r="AD8"/>
  <c r="AD7"/>
  <c r="AD6"/>
  <c r="AD5"/>
  <c r="AD4"/>
  <c r="AB17"/>
  <c r="AB16"/>
  <c r="AB15"/>
  <c r="AB14"/>
  <c r="AB13"/>
  <c r="AB12"/>
  <c r="AB11"/>
  <c r="AB10"/>
  <c r="AB9"/>
  <c r="AB8"/>
  <c r="AB7"/>
  <c r="AB6"/>
  <c r="AB5"/>
  <c r="AB4"/>
  <c r="Z17"/>
  <c r="Z16"/>
  <c r="Z15"/>
  <c r="Z14"/>
  <c r="Z13"/>
  <c r="Z12"/>
  <c r="Z11"/>
  <c r="Z10"/>
  <c r="Z9"/>
  <c r="Z8"/>
  <c r="Z7"/>
  <c r="Z6"/>
  <c r="Z5"/>
  <c r="Z4"/>
  <c r="Y17"/>
  <c r="Y16"/>
  <c r="Y15"/>
  <c r="Y14"/>
  <c r="Y13"/>
  <c r="Y12"/>
  <c r="Y11"/>
  <c r="Y10"/>
  <c r="Y9"/>
  <c r="Y8"/>
  <c r="Y7"/>
  <c r="Y6"/>
  <c r="Y5"/>
  <c r="Y4"/>
  <c r="AF3"/>
  <c r="AD3"/>
  <c r="AB3"/>
  <c r="Z3"/>
  <c r="Y3"/>
  <c r="H343"/>
  <c r="F343"/>
  <c r="D374" i="5"/>
  <c r="G374"/>
  <c r="H374"/>
  <c r="E374"/>
  <c r="L374"/>
  <c r="J374"/>
  <c r="F374"/>
  <c r="I374"/>
  <c r="B1831"/>
  <c r="B1875"/>
  <c r="B1842"/>
  <c r="B1896"/>
  <c r="B1901"/>
  <c r="B1817"/>
  <c r="B1906"/>
  <c r="B1863"/>
  <c r="B1902"/>
  <c r="B1822"/>
  <c r="B1892"/>
  <c r="B1815"/>
  <c r="B1881"/>
  <c r="B1860"/>
  <c r="B1852"/>
  <c r="B1878"/>
  <c r="B1838"/>
  <c r="B1895"/>
  <c r="B1893"/>
  <c r="B1900"/>
  <c r="B1894"/>
  <c r="B1821"/>
  <c r="B1847"/>
  <c r="B1872"/>
  <c r="B1882"/>
  <c r="B1825"/>
  <c r="B1861"/>
  <c r="B1859"/>
  <c r="B1873"/>
  <c r="B1850"/>
  <c r="B1813"/>
  <c r="B1833"/>
  <c r="B1885"/>
  <c r="B1811"/>
  <c r="B1877"/>
  <c r="B1844"/>
  <c r="B1879"/>
  <c r="B1870"/>
  <c r="B1897"/>
  <c r="B1832"/>
  <c r="B1810"/>
  <c r="B1816"/>
  <c r="B1909"/>
  <c r="B1834"/>
  <c r="B1898"/>
  <c r="B1851"/>
  <c r="B1856"/>
  <c r="B1890"/>
  <c r="B1839"/>
  <c r="B1812"/>
  <c r="B1874"/>
  <c r="B1836"/>
  <c r="B1880"/>
  <c r="B1854"/>
  <c r="B1888"/>
  <c r="B1884"/>
  <c r="B1829"/>
  <c r="B1835"/>
  <c r="B1891"/>
  <c r="B1845"/>
  <c r="B1866"/>
  <c r="B1855"/>
  <c r="B1818"/>
  <c r="B1848"/>
  <c r="B1887"/>
  <c r="B1865"/>
  <c r="B1840"/>
  <c r="B1908"/>
  <c r="B1826"/>
  <c r="B1857"/>
  <c r="B1899"/>
  <c r="B1868"/>
  <c r="B1828"/>
  <c r="B1883"/>
  <c r="B1841"/>
  <c r="B1871"/>
  <c r="B1905"/>
  <c r="B1824"/>
  <c r="B1904"/>
  <c r="B1862"/>
  <c r="C377"/>
  <c r="B1823"/>
  <c r="C378"/>
  <c r="B1858"/>
  <c r="B1827"/>
  <c r="B1869"/>
  <c r="B1889"/>
  <c r="B1876"/>
  <c r="B1814"/>
  <c r="B1819"/>
  <c r="C376"/>
  <c r="B1849"/>
  <c r="B1830"/>
  <c r="B1846"/>
  <c r="B1903"/>
  <c r="B1837"/>
  <c r="B1853"/>
  <c r="B1886"/>
  <c r="B1820"/>
  <c r="B1907"/>
  <c r="B1843"/>
  <c r="B1864"/>
  <c r="B1867"/>
  <c r="O374" l="1"/>
  <c r="B374" s="1"/>
  <c r="BT1817"/>
  <c r="BT1884"/>
  <c r="BT1825"/>
  <c r="BT1833"/>
  <c r="BT1902"/>
  <c r="BT1854"/>
  <c r="BT1852"/>
  <c r="BT1901"/>
  <c r="BT1870"/>
  <c r="BT1871"/>
  <c r="BT1872"/>
  <c r="BT1908"/>
  <c r="BT1877"/>
  <c r="BT1876"/>
  <c r="BT1900"/>
  <c r="BT1846"/>
  <c r="BT1853"/>
  <c r="BT1862"/>
  <c r="BT1836"/>
  <c r="BT1891"/>
  <c r="BT1903"/>
  <c r="BT1850"/>
  <c r="BT1816"/>
  <c r="BT1907"/>
  <c r="BT1897"/>
  <c r="BT1863"/>
  <c r="BT1837"/>
  <c r="BT1904"/>
  <c r="BT1888"/>
  <c r="BT1895"/>
  <c r="BT1858"/>
  <c r="BT1885"/>
  <c r="BT1849"/>
  <c r="BT1819"/>
  <c r="BT1864"/>
  <c r="BT1826"/>
  <c r="BT1818"/>
  <c r="BT1828"/>
  <c r="BT1878"/>
  <c r="BT1881"/>
  <c r="BT1844"/>
  <c r="BT1822"/>
  <c r="BT1898"/>
  <c r="BT1866"/>
  <c r="BT1894"/>
  <c r="BT1834"/>
  <c r="BT1860"/>
  <c r="BT1821"/>
  <c r="BT1848"/>
  <c r="BT1820"/>
  <c r="BT1856"/>
  <c r="BT1831"/>
  <c r="BT1896"/>
  <c r="BT1835"/>
  <c r="BT1842"/>
  <c r="BT1867"/>
  <c r="BT1883"/>
  <c r="BT1887"/>
  <c r="BT1905"/>
  <c r="BT1880"/>
  <c r="BT1859"/>
  <c r="BT1845"/>
  <c r="BT1832"/>
  <c r="BT1882"/>
  <c r="BT1829"/>
  <c r="BT1892"/>
  <c r="BT1865"/>
  <c r="BT1879"/>
  <c r="BT1875"/>
  <c r="BT1841"/>
  <c r="BT1843"/>
  <c r="BT1851"/>
  <c r="BT1838"/>
  <c r="BT1815"/>
  <c r="BT1830"/>
  <c r="BT1909"/>
  <c r="BT1873"/>
  <c r="BT1847"/>
  <c r="BT1823"/>
  <c r="BT1874"/>
  <c r="BT1857"/>
  <c r="BT1869"/>
  <c r="BT1839"/>
  <c r="BT1824"/>
  <c r="BT1889"/>
  <c r="BT1861"/>
  <c r="BT1868"/>
  <c r="BT1893"/>
  <c r="BT1899"/>
  <c r="BT1827"/>
  <c r="BT1886"/>
  <c r="BT1906"/>
  <c r="BT1890"/>
  <c r="BT1855"/>
  <c r="BT1840"/>
  <c r="BJ1817"/>
  <c r="BJ1884"/>
  <c r="BJ1825"/>
  <c r="BJ1833"/>
  <c r="BJ1902"/>
  <c r="BJ1854"/>
  <c r="BJ1852"/>
  <c r="BJ1901"/>
  <c r="BJ1870"/>
  <c r="BJ1871"/>
  <c r="BJ1872"/>
  <c r="BJ1908"/>
  <c r="BJ1877"/>
  <c r="BJ1876"/>
  <c r="BJ1900"/>
  <c r="BJ1846"/>
  <c r="BJ1853"/>
  <c r="BJ1862"/>
  <c r="BJ1836"/>
  <c r="BJ1891"/>
  <c r="BJ1903"/>
  <c r="BJ1850"/>
  <c r="BJ1816"/>
  <c r="BJ1907"/>
  <c r="BJ1897"/>
  <c r="BJ1863"/>
  <c r="BJ1837"/>
  <c r="BJ1904"/>
  <c r="BJ1888"/>
  <c r="BJ1895"/>
  <c r="BJ1858"/>
  <c r="BJ1885"/>
  <c r="BJ1849"/>
  <c r="BJ1819"/>
  <c r="BJ1864"/>
  <c r="BJ1826"/>
  <c r="BJ1818"/>
  <c r="BJ1828"/>
  <c r="BJ1878"/>
  <c r="BJ1881"/>
  <c r="BJ1844"/>
  <c r="BJ1822"/>
  <c r="BJ1898"/>
  <c r="BJ1866"/>
  <c r="BJ1894"/>
  <c r="BJ1834"/>
  <c r="BJ1860"/>
  <c r="BJ1821"/>
  <c r="BJ1848"/>
  <c r="BJ1820"/>
  <c r="BJ1856"/>
  <c r="BJ1831"/>
  <c r="BJ1896"/>
  <c r="BJ1835"/>
  <c r="BJ1842"/>
  <c r="BJ1867"/>
  <c r="BJ1883"/>
  <c r="BJ1887"/>
  <c r="BJ1905"/>
  <c r="BJ1880"/>
  <c r="BJ1859"/>
  <c r="BJ1845"/>
  <c r="BJ1832"/>
  <c r="BJ1882"/>
  <c r="BJ1829"/>
  <c r="BJ1892"/>
  <c r="BJ1865"/>
  <c r="BJ1879"/>
  <c r="BJ1875"/>
  <c r="BJ1841"/>
  <c r="BJ1843"/>
  <c r="BJ1851"/>
  <c r="BJ1838"/>
  <c r="BJ1815"/>
  <c r="BJ1830"/>
  <c r="BJ1909"/>
  <c r="BJ1873"/>
  <c r="BJ1847"/>
  <c r="BJ1823"/>
  <c r="BJ1874"/>
  <c r="BJ1857"/>
  <c r="BJ1869"/>
  <c r="BJ1839"/>
  <c r="BJ1824"/>
  <c r="BJ1889"/>
  <c r="BJ1861"/>
  <c r="BJ1868"/>
  <c r="BJ1893"/>
  <c r="BJ1899"/>
  <c r="BJ1827"/>
  <c r="BJ1886"/>
  <c r="BJ1906"/>
  <c r="BJ1890"/>
  <c r="BJ1855"/>
  <c r="BJ1840"/>
  <c r="AZ1817"/>
  <c r="AZ1884"/>
  <c r="AZ1825"/>
  <c r="AZ1833"/>
  <c r="AZ1902"/>
  <c r="AZ1854"/>
  <c r="AZ1852"/>
  <c r="AZ1901"/>
  <c r="AZ1870"/>
  <c r="AZ1871"/>
  <c r="AZ1872"/>
  <c r="AZ1908"/>
  <c r="AZ1877"/>
  <c r="AZ1876"/>
  <c r="AZ1900"/>
  <c r="AZ1846"/>
  <c r="AZ1853"/>
  <c r="AZ1862"/>
  <c r="AZ1836"/>
  <c r="AZ1891"/>
  <c r="AZ1903"/>
  <c r="AZ1850"/>
  <c r="AZ1816"/>
  <c r="AZ1907"/>
  <c r="AZ1897"/>
  <c r="AZ1863"/>
  <c r="AZ1837"/>
  <c r="AZ1904"/>
  <c r="AZ1888"/>
  <c r="AZ1895"/>
  <c r="AZ1858"/>
  <c r="AZ1885"/>
  <c r="AZ1849"/>
  <c r="AZ1819"/>
  <c r="AZ1864"/>
  <c r="AZ1826"/>
  <c r="AZ1818"/>
  <c r="AZ1828"/>
  <c r="AZ1878"/>
  <c r="AZ1881"/>
  <c r="AZ1844"/>
  <c r="AZ1822"/>
  <c r="AZ1898"/>
  <c r="AZ1866"/>
  <c r="AZ1894"/>
  <c r="AZ1834"/>
  <c r="AZ1860"/>
  <c r="AZ1821"/>
  <c r="AZ1848"/>
  <c r="AZ1820"/>
  <c r="AZ1856"/>
  <c r="AZ1831"/>
  <c r="AZ1896"/>
  <c r="AZ1835"/>
  <c r="AZ1842"/>
  <c r="AZ1867"/>
  <c r="AZ1883"/>
  <c r="AZ1887"/>
  <c r="AZ1905"/>
  <c r="AZ1880"/>
  <c r="AZ1859"/>
  <c r="AZ1845"/>
  <c r="AZ1832"/>
  <c r="AZ1882"/>
  <c r="AZ1829"/>
  <c r="AZ1892"/>
  <c r="AZ1865"/>
  <c r="AZ1879"/>
  <c r="AZ1875"/>
  <c r="AZ1841"/>
  <c r="AZ1843"/>
  <c r="AZ1851"/>
  <c r="AZ1838"/>
  <c r="AZ1815"/>
  <c r="AZ1830"/>
  <c r="AZ1909"/>
  <c r="AZ1873"/>
  <c r="AZ1847"/>
  <c r="AZ1823"/>
  <c r="AZ1874"/>
  <c r="AZ1857"/>
  <c r="AZ1869"/>
  <c r="AZ1839"/>
  <c r="AZ1824"/>
  <c r="AZ1889"/>
  <c r="AZ1861"/>
  <c r="AZ1868"/>
  <c r="AZ1893"/>
  <c r="AZ1899"/>
  <c r="AZ1827"/>
  <c r="AZ1886"/>
  <c r="AZ1906"/>
  <c r="AZ1890"/>
  <c r="AZ1855"/>
  <c r="AZ1840"/>
  <c r="AP1817"/>
  <c r="AP1884"/>
  <c r="AP1825"/>
  <c r="AP1833"/>
  <c r="AP1902"/>
  <c r="AP1854"/>
  <c r="AP1852"/>
  <c r="AP1901"/>
  <c r="AP1870"/>
  <c r="AP1871"/>
  <c r="AP1872"/>
  <c r="AP1908"/>
  <c r="AP1877"/>
  <c r="AP1876"/>
  <c r="AP1900"/>
  <c r="AP1846"/>
  <c r="AP1853"/>
  <c r="AP1862"/>
  <c r="AP1836"/>
  <c r="AP1891"/>
  <c r="AP1903"/>
  <c r="AP1850"/>
  <c r="AP1816"/>
  <c r="AP1907"/>
  <c r="AP1897"/>
  <c r="AP1863"/>
  <c r="AP1837"/>
  <c r="AP1904"/>
  <c r="AP1888"/>
  <c r="AP1895"/>
  <c r="AP1858"/>
  <c r="AP1885"/>
  <c r="AP1849"/>
  <c r="AP1819"/>
  <c r="AP1864"/>
  <c r="AP1826"/>
  <c r="AP1818"/>
  <c r="AP1828"/>
  <c r="AP1878"/>
  <c r="AP1881"/>
  <c r="AP1844"/>
  <c r="AP1822"/>
  <c r="AP1898"/>
  <c r="AP1866"/>
  <c r="AP1894"/>
  <c r="AP1834"/>
  <c r="AP1860"/>
  <c r="AP1821"/>
  <c r="AP1848"/>
  <c r="AP1820"/>
  <c r="AP1856"/>
  <c r="AP1831"/>
  <c r="AP1896"/>
  <c r="AP1835"/>
  <c r="AP1842"/>
  <c r="AP1867"/>
  <c r="AP1883"/>
  <c r="AP1887"/>
  <c r="AP1905"/>
  <c r="AP1880"/>
  <c r="AP1859"/>
  <c r="AP1845"/>
  <c r="AP1832"/>
  <c r="AP1882"/>
  <c r="AP1829"/>
  <c r="AP1892"/>
  <c r="AP1865"/>
  <c r="AP1879"/>
  <c r="AP1875"/>
  <c r="AP1841"/>
  <c r="AP1843"/>
  <c r="AP1851"/>
  <c r="AP1838"/>
  <c r="AP1815"/>
  <c r="AP1830"/>
  <c r="AP1909"/>
  <c r="AP1873"/>
  <c r="AP1847"/>
  <c r="AP1823"/>
  <c r="AP1874"/>
  <c r="AP1857"/>
  <c r="AP1869"/>
  <c r="AP1839"/>
  <c r="AP1824"/>
  <c r="AP1889"/>
  <c r="AP1861"/>
  <c r="AP1868"/>
  <c r="AP1893"/>
  <c r="AP1899"/>
  <c r="AP1827"/>
  <c r="AP1886"/>
  <c r="AP1906"/>
  <c r="AP1890"/>
  <c r="AP1855"/>
  <c r="AP1840"/>
  <c r="AF1817"/>
  <c r="AF1884"/>
  <c r="AF1825"/>
  <c r="AF1833"/>
  <c r="AF1902"/>
  <c r="AF1854"/>
  <c r="AF1852"/>
  <c r="AF1901"/>
  <c r="AF1870"/>
  <c r="AF1871"/>
  <c r="AF1872"/>
  <c r="AF1908"/>
  <c r="AF1877"/>
  <c r="AF1876"/>
  <c r="AF1900"/>
  <c r="AF1846"/>
  <c r="AF1853"/>
  <c r="AF1862"/>
  <c r="AF1836"/>
  <c r="AF1891"/>
  <c r="AF1903"/>
  <c r="AF1850"/>
  <c r="AF1816"/>
  <c r="AF1907"/>
  <c r="AF1897"/>
  <c r="AF1863"/>
  <c r="AF1837"/>
  <c r="AF1904"/>
  <c r="AF1888"/>
  <c r="AF1895"/>
  <c r="AF1858"/>
  <c r="AF1885"/>
  <c r="AF1849"/>
  <c r="AF1819"/>
  <c r="AF1864"/>
  <c r="AF1826"/>
  <c r="AF1818"/>
  <c r="AF1828"/>
  <c r="AF1878"/>
  <c r="AF1881"/>
  <c r="AF1844"/>
  <c r="AF1822"/>
  <c r="AF1898"/>
  <c r="AF1866"/>
  <c r="AF1894"/>
  <c r="AF1834"/>
  <c r="AF1860"/>
  <c r="AF1821"/>
  <c r="AF1848"/>
  <c r="AF1820"/>
  <c r="AF1856"/>
  <c r="AF1831"/>
  <c r="AF1896"/>
  <c r="AF1835"/>
  <c r="AF1842"/>
  <c r="AF1867"/>
  <c r="AF1883"/>
  <c r="AF1887"/>
  <c r="AF1905"/>
  <c r="AF1880"/>
  <c r="AF1859"/>
  <c r="AF1845"/>
  <c r="AF1832"/>
  <c r="AF1882"/>
  <c r="AF1829"/>
  <c r="AF1892"/>
  <c r="AF1865"/>
  <c r="AF1879"/>
  <c r="AF1875"/>
  <c r="AF1841"/>
  <c r="AF1843"/>
  <c r="AF1851"/>
  <c r="AF1838"/>
  <c r="AF1815"/>
  <c r="AF1830"/>
  <c r="AF1909"/>
  <c r="AF1873"/>
  <c r="AF1847"/>
  <c r="AF1823"/>
  <c r="AF1874"/>
  <c r="AF1857"/>
  <c r="AF1869"/>
  <c r="AF1839"/>
  <c r="AF1824"/>
  <c r="AF1889"/>
  <c r="AF1861"/>
  <c r="AF1868"/>
  <c r="AF1893"/>
  <c r="AF1899"/>
  <c r="AF1827"/>
  <c r="AF1886"/>
  <c r="AF1906"/>
  <c r="AF1890"/>
  <c r="AF1855"/>
  <c r="AF1840"/>
  <c r="V1817"/>
  <c r="V1884"/>
  <c r="V1825"/>
  <c r="V1833"/>
  <c r="V1902"/>
  <c r="V1854"/>
  <c r="V1852"/>
  <c r="V1901"/>
  <c r="V1870"/>
  <c r="V1871"/>
  <c r="V1872"/>
  <c r="V1908"/>
  <c r="V1877"/>
  <c r="V1876"/>
  <c r="V1900"/>
  <c r="V1846"/>
  <c r="V1853"/>
  <c r="V1862"/>
  <c r="V1836"/>
  <c r="V1891"/>
  <c r="V1903"/>
  <c r="V1850"/>
  <c r="V1816"/>
  <c r="V1907"/>
  <c r="V1897"/>
  <c r="V1863"/>
  <c r="V1837"/>
  <c r="V1904"/>
  <c r="V1888"/>
  <c r="V1895"/>
  <c r="V1858"/>
  <c r="V1885"/>
  <c r="V1849"/>
  <c r="V1819"/>
  <c r="V1864"/>
  <c r="V1826"/>
  <c r="V1818"/>
  <c r="V1828"/>
  <c r="V1878"/>
  <c r="V1881"/>
  <c r="V1844"/>
  <c r="V1822"/>
  <c r="V1898"/>
  <c r="V1866"/>
  <c r="V1894"/>
  <c r="V1834"/>
  <c r="V1860"/>
  <c r="V1821"/>
  <c r="V1848"/>
  <c r="V1820"/>
  <c r="V1856"/>
  <c r="V1831"/>
  <c r="V1896"/>
  <c r="V1835"/>
  <c r="V1842"/>
  <c r="V1867"/>
  <c r="V1883"/>
  <c r="V1887"/>
  <c r="V1905"/>
  <c r="V1880"/>
  <c r="V1859"/>
  <c r="V1845"/>
  <c r="V1832"/>
  <c r="V1882"/>
  <c r="V1829"/>
  <c r="V1892"/>
  <c r="V1865"/>
  <c r="V1879"/>
  <c r="V1875"/>
  <c r="V1841"/>
  <c r="V1843"/>
  <c r="V1851"/>
  <c r="V1838"/>
  <c r="V1815"/>
  <c r="V1830"/>
  <c r="V1909"/>
  <c r="V1873"/>
  <c r="V1847"/>
  <c r="V1823"/>
  <c r="V1874"/>
  <c r="V1857"/>
  <c r="V1869"/>
  <c r="V1839"/>
  <c r="V1824"/>
  <c r="V1889"/>
  <c r="V1861"/>
  <c r="V1868"/>
  <c r="V1893"/>
  <c r="V1899"/>
  <c r="V1827"/>
  <c r="V1886"/>
  <c r="V1906"/>
  <c r="V1890"/>
  <c r="V1855"/>
  <c r="V1840"/>
  <c r="CO1906"/>
  <c r="C1906"/>
  <c r="EW1906"/>
  <c r="M1906"/>
  <c r="EM1906"/>
  <c r="W1906"/>
  <c r="EC1906"/>
  <c r="FG1906"/>
  <c r="DS1906"/>
  <c r="AG1906"/>
  <c r="BU1906"/>
  <c r="CY1906"/>
  <c r="DI1906"/>
  <c r="J1906"/>
  <c r="AQ1906"/>
  <c r="CE1906"/>
  <c r="D1906"/>
  <c r="BA1906"/>
  <c r="F1906"/>
  <c r="BK1906"/>
  <c r="H1906"/>
  <c r="T1906"/>
  <c r="AD1906"/>
  <c r="N1906"/>
  <c r="X1906"/>
  <c r="P1906"/>
  <c r="Z1906"/>
  <c r="R1906"/>
  <c r="AB1906"/>
  <c r="AL1906"/>
  <c r="AV1906"/>
  <c r="BF1906"/>
  <c r="BP1906"/>
  <c r="AN1906"/>
  <c r="AX1906"/>
  <c r="BH1906"/>
  <c r="BR1906"/>
  <c r="CB1906"/>
  <c r="AH1906"/>
  <c r="AJ1906"/>
  <c r="AT1906"/>
  <c r="BD1906"/>
  <c r="BN1906"/>
  <c r="BX1906"/>
  <c r="AR1906"/>
  <c r="CH1906"/>
  <c r="CR1906"/>
  <c r="DB1906"/>
  <c r="DL1906"/>
  <c r="CJ1906"/>
  <c r="CT1906"/>
  <c r="DD1906"/>
  <c r="DN1906"/>
  <c r="BL1906"/>
  <c r="BV1906"/>
  <c r="CL1906"/>
  <c r="CV1906"/>
  <c r="DF1906"/>
  <c r="DP1906"/>
  <c r="BB1906"/>
  <c r="BZ1906"/>
  <c r="CF1906"/>
  <c r="CP1906"/>
  <c r="CZ1906"/>
  <c r="DJ1906"/>
  <c r="DX1906"/>
  <c r="EH1906"/>
  <c r="ER1906"/>
  <c r="FB1906"/>
  <c r="FL1906"/>
  <c r="DZ1906"/>
  <c r="EJ1906"/>
  <c r="ET1906"/>
  <c r="FD1906"/>
  <c r="FN1906"/>
  <c r="DT1906"/>
  <c r="ED1906"/>
  <c r="EN1906"/>
  <c r="EX1906"/>
  <c r="FH1906"/>
  <c r="DV1906"/>
  <c r="EF1906"/>
  <c r="EP1906"/>
  <c r="EZ1906"/>
  <c r="FJ1906"/>
  <c r="CO1902"/>
  <c r="C1902"/>
  <c r="EW1902"/>
  <c r="M1902"/>
  <c r="EM1902"/>
  <c r="W1902"/>
  <c r="EC1902"/>
  <c r="FG1902"/>
  <c r="DS1902"/>
  <c r="AG1902"/>
  <c r="BU1902"/>
  <c r="CY1902"/>
  <c r="DI1902"/>
  <c r="J1902"/>
  <c r="AQ1902"/>
  <c r="CE1902"/>
  <c r="D1902"/>
  <c r="BA1902"/>
  <c r="F1902"/>
  <c r="BK1902"/>
  <c r="H1902"/>
  <c r="T1902"/>
  <c r="AD1902"/>
  <c r="N1902"/>
  <c r="X1902"/>
  <c r="P1902"/>
  <c r="Z1902"/>
  <c r="R1902"/>
  <c r="AB1902"/>
  <c r="AL1902"/>
  <c r="AV1902"/>
  <c r="BF1902"/>
  <c r="BP1902"/>
  <c r="AN1902"/>
  <c r="AX1902"/>
  <c r="BH1902"/>
  <c r="BR1902"/>
  <c r="CB1902"/>
  <c r="AH1902"/>
  <c r="AJ1902"/>
  <c r="AT1902"/>
  <c r="BD1902"/>
  <c r="BN1902"/>
  <c r="BX1902"/>
  <c r="AR1902"/>
  <c r="CH1902"/>
  <c r="CR1902"/>
  <c r="DB1902"/>
  <c r="DL1902"/>
  <c r="CJ1902"/>
  <c r="CT1902"/>
  <c r="DD1902"/>
  <c r="DN1902"/>
  <c r="BL1902"/>
  <c r="BV1902"/>
  <c r="CL1902"/>
  <c r="CV1902"/>
  <c r="DF1902"/>
  <c r="DP1902"/>
  <c r="BB1902"/>
  <c r="BZ1902"/>
  <c r="CF1902"/>
  <c r="CP1902"/>
  <c r="CZ1902"/>
  <c r="DJ1902"/>
  <c r="DX1902"/>
  <c r="EH1902"/>
  <c r="ER1902"/>
  <c r="FB1902"/>
  <c r="FL1902"/>
  <c r="DZ1902"/>
  <c r="EJ1902"/>
  <c r="ET1902"/>
  <c r="FD1902"/>
  <c r="FN1902"/>
  <c r="DT1902"/>
  <c r="ED1902"/>
  <c r="EN1902"/>
  <c r="EX1902"/>
  <c r="FH1902"/>
  <c r="DV1902"/>
  <c r="EF1902"/>
  <c r="EP1902"/>
  <c r="EZ1902"/>
  <c r="FJ1902"/>
  <c r="CO1898"/>
  <c r="C1898"/>
  <c r="EW1898"/>
  <c r="M1898"/>
  <c r="EM1898"/>
  <c r="W1898"/>
  <c r="EC1898"/>
  <c r="FG1898"/>
  <c r="DS1898"/>
  <c r="AG1898"/>
  <c r="BU1898"/>
  <c r="CY1898"/>
  <c r="DI1898"/>
  <c r="J1898"/>
  <c r="AQ1898"/>
  <c r="CE1898"/>
  <c r="D1898"/>
  <c r="BA1898"/>
  <c r="F1898"/>
  <c r="BK1898"/>
  <c r="H1898"/>
  <c r="T1898"/>
  <c r="AD1898"/>
  <c r="N1898"/>
  <c r="X1898"/>
  <c r="P1898"/>
  <c r="Z1898"/>
  <c r="R1898"/>
  <c r="AB1898"/>
  <c r="AL1898"/>
  <c r="AV1898"/>
  <c r="BF1898"/>
  <c r="BP1898"/>
  <c r="AN1898"/>
  <c r="AX1898"/>
  <c r="BH1898"/>
  <c r="BR1898"/>
  <c r="CB1898"/>
  <c r="AH1898"/>
  <c r="AR1898"/>
  <c r="AJ1898"/>
  <c r="AT1898"/>
  <c r="BD1898"/>
  <c r="BN1898"/>
  <c r="BX1898"/>
  <c r="CH1898"/>
  <c r="CR1898"/>
  <c r="DB1898"/>
  <c r="DL1898"/>
  <c r="CJ1898"/>
  <c r="CT1898"/>
  <c r="DD1898"/>
  <c r="DN1898"/>
  <c r="BL1898"/>
  <c r="BV1898"/>
  <c r="CL1898"/>
  <c r="CV1898"/>
  <c r="DF1898"/>
  <c r="DP1898"/>
  <c r="BB1898"/>
  <c r="BZ1898"/>
  <c r="CF1898"/>
  <c r="CP1898"/>
  <c r="CZ1898"/>
  <c r="DJ1898"/>
  <c r="DX1898"/>
  <c r="EH1898"/>
  <c r="ER1898"/>
  <c r="FB1898"/>
  <c r="FL1898"/>
  <c r="DZ1898"/>
  <c r="EJ1898"/>
  <c r="ET1898"/>
  <c r="FD1898"/>
  <c r="FN1898"/>
  <c r="DT1898"/>
  <c r="ED1898"/>
  <c r="EN1898"/>
  <c r="EX1898"/>
  <c r="FH1898"/>
  <c r="DV1898"/>
  <c r="EF1898"/>
  <c r="EP1898"/>
  <c r="EZ1898"/>
  <c r="FJ1898"/>
  <c r="CO1894"/>
  <c r="C1894"/>
  <c r="EW1894"/>
  <c r="M1894"/>
  <c r="EM1894"/>
  <c r="W1894"/>
  <c r="EC1894"/>
  <c r="FG1894"/>
  <c r="DS1894"/>
  <c r="AG1894"/>
  <c r="BU1894"/>
  <c r="CY1894"/>
  <c r="DI1894"/>
  <c r="J1894"/>
  <c r="AQ1894"/>
  <c r="CE1894"/>
  <c r="D1894"/>
  <c r="BA1894"/>
  <c r="F1894"/>
  <c r="BK1894"/>
  <c r="H1894"/>
  <c r="T1894"/>
  <c r="AD1894"/>
  <c r="N1894"/>
  <c r="X1894"/>
  <c r="P1894"/>
  <c r="Z1894"/>
  <c r="R1894"/>
  <c r="AB1894"/>
  <c r="AL1894"/>
  <c r="AV1894"/>
  <c r="BF1894"/>
  <c r="BP1894"/>
  <c r="AN1894"/>
  <c r="AX1894"/>
  <c r="BH1894"/>
  <c r="BR1894"/>
  <c r="CB1894"/>
  <c r="AH1894"/>
  <c r="AR1894"/>
  <c r="AJ1894"/>
  <c r="AT1894"/>
  <c r="BD1894"/>
  <c r="BN1894"/>
  <c r="BX1894"/>
  <c r="CH1894"/>
  <c r="CR1894"/>
  <c r="DB1894"/>
  <c r="DL1894"/>
  <c r="CJ1894"/>
  <c r="CT1894"/>
  <c r="DD1894"/>
  <c r="DN1894"/>
  <c r="BL1894"/>
  <c r="BV1894"/>
  <c r="CL1894"/>
  <c r="CV1894"/>
  <c r="DF1894"/>
  <c r="DP1894"/>
  <c r="BB1894"/>
  <c r="BZ1894"/>
  <c r="CF1894"/>
  <c r="CP1894"/>
  <c r="CZ1894"/>
  <c r="DJ1894"/>
  <c r="DX1894"/>
  <c r="EH1894"/>
  <c r="ER1894"/>
  <c r="FB1894"/>
  <c r="FL1894"/>
  <c r="DZ1894"/>
  <c r="EJ1894"/>
  <c r="ET1894"/>
  <c r="FD1894"/>
  <c r="FN1894"/>
  <c r="DT1894"/>
  <c r="ED1894"/>
  <c r="EN1894"/>
  <c r="EX1894"/>
  <c r="FH1894"/>
  <c r="DV1894"/>
  <c r="EF1894"/>
  <c r="EP1894"/>
  <c r="EZ1894"/>
  <c r="FJ1894"/>
  <c r="CO1890"/>
  <c r="C1890"/>
  <c r="EW1890"/>
  <c r="M1890"/>
  <c r="EM1890"/>
  <c r="W1890"/>
  <c r="EC1890"/>
  <c r="FG1890"/>
  <c r="DS1890"/>
  <c r="AG1890"/>
  <c r="BU1890"/>
  <c r="CY1890"/>
  <c r="DI1890"/>
  <c r="J1890"/>
  <c r="AQ1890"/>
  <c r="CE1890"/>
  <c r="D1890"/>
  <c r="BA1890"/>
  <c r="F1890"/>
  <c r="BK1890"/>
  <c r="H1890"/>
  <c r="T1890"/>
  <c r="AD1890"/>
  <c r="N1890"/>
  <c r="X1890"/>
  <c r="P1890"/>
  <c r="Z1890"/>
  <c r="R1890"/>
  <c r="AB1890"/>
  <c r="AL1890"/>
  <c r="AV1890"/>
  <c r="BF1890"/>
  <c r="BP1890"/>
  <c r="BZ1890"/>
  <c r="AN1890"/>
  <c r="AX1890"/>
  <c r="BH1890"/>
  <c r="BR1890"/>
  <c r="CB1890"/>
  <c r="AH1890"/>
  <c r="AR1890"/>
  <c r="AJ1890"/>
  <c r="AT1890"/>
  <c r="BD1890"/>
  <c r="BN1890"/>
  <c r="BX1890"/>
  <c r="CH1890"/>
  <c r="CR1890"/>
  <c r="DB1890"/>
  <c r="DL1890"/>
  <c r="BV1890"/>
  <c r="CJ1890"/>
  <c r="CT1890"/>
  <c r="DD1890"/>
  <c r="DN1890"/>
  <c r="BL1890"/>
  <c r="CL1890"/>
  <c r="CV1890"/>
  <c r="DF1890"/>
  <c r="DP1890"/>
  <c r="BB1890"/>
  <c r="CF1890"/>
  <c r="CP1890"/>
  <c r="CZ1890"/>
  <c r="DJ1890"/>
  <c r="DX1890"/>
  <c r="EH1890"/>
  <c r="ER1890"/>
  <c r="FB1890"/>
  <c r="FL1890"/>
  <c r="DZ1890"/>
  <c r="EJ1890"/>
  <c r="ET1890"/>
  <c r="FD1890"/>
  <c r="FN1890"/>
  <c r="DT1890"/>
  <c r="ED1890"/>
  <c r="EN1890"/>
  <c r="EX1890"/>
  <c r="FH1890"/>
  <c r="DV1890"/>
  <c r="EF1890"/>
  <c r="EP1890"/>
  <c r="EZ1890"/>
  <c r="FJ1890"/>
  <c r="CO1886"/>
  <c r="C1886"/>
  <c r="EW1886"/>
  <c r="M1886"/>
  <c r="EM1886"/>
  <c r="W1886"/>
  <c r="EC1886"/>
  <c r="AG1886"/>
  <c r="FG1886"/>
  <c r="DS1886"/>
  <c r="AQ1886"/>
  <c r="BU1886"/>
  <c r="CY1886"/>
  <c r="DI1886"/>
  <c r="J1886"/>
  <c r="CE1886"/>
  <c r="D1886"/>
  <c r="BA1886"/>
  <c r="F1886"/>
  <c r="BK1886"/>
  <c r="H1886"/>
  <c r="T1886"/>
  <c r="AD1886"/>
  <c r="N1886"/>
  <c r="X1886"/>
  <c r="P1886"/>
  <c r="Z1886"/>
  <c r="R1886"/>
  <c r="AB1886"/>
  <c r="AL1886"/>
  <c r="AV1886"/>
  <c r="BF1886"/>
  <c r="BP1886"/>
  <c r="BZ1886"/>
  <c r="AN1886"/>
  <c r="AX1886"/>
  <c r="BH1886"/>
  <c r="BR1886"/>
  <c r="CB1886"/>
  <c r="AH1886"/>
  <c r="AR1886"/>
  <c r="AJ1886"/>
  <c r="AT1886"/>
  <c r="BD1886"/>
  <c r="BN1886"/>
  <c r="BX1886"/>
  <c r="CH1886"/>
  <c r="CR1886"/>
  <c r="DB1886"/>
  <c r="DL1886"/>
  <c r="DV1886"/>
  <c r="BV1886"/>
  <c r="CJ1886"/>
  <c r="CT1886"/>
  <c r="DD1886"/>
  <c r="DN1886"/>
  <c r="BL1886"/>
  <c r="CL1886"/>
  <c r="CV1886"/>
  <c r="DF1886"/>
  <c r="DP1886"/>
  <c r="BB1886"/>
  <c r="CF1886"/>
  <c r="CP1886"/>
  <c r="CZ1886"/>
  <c r="DJ1886"/>
  <c r="DX1886"/>
  <c r="EH1886"/>
  <c r="ER1886"/>
  <c r="FB1886"/>
  <c r="FL1886"/>
  <c r="DZ1886"/>
  <c r="EJ1886"/>
  <c r="ET1886"/>
  <c r="FD1886"/>
  <c r="FN1886"/>
  <c r="ED1886"/>
  <c r="EN1886"/>
  <c r="EX1886"/>
  <c r="FH1886"/>
  <c r="DT1886"/>
  <c r="EF1886"/>
  <c r="EP1886"/>
  <c r="EZ1886"/>
  <c r="FJ1886"/>
  <c r="CO1882"/>
  <c r="C1882"/>
  <c r="EW1882"/>
  <c r="M1882"/>
  <c r="EM1882"/>
  <c r="W1882"/>
  <c r="EC1882"/>
  <c r="AG1882"/>
  <c r="FG1882"/>
  <c r="DS1882"/>
  <c r="AQ1882"/>
  <c r="BU1882"/>
  <c r="CY1882"/>
  <c r="DI1882"/>
  <c r="J1882"/>
  <c r="CE1882"/>
  <c r="D1882"/>
  <c r="BA1882"/>
  <c r="F1882"/>
  <c r="BK1882"/>
  <c r="H1882"/>
  <c r="T1882"/>
  <c r="AD1882"/>
  <c r="N1882"/>
  <c r="X1882"/>
  <c r="P1882"/>
  <c r="Z1882"/>
  <c r="AJ1882"/>
  <c r="R1882"/>
  <c r="AB1882"/>
  <c r="AL1882"/>
  <c r="AV1882"/>
  <c r="BF1882"/>
  <c r="BP1882"/>
  <c r="BZ1882"/>
  <c r="AH1882"/>
  <c r="AX1882"/>
  <c r="BH1882"/>
  <c r="BR1882"/>
  <c r="CB1882"/>
  <c r="AN1882"/>
  <c r="AR1882"/>
  <c r="AT1882"/>
  <c r="BD1882"/>
  <c r="BN1882"/>
  <c r="BX1882"/>
  <c r="CH1882"/>
  <c r="CR1882"/>
  <c r="DB1882"/>
  <c r="DL1882"/>
  <c r="DV1882"/>
  <c r="BV1882"/>
  <c r="CJ1882"/>
  <c r="CT1882"/>
  <c r="DD1882"/>
  <c r="DN1882"/>
  <c r="BL1882"/>
  <c r="CL1882"/>
  <c r="CV1882"/>
  <c r="DF1882"/>
  <c r="DP1882"/>
  <c r="BB1882"/>
  <c r="CF1882"/>
  <c r="CP1882"/>
  <c r="CZ1882"/>
  <c r="DJ1882"/>
  <c r="DX1882"/>
  <c r="EH1882"/>
  <c r="ER1882"/>
  <c r="FB1882"/>
  <c r="FL1882"/>
  <c r="DZ1882"/>
  <c r="EJ1882"/>
  <c r="ET1882"/>
  <c r="FD1882"/>
  <c r="FN1882"/>
  <c r="ED1882"/>
  <c r="EN1882"/>
  <c r="EX1882"/>
  <c r="FH1882"/>
  <c r="DT1882"/>
  <c r="EF1882"/>
  <c r="EP1882"/>
  <c r="EZ1882"/>
  <c r="FJ1882"/>
  <c r="CO1878"/>
  <c r="C1878"/>
  <c r="EW1878"/>
  <c r="M1878"/>
  <c r="EM1878"/>
  <c r="W1878"/>
  <c r="EC1878"/>
  <c r="AG1878"/>
  <c r="FG1878"/>
  <c r="DS1878"/>
  <c r="AQ1878"/>
  <c r="BU1878"/>
  <c r="CY1878"/>
  <c r="DI1878"/>
  <c r="J1878"/>
  <c r="CE1878"/>
  <c r="D1878"/>
  <c r="BA1878"/>
  <c r="F1878"/>
  <c r="BK1878"/>
  <c r="H1878"/>
  <c r="T1878"/>
  <c r="AD1878"/>
  <c r="N1878"/>
  <c r="X1878"/>
  <c r="P1878"/>
  <c r="Z1878"/>
  <c r="AJ1878"/>
  <c r="R1878"/>
  <c r="AB1878"/>
  <c r="AL1878"/>
  <c r="AV1878"/>
  <c r="BF1878"/>
  <c r="BP1878"/>
  <c r="BZ1878"/>
  <c r="AH1878"/>
  <c r="AX1878"/>
  <c r="BH1878"/>
  <c r="BR1878"/>
  <c r="CB1878"/>
  <c r="CL1878"/>
  <c r="AN1878"/>
  <c r="AR1878"/>
  <c r="AT1878"/>
  <c r="BD1878"/>
  <c r="BN1878"/>
  <c r="BX1878"/>
  <c r="CH1878"/>
  <c r="CR1878"/>
  <c r="DB1878"/>
  <c r="DL1878"/>
  <c r="DV1878"/>
  <c r="BV1878"/>
  <c r="CJ1878"/>
  <c r="CT1878"/>
  <c r="DD1878"/>
  <c r="DN1878"/>
  <c r="BL1878"/>
  <c r="CV1878"/>
  <c r="DF1878"/>
  <c r="DP1878"/>
  <c r="BB1878"/>
  <c r="CF1878"/>
  <c r="CP1878"/>
  <c r="CZ1878"/>
  <c r="DJ1878"/>
  <c r="DX1878"/>
  <c r="EH1878"/>
  <c r="ER1878"/>
  <c r="FB1878"/>
  <c r="FL1878"/>
  <c r="DZ1878"/>
  <c r="EJ1878"/>
  <c r="ET1878"/>
  <c r="FD1878"/>
  <c r="FN1878"/>
  <c r="ED1878"/>
  <c r="EN1878"/>
  <c r="EX1878"/>
  <c r="FH1878"/>
  <c r="DT1878"/>
  <c r="EF1878"/>
  <c r="EP1878"/>
  <c r="EZ1878"/>
  <c r="FJ1878"/>
  <c r="CO1874"/>
  <c r="C1874"/>
  <c r="EW1874"/>
  <c r="M1874"/>
  <c r="EM1874"/>
  <c r="W1874"/>
  <c r="EC1874"/>
  <c r="AG1874"/>
  <c r="FG1874"/>
  <c r="DS1874"/>
  <c r="AQ1874"/>
  <c r="BU1874"/>
  <c r="CY1874"/>
  <c r="DI1874"/>
  <c r="J1874"/>
  <c r="CE1874"/>
  <c r="D1874"/>
  <c r="BA1874"/>
  <c r="F1874"/>
  <c r="BK1874"/>
  <c r="H1874"/>
  <c r="T1874"/>
  <c r="AD1874"/>
  <c r="N1874"/>
  <c r="X1874"/>
  <c r="P1874"/>
  <c r="Z1874"/>
  <c r="AJ1874"/>
  <c r="R1874"/>
  <c r="AB1874"/>
  <c r="AL1874"/>
  <c r="AV1874"/>
  <c r="BF1874"/>
  <c r="BP1874"/>
  <c r="BZ1874"/>
  <c r="AH1874"/>
  <c r="AX1874"/>
  <c r="BH1874"/>
  <c r="BR1874"/>
  <c r="CB1874"/>
  <c r="CL1874"/>
  <c r="AN1874"/>
  <c r="AR1874"/>
  <c r="AT1874"/>
  <c r="BD1874"/>
  <c r="BN1874"/>
  <c r="BX1874"/>
  <c r="CH1874"/>
  <c r="CF1874"/>
  <c r="CR1874"/>
  <c r="DB1874"/>
  <c r="DL1874"/>
  <c r="DV1874"/>
  <c r="BV1874"/>
  <c r="CJ1874"/>
  <c r="CT1874"/>
  <c r="DD1874"/>
  <c r="DN1874"/>
  <c r="BL1874"/>
  <c r="CV1874"/>
  <c r="DF1874"/>
  <c r="DP1874"/>
  <c r="BB1874"/>
  <c r="CP1874"/>
  <c r="CZ1874"/>
  <c r="DJ1874"/>
  <c r="DX1874"/>
  <c r="EH1874"/>
  <c r="ER1874"/>
  <c r="FB1874"/>
  <c r="FL1874"/>
  <c r="DZ1874"/>
  <c r="EJ1874"/>
  <c r="ET1874"/>
  <c r="FD1874"/>
  <c r="FN1874"/>
  <c r="ED1874"/>
  <c r="EN1874"/>
  <c r="EX1874"/>
  <c r="FH1874"/>
  <c r="DT1874"/>
  <c r="EF1874"/>
  <c r="EP1874"/>
  <c r="EZ1874"/>
  <c r="FJ1874"/>
  <c r="CO1870"/>
  <c r="C1870"/>
  <c r="EW1870"/>
  <c r="M1870"/>
  <c r="EM1870"/>
  <c r="W1870"/>
  <c r="EC1870"/>
  <c r="AG1870"/>
  <c r="FG1870"/>
  <c r="DS1870"/>
  <c r="AQ1870"/>
  <c r="BU1870"/>
  <c r="CY1870"/>
  <c r="DI1870"/>
  <c r="J1870"/>
  <c r="CE1870"/>
  <c r="D1870"/>
  <c r="BA1870"/>
  <c r="F1870"/>
  <c r="BK1870"/>
  <c r="H1870"/>
  <c r="T1870"/>
  <c r="AD1870"/>
  <c r="N1870"/>
  <c r="X1870"/>
  <c r="P1870"/>
  <c r="Z1870"/>
  <c r="AJ1870"/>
  <c r="R1870"/>
  <c r="AB1870"/>
  <c r="AL1870"/>
  <c r="AV1870"/>
  <c r="BF1870"/>
  <c r="BP1870"/>
  <c r="BZ1870"/>
  <c r="AH1870"/>
  <c r="AX1870"/>
  <c r="BH1870"/>
  <c r="BR1870"/>
  <c r="CB1870"/>
  <c r="CL1870"/>
  <c r="AN1870"/>
  <c r="AR1870"/>
  <c r="AT1870"/>
  <c r="BD1870"/>
  <c r="BN1870"/>
  <c r="BX1870"/>
  <c r="CH1870"/>
  <c r="CF1870"/>
  <c r="CR1870"/>
  <c r="DB1870"/>
  <c r="DL1870"/>
  <c r="DV1870"/>
  <c r="BV1870"/>
  <c r="CJ1870"/>
  <c r="CT1870"/>
  <c r="DD1870"/>
  <c r="DN1870"/>
  <c r="BL1870"/>
  <c r="CV1870"/>
  <c r="DF1870"/>
  <c r="DP1870"/>
  <c r="BB1870"/>
  <c r="CP1870"/>
  <c r="CZ1870"/>
  <c r="DJ1870"/>
  <c r="DX1870"/>
  <c r="EH1870"/>
  <c r="ER1870"/>
  <c r="FB1870"/>
  <c r="FL1870"/>
  <c r="DZ1870"/>
  <c r="EJ1870"/>
  <c r="ET1870"/>
  <c r="FD1870"/>
  <c r="FN1870"/>
  <c r="ED1870"/>
  <c r="EN1870"/>
  <c r="EX1870"/>
  <c r="FH1870"/>
  <c r="DT1870"/>
  <c r="EF1870"/>
  <c r="EP1870"/>
  <c r="EZ1870"/>
  <c r="FJ1870"/>
  <c r="CO1866"/>
  <c r="C1866"/>
  <c r="EW1866"/>
  <c r="M1866"/>
  <c r="EM1866"/>
  <c r="W1866"/>
  <c r="EC1866"/>
  <c r="AG1866"/>
  <c r="FG1866"/>
  <c r="DS1866"/>
  <c r="AQ1866"/>
  <c r="BU1866"/>
  <c r="CY1866"/>
  <c r="DI1866"/>
  <c r="J1866"/>
  <c r="CE1866"/>
  <c r="D1866"/>
  <c r="BA1866"/>
  <c r="F1866"/>
  <c r="BK1866"/>
  <c r="H1866"/>
  <c r="T1866"/>
  <c r="AD1866"/>
  <c r="N1866"/>
  <c r="X1866"/>
  <c r="P1866"/>
  <c r="Z1866"/>
  <c r="AJ1866"/>
  <c r="R1866"/>
  <c r="AB1866"/>
  <c r="AL1866"/>
  <c r="AV1866"/>
  <c r="BF1866"/>
  <c r="BP1866"/>
  <c r="BZ1866"/>
  <c r="AH1866"/>
  <c r="AX1866"/>
  <c r="BH1866"/>
  <c r="BR1866"/>
  <c r="CB1866"/>
  <c r="CL1866"/>
  <c r="AN1866"/>
  <c r="AR1866"/>
  <c r="AT1866"/>
  <c r="BD1866"/>
  <c r="BN1866"/>
  <c r="BX1866"/>
  <c r="CH1866"/>
  <c r="CF1866"/>
  <c r="CR1866"/>
  <c r="DB1866"/>
  <c r="DL1866"/>
  <c r="DV1866"/>
  <c r="BV1866"/>
  <c r="CJ1866"/>
  <c r="CT1866"/>
  <c r="DD1866"/>
  <c r="DN1866"/>
  <c r="DX1866"/>
  <c r="BL1866"/>
  <c r="CV1866"/>
  <c r="DF1866"/>
  <c r="DP1866"/>
  <c r="DZ1866"/>
  <c r="BB1866"/>
  <c r="CP1866"/>
  <c r="CZ1866"/>
  <c r="DJ1866"/>
  <c r="EH1866"/>
  <c r="ER1866"/>
  <c r="FB1866"/>
  <c r="FL1866"/>
  <c r="DT1866"/>
  <c r="EJ1866"/>
  <c r="ET1866"/>
  <c r="FD1866"/>
  <c r="FN1866"/>
  <c r="ED1866"/>
  <c r="EN1866"/>
  <c r="EX1866"/>
  <c r="FH1866"/>
  <c r="EF1866"/>
  <c r="EP1866"/>
  <c r="EZ1866"/>
  <c r="FJ1866"/>
  <c r="CO1862"/>
  <c r="C1862"/>
  <c r="EW1862"/>
  <c r="M1862"/>
  <c r="EM1862"/>
  <c r="W1862"/>
  <c r="EC1862"/>
  <c r="AG1862"/>
  <c r="FG1862"/>
  <c r="DS1862"/>
  <c r="AQ1862"/>
  <c r="BU1862"/>
  <c r="CY1862"/>
  <c r="DI1862"/>
  <c r="J1862"/>
  <c r="CE1862"/>
  <c r="D1862"/>
  <c r="BA1862"/>
  <c r="F1862"/>
  <c r="BK1862"/>
  <c r="H1862"/>
  <c r="T1862"/>
  <c r="AD1862"/>
  <c r="N1862"/>
  <c r="X1862"/>
  <c r="P1862"/>
  <c r="Z1862"/>
  <c r="AJ1862"/>
  <c r="R1862"/>
  <c r="AB1862"/>
  <c r="AL1862"/>
  <c r="AV1862"/>
  <c r="BF1862"/>
  <c r="BP1862"/>
  <c r="BZ1862"/>
  <c r="AH1862"/>
  <c r="AX1862"/>
  <c r="BH1862"/>
  <c r="BR1862"/>
  <c r="CB1862"/>
  <c r="CL1862"/>
  <c r="AN1862"/>
  <c r="AR1862"/>
  <c r="AT1862"/>
  <c r="BD1862"/>
  <c r="BN1862"/>
  <c r="BX1862"/>
  <c r="CH1862"/>
  <c r="CF1862"/>
  <c r="CR1862"/>
  <c r="DB1862"/>
  <c r="DL1862"/>
  <c r="DV1862"/>
  <c r="BV1862"/>
  <c r="CJ1862"/>
  <c r="CT1862"/>
  <c r="DD1862"/>
  <c r="DN1862"/>
  <c r="DX1862"/>
  <c r="BL1862"/>
  <c r="CV1862"/>
  <c r="DF1862"/>
  <c r="DP1862"/>
  <c r="DZ1862"/>
  <c r="BB1862"/>
  <c r="CP1862"/>
  <c r="CZ1862"/>
  <c r="DJ1862"/>
  <c r="EH1862"/>
  <c r="ER1862"/>
  <c r="FB1862"/>
  <c r="FL1862"/>
  <c r="DT1862"/>
  <c r="EJ1862"/>
  <c r="ET1862"/>
  <c r="FD1862"/>
  <c r="FN1862"/>
  <c r="ED1862"/>
  <c r="EN1862"/>
  <c r="EX1862"/>
  <c r="FH1862"/>
  <c r="EF1862"/>
  <c r="EP1862"/>
  <c r="EZ1862"/>
  <c r="FJ1862"/>
  <c r="CO1858"/>
  <c r="C1858"/>
  <c r="EW1858"/>
  <c r="M1858"/>
  <c r="EM1858"/>
  <c r="W1858"/>
  <c r="EC1858"/>
  <c r="AG1858"/>
  <c r="FG1858"/>
  <c r="DS1858"/>
  <c r="AQ1858"/>
  <c r="BU1858"/>
  <c r="CY1858"/>
  <c r="DI1858"/>
  <c r="J1858"/>
  <c r="CE1858"/>
  <c r="D1858"/>
  <c r="BA1858"/>
  <c r="F1858"/>
  <c r="BK1858"/>
  <c r="H1858"/>
  <c r="T1858"/>
  <c r="AD1858"/>
  <c r="N1858"/>
  <c r="X1858"/>
  <c r="P1858"/>
  <c r="Z1858"/>
  <c r="AJ1858"/>
  <c r="R1858"/>
  <c r="AB1858"/>
  <c r="AL1858"/>
  <c r="AV1858"/>
  <c r="BF1858"/>
  <c r="BP1858"/>
  <c r="BZ1858"/>
  <c r="AH1858"/>
  <c r="AX1858"/>
  <c r="BH1858"/>
  <c r="BR1858"/>
  <c r="CB1858"/>
  <c r="CL1858"/>
  <c r="AN1858"/>
  <c r="AR1858"/>
  <c r="AT1858"/>
  <c r="BD1858"/>
  <c r="BN1858"/>
  <c r="BX1858"/>
  <c r="CH1858"/>
  <c r="CF1858"/>
  <c r="CR1858"/>
  <c r="DB1858"/>
  <c r="DL1858"/>
  <c r="DV1858"/>
  <c r="BV1858"/>
  <c r="CJ1858"/>
  <c r="CT1858"/>
  <c r="DD1858"/>
  <c r="DN1858"/>
  <c r="DX1858"/>
  <c r="BL1858"/>
  <c r="CV1858"/>
  <c r="DF1858"/>
  <c r="DP1858"/>
  <c r="DZ1858"/>
  <c r="BB1858"/>
  <c r="CP1858"/>
  <c r="CZ1858"/>
  <c r="DJ1858"/>
  <c r="EH1858"/>
  <c r="ER1858"/>
  <c r="FB1858"/>
  <c r="FL1858"/>
  <c r="DT1858"/>
  <c r="EJ1858"/>
  <c r="ET1858"/>
  <c r="FD1858"/>
  <c r="FN1858"/>
  <c r="ED1858"/>
  <c r="EN1858"/>
  <c r="EX1858"/>
  <c r="FH1858"/>
  <c r="EF1858"/>
  <c r="EP1858"/>
  <c r="EZ1858"/>
  <c r="FJ1858"/>
  <c r="CO1854"/>
  <c r="C1854"/>
  <c r="EW1854"/>
  <c r="M1854"/>
  <c r="EM1854"/>
  <c r="W1854"/>
  <c r="EC1854"/>
  <c r="AG1854"/>
  <c r="FG1854"/>
  <c r="DS1854"/>
  <c r="AQ1854"/>
  <c r="BU1854"/>
  <c r="CY1854"/>
  <c r="DI1854"/>
  <c r="J1854"/>
  <c r="CE1854"/>
  <c r="D1854"/>
  <c r="BA1854"/>
  <c r="F1854"/>
  <c r="BK1854"/>
  <c r="H1854"/>
  <c r="T1854"/>
  <c r="AD1854"/>
  <c r="N1854"/>
  <c r="X1854"/>
  <c r="P1854"/>
  <c r="Z1854"/>
  <c r="AJ1854"/>
  <c r="R1854"/>
  <c r="AB1854"/>
  <c r="AL1854"/>
  <c r="AV1854"/>
  <c r="BF1854"/>
  <c r="BP1854"/>
  <c r="BZ1854"/>
  <c r="AH1854"/>
  <c r="AX1854"/>
  <c r="BH1854"/>
  <c r="BR1854"/>
  <c r="CB1854"/>
  <c r="CL1854"/>
  <c r="AN1854"/>
  <c r="AR1854"/>
  <c r="AT1854"/>
  <c r="BD1854"/>
  <c r="BN1854"/>
  <c r="BX1854"/>
  <c r="CH1854"/>
  <c r="CF1854"/>
  <c r="CR1854"/>
  <c r="DB1854"/>
  <c r="DL1854"/>
  <c r="DV1854"/>
  <c r="BV1854"/>
  <c r="CJ1854"/>
  <c r="CT1854"/>
  <c r="DD1854"/>
  <c r="DN1854"/>
  <c r="DX1854"/>
  <c r="BL1854"/>
  <c r="CV1854"/>
  <c r="DF1854"/>
  <c r="DP1854"/>
  <c r="DZ1854"/>
  <c r="BB1854"/>
  <c r="CP1854"/>
  <c r="CZ1854"/>
  <c r="DJ1854"/>
  <c r="EH1854"/>
  <c r="ER1854"/>
  <c r="FB1854"/>
  <c r="FL1854"/>
  <c r="DT1854"/>
  <c r="EJ1854"/>
  <c r="ET1854"/>
  <c r="FD1854"/>
  <c r="FN1854"/>
  <c r="ED1854"/>
  <c r="EN1854"/>
  <c r="EX1854"/>
  <c r="FH1854"/>
  <c r="EF1854"/>
  <c r="EP1854"/>
  <c r="EZ1854"/>
  <c r="FJ1854"/>
  <c r="CO1850"/>
  <c r="C1850"/>
  <c r="EW1850"/>
  <c r="M1850"/>
  <c r="EM1850"/>
  <c r="W1850"/>
  <c r="EC1850"/>
  <c r="AG1850"/>
  <c r="FG1850"/>
  <c r="DS1850"/>
  <c r="AQ1850"/>
  <c r="BU1850"/>
  <c r="CY1850"/>
  <c r="DI1850"/>
  <c r="J1850"/>
  <c r="CE1850"/>
  <c r="D1850"/>
  <c r="BA1850"/>
  <c r="F1850"/>
  <c r="BK1850"/>
  <c r="H1850"/>
  <c r="T1850"/>
  <c r="AD1850"/>
  <c r="N1850"/>
  <c r="X1850"/>
  <c r="P1850"/>
  <c r="Z1850"/>
  <c r="AJ1850"/>
  <c r="R1850"/>
  <c r="AB1850"/>
  <c r="AL1850"/>
  <c r="AV1850"/>
  <c r="BF1850"/>
  <c r="BP1850"/>
  <c r="BZ1850"/>
  <c r="AH1850"/>
  <c r="AX1850"/>
  <c r="BH1850"/>
  <c r="BR1850"/>
  <c r="CB1850"/>
  <c r="CL1850"/>
  <c r="AN1850"/>
  <c r="AR1850"/>
  <c r="AT1850"/>
  <c r="BD1850"/>
  <c r="BN1850"/>
  <c r="BX1850"/>
  <c r="CH1850"/>
  <c r="CF1850"/>
  <c r="CR1850"/>
  <c r="DB1850"/>
  <c r="DL1850"/>
  <c r="DV1850"/>
  <c r="BV1850"/>
  <c r="CJ1850"/>
  <c r="CT1850"/>
  <c r="DD1850"/>
  <c r="DN1850"/>
  <c r="DX1850"/>
  <c r="BL1850"/>
  <c r="CV1850"/>
  <c r="DF1850"/>
  <c r="DP1850"/>
  <c r="DZ1850"/>
  <c r="BB1850"/>
  <c r="CP1850"/>
  <c r="CZ1850"/>
  <c r="DJ1850"/>
  <c r="DT1850"/>
  <c r="EH1850"/>
  <c r="ER1850"/>
  <c r="FB1850"/>
  <c r="FL1850"/>
  <c r="EJ1850"/>
  <c r="ET1850"/>
  <c r="FD1850"/>
  <c r="FN1850"/>
  <c r="ED1850"/>
  <c r="EN1850"/>
  <c r="EX1850"/>
  <c r="FH1850"/>
  <c r="EF1850"/>
  <c r="EP1850"/>
  <c r="EZ1850"/>
  <c r="FJ1850"/>
  <c r="CO1846"/>
  <c r="C1846"/>
  <c r="EW1846"/>
  <c r="M1846"/>
  <c r="EM1846"/>
  <c r="W1846"/>
  <c r="EC1846"/>
  <c r="AG1846"/>
  <c r="FG1846"/>
  <c r="DS1846"/>
  <c r="AQ1846"/>
  <c r="BU1846"/>
  <c r="CY1846"/>
  <c r="DI1846"/>
  <c r="J1846"/>
  <c r="CE1846"/>
  <c r="D1846"/>
  <c r="BA1846"/>
  <c r="F1846"/>
  <c r="BK1846"/>
  <c r="H1846"/>
  <c r="T1846"/>
  <c r="AD1846"/>
  <c r="N1846"/>
  <c r="X1846"/>
  <c r="P1846"/>
  <c r="Z1846"/>
  <c r="AJ1846"/>
  <c r="R1846"/>
  <c r="AB1846"/>
  <c r="AL1846"/>
  <c r="AV1846"/>
  <c r="BF1846"/>
  <c r="BP1846"/>
  <c r="BZ1846"/>
  <c r="AH1846"/>
  <c r="AX1846"/>
  <c r="BH1846"/>
  <c r="BR1846"/>
  <c r="CB1846"/>
  <c r="CL1846"/>
  <c r="AN1846"/>
  <c r="AR1846"/>
  <c r="AT1846"/>
  <c r="BD1846"/>
  <c r="BN1846"/>
  <c r="BX1846"/>
  <c r="CH1846"/>
  <c r="CF1846"/>
  <c r="CR1846"/>
  <c r="DB1846"/>
  <c r="DL1846"/>
  <c r="DV1846"/>
  <c r="BV1846"/>
  <c r="CJ1846"/>
  <c r="CT1846"/>
  <c r="DD1846"/>
  <c r="DN1846"/>
  <c r="DX1846"/>
  <c r="BL1846"/>
  <c r="CV1846"/>
  <c r="DF1846"/>
  <c r="DP1846"/>
  <c r="DZ1846"/>
  <c r="BB1846"/>
  <c r="CP1846"/>
  <c r="CZ1846"/>
  <c r="DJ1846"/>
  <c r="DT1846"/>
  <c r="EH1846"/>
  <c r="ER1846"/>
  <c r="FB1846"/>
  <c r="FL1846"/>
  <c r="EJ1846"/>
  <c r="ET1846"/>
  <c r="FD1846"/>
  <c r="FN1846"/>
  <c r="ED1846"/>
  <c r="EN1846"/>
  <c r="EX1846"/>
  <c r="FH1846"/>
  <c r="EF1846"/>
  <c r="EP1846"/>
  <c r="EZ1846"/>
  <c r="FJ1846"/>
  <c r="CO1842"/>
  <c r="C1842"/>
  <c r="EW1842"/>
  <c r="M1842"/>
  <c r="BA1842"/>
  <c r="EM1842"/>
  <c r="W1842"/>
  <c r="BK1842"/>
  <c r="EC1842"/>
  <c r="AG1842"/>
  <c r="FG1842"/>
  <c r="DS1842"/>
  <c r="AQ1842"/>
  <c r="BU1842"/>
  <c r="CY1842"/>
  <c r="DI1842"/>
  <c r="J1842"/>
  <c r="CE1842"/>
  <c r="D1842"/>
  <c r="F1842"/>
  <c r="H1842"/>
  <c r="T1842"/>
  <c r="AD1842"/>
  <c r="N1842"/>
  <c r="X1842"/>
  <c r="P1842"/>
  <c r="Z1842"/>
  <c r="AJ1842"/>
  <c r="R1842"/>
  <c r="AB1842"/>
  <c r="AL1842"/>
  <c r="AV1842"/>
  <c r="BF1842"/>
  <c r="BP1842"/>
  <c r="BZ1842"/>
  <c r="AH1842"/>
  <c r="AX1842"/>
  <c r="BH1842"/>
  <c r="BR1842"/>
  <c r="CB1842"/>
  <c r="CL1842"/>
  <c r="AN1842"/>
  <c r="AR1842"/>
  <c r="AT1842"/>
  <c r="BD1842"/>
  <c r="BN1842"/>
  <c r="BX1842"/>
  <c r="CH1842"/>
  <c r="CF1842"/>
  <c r="CR1842"/>
  <c r="DB1842"/>
  <c r="DL1842"/>
  <c r="DV1842"/>
  <c r="BV1842"/>
  <c r="CJ1842"/>
  <c r="CT1842"/>
  <c r="DD1842"/>
  <c r="DN1842"/>
  <c r="DX1842"/>
  <c r="BL1842"/>
  <c r="CV1842"/>
  <c r="DF1842"/>
  <c r="DP1842"/>
  <c r="DZ1842"/>
  <c r="BB1842"/>
  <c r="CP1842"/>
  <c r="CZ1842"/>
  <c r="DJ1842"/>
  <c r="DT1842"/>
  <c r="EH1842"/>
  <c r="ER1842"/>
  <c r="FB1842"/>
  <c r="FL1842"/>
  <c r="EJ1842"/>
  <c r="ET1842"/>
  <c r="FD1842"/>
  <c r="FN1842"/>
  <c r="ED1842"/>
  <c r="EN1842"/>
  <c r="EX1842"/>
  <c r="FH1842"/>
  <c r="EF1842"/>
  <c r="EP1842"/>
  <c r="EZ1842"/>
  <c r="FJ1842"/>
  <c r="CO1838"/>
  <c r="C1838"/>
  <c r="EW1838"/>
  <c r="M1838"/>
  <c r="BA1838"/>
  <c r="EM1838"/>
  <c r="W1838"/>
  <c r="BK1838"/>
  <c r="EC1838"/>
  <c r="AG1838"/>
  <c r="FG1838"/>
  <c r="DS1838"/>
  <c r="AQ1838"/>
  <c r="BU1838"/>
  <c r="CY1838"/>
  <c r="DI1838"/>
  <c r="J1838"/>
  <c r="CE1838"/>
  <c r="D1838"/>
  <c r="F1838"/>
  <c r="H1838"/>
  <c r="T1838"/>
  <c r="AD1838"/>
  <c r="N1838"/>
  <c r="X1838"/>
  <c r="P1838"/>
  <c r="Z1838"/>
  <c r="AJ1838"/>
  <c r="R1838"/>
  <c r="AB1838"/>
  <c r="AL1838"/>
  <c r="AV1838"/>
  <c r="BF1838"/>
  <c r="BP1838"/>
  <c r="BZ1838"/>
  <c r="AH1838"/>
  <c r="AX1838"/>
  <c r="BH1838"/>
  <c r="BR1838"/>
  <c r="CB1838"/>
  <c r="CL1838"/>
  <c r="AN1838"/>
  <c r="AR1838"/>
  <c r="AT1838"/>
  <c r="BD1838"/>
  <c r="BN1838"/>
  <c r="BX1838"/>
  <c r="CH1838"/>
  <c r="CF1838"/>
  <c r="CR1838"/>
  <c r="DB1838"/>
  <c r="DL1838"/>
  <c r="DV1838"/>
  <c r="BV1838"/>
  <c r="CJ1838"/>
  <c r="CT1838"/>
  <c r="DD1838"/>
  <c r="DN1838"/>
  <c r="DX1838"/>
  <c r="BL1838"/>
  <c r="CV1838"/>
  <c r="DF1838"/>
  <c r="DP1838"/>
  <c r="DZ1838"/>
  <c r="BB1838"/>
  <c r="CP1838"/>
  <c r="CZ1838"/>
  <c r="DJ1838"/>
  <c r="DT1838"/>
  <c r="EH1838"/>
  <c r="ER1838"/>
  <c r="FB1838"/>
  <c r="FL1838"/>
  <c r="EJ1838"/>
  <c r="ET1838"/>
  <c r="FD1838"/>
  <c r="FN1838"/>
  <c r="ED1838"/>
  <c r="EN1838"/>
  <c r="EX1838"/>
  <c r="FH1838"/>
  <c r="EF1838"/>
  <c r="EP1838"/>
  <c r="EZ1838"/>
  <c r="FJ1838"/>
  <c r="CO1834"/>
  <c r="C1834"/>
  <c r="EW1834"/>
  <c r="M1834"/>
  <c r="BA1834"/>
  <c r="EM1834"/>
  <c r="W1834"/>
  <c r="BK1834"/>
  <c r="EC1834"/>
  <c r="AG1834"/>
  <c r="FG1834"/>
  <c r="DS1834"/>
  <c r="AQ1834"/>
  <c r="BU1834"/>
  <c r="CY1834"/>
  <c r="DI1834"/>
  <c r="J1834"/>
  <c r="CE1834"/>
  <c r="D1834"/>
  <c r="F1834"/>
  <c r="H1834"/>
  <c r="T1834"/>
  <c r="AD1834"/>
  <c r="N1834"/>
  <c r="X1834"/>
  <c r="P1834"/>
  <c r="Z1834"/>
  <c r="AJ1834"/>
  <c r="R1834"/>
  <c r="AB1834"/>
  <c r="AL1834"/>
  <c r="AV1834"/>
  <c r="BF1834"/>
  <c r="BP1834"/>
  <c r="BZ1834"/>
  <c r="AH1834"/>
  <c r="AX1834"/>
  <c r="BH1834"/>
  <c r="BR1834"/>
  <c r="CB1834"/>
  <c r="CL1834"/>
  <c r="AN1834"/>
  <c r="AR1834"/>
  <c r="AT1834"/>
  <c r="BD1834"/>
  <c r="BN1834"/>
  <c r="BX1834"/>
  <c r="CH1834"/>
  <c r="CF1834"/>
  <c r="CR1834"/>
  <c r="DB1834"/>
  <c r="DL1834"/>
  <c r="DV1834"/>
  <c r="BV1834"/>
  <c r="CJ1834"/>
  <c r="CT1834"/>
  <c r="DD1834"/>
  <c r="DN1834"/>
  <c r="DX1834"/>
  <c r="BL1834"/>
  <c r="CV1834"/>
  <c r="DF1834"/>
  <c r="DP1834"/>
  <c r="DZ1834"/>
  <c r="BB1834"/>
  <c r="CP1834"/>
  <c r="CZ1834"/>
  <c r="DJ1834"/>
  <c r="DT1834"/>
  <c r="EH1834"/>
  <c r="ER1834"/>
  <c r="FB1834"/>
  <c r="FL1834"/>
  <c r="EJ1834"/>
  <c r="ET1834"/>
  <c r="FD1834"/>
  <c r="FN1834"/>
  <c r="ED1834"/>
  <c r="EN1834"/>
  <c r="EX1834"/>
  <c r="FH1834"/>
  <c r="EF1834"/>
  <c r="EP1834"/>
  <c r="EZ1834"/>
  <c r="FJ1834"/>
  <c r="CO1830"/>
  <c r="C1830"/>
  <c r="EW1830"/>
  <c r="M1830"/>
  <c r="BA1830"/>
  <c r="EM1830"/>
  <c r="W1830"/>
  <c r="BK1830"/>
  <c r="EC1830"/>
  <c r="AG1830"/>
  <c r="FG1830"/>
  <c r="DS1830"/>
  <c r="AQ1830"/>
  <c r="BU1830"/>
  <c r="CY1830"/>
  <c r="DI1830"/>
  <c r="J1830"/>
  <c r="CE1830"/>
  <c r="D1830"/>
  <c r="F1830"/>
  <c r="H1830"/>
  <c r="T1830"/>
  <c r="AD1830"/>
  <c r="N1830"/>
  <c r="X1830"/>
  <c r="P1830"/>
  <c r="Z1830"/>
  <c r="AJ1830"/>
  <c r="R1830"/>
  <c r="AB1830"/>
  <c r="AL1830"/>
  <c r="AV1830"/>
  <c r="BF1830"/>
  <c r="BP1830"/>
  <c r="BZ1830"/>
  <c r="AH1830"/>
  <c r="AX1830"/>
  <c r="BH1830"/>
  <c r="BR1830"/>
  <c r="CB1830"/>
  <c r="CL1830"/>
  <c r="AN1830"/>
  <c r="AR1830"/>
  <c r="AT1830"/>
  <c r="BD1830"/>
  <c r="BN1830"/>
  <c r="BX1830"/>
  <c r="CH1830"/>
  <c r="CF1830"/>
  <c r="CR1830"/>
  <c r="DB1830"/>
  <c r="DL1830"/>
  <c r="DV1830"/>
  <c r="BV1830"/>
  <c r="CJ1830"/>
  <c r="CT1830"/>
  <c r="DD1830"/>
  <c r="DN1830"/>
  <c r="DX1830"/>
  <c r="BL1830"/>
  <c r="CV1830"/>
  <c r="DF1830"/>
  <c r="DP1830"/>
  <c r="DZ1830"/>
  <c r="BB1830"/>
  <c r="CP1830"/>
  <c r="CZ1830"/>
  <c r="DJ1830"/>
  <c r="DT1830"/>
  <c r="EH1830"/>
  <c r="ER1830"/>
  <c r="FB1830"/>
  <c r="FL1830"/>
  <c r="EJ1830"/>
  <c r="ET1830"/>
  <c r="FD1830"/>
  <c r="FN1830"/>
  <c r="ED1830"/>
  <c r="EN1830"/>
  <c r="EX1830"/>
  <c r="FH1830"/>
  <c r="EF1830"/>
  <c r="EP1830"/>
  <c r="EZ1830"/>
  <c r="FJ1830"/>
  <c r="CO1826"/>
  <c r="C1826"/>
  <c r="FG1826"/>
  <c r="DS1826"/>
  <c r="AQ1826"/>
  <c r="EW1826"/>
  <c r="M1826"/>
  <c r="BA1826"/>
  <c r="EM1826"/>
  <c r="W1826"/>
  <c r="EC1826"/>
  <c r="AG1826"/>
  <c r="BK1826"/>
  <c r="J1826"/>
  <c r="T1826"/>
  <c r="BU1826"/>
  <c r="CY1826"/>
  <c r="D1826"/>
  <c r="CE1826"/>
  <c r="DI1826"/>
  <c r="F1826"/>
  <c r="H1826"/>
  <c r="R1826"/>
  <c r="N1826"/>
  <c r="AD1826"/>
  <c r="P1826"/>
  <c r="X1826"/>
  <c r="Z1826"/>
  <c r="AJ1826"/>
  <c r="AB1826"/>
  <c r="AL1826"/>
  <c r="AV1826"/>
  <c r="BF1826"/>
  <c r="BP1826"/>
  <c r="BZ1826"/>
  <c r="AH1826"/>
  <c r="AX1826"/>
  <c r="BH1826"/>
  <c r="BR1826"/>
  <c r="CB1826"/>
  <c r="CL1826"/>
  <c r="AN1826"/>
  <c r="AR1826"/>
  <c r="AT1826"/>
  <c r="BD1826"/>
  <c r="BN1826"/>
  <c r="BX1826"/>
  <c r="CH1826"/>
  <c r="CF1826"/>
  <c r="CR1826"/>
  <c r="DB1826"/>
  <c r="DL1826"/>
  <c r="DV1826"/>
  <c r="BV1826"/>
  <c r="CJ1826"/>
  <c r="CT1826"/>
  <c r="DD1826"/>
  <c r="DN1826"/>
  <c r="DX1826"/>
  <c r="BL1826"/>
  <c r="CV1826"/>
  <c r="DF1826"/>
  <c r="DP1826"/>
  <c r="DZ1826"/>
  <c r="BB1826"/>
  <c r="CP1826"/>
  <c r="CZ1826"/>
  <c r="DJ1826"/>
  <c r="DT1826"/>
  <c r="EH1826"/>
  <c r="ER1826"/>
  <c r="FB1826"/>
  <c r="FL1826"/>
  <c r="EJ1826"/>
  <c r="ET1826"/>
  <c r="FD1826"/>
  <c r="FN1826"/>
  <c r="ED1826"/>
  <c r="EN1826"/>
  <c r="EX1826"/>
  <c r="FH1826"/>
  <c r="EF1826"/>
  <c r="EP1826"/>
  <c r="EZ1826"/>
  <c r="FJ1826"/>
  <c r="CO1822"/>
  <c r="C1822"/>
  <c r="FG1822"/>
  <c r="DS1822"/>
  <c r="AQ1822"/>
  <c r="EW1822"/>
  <c r="M1822"/>
  <c r="BA1822"/>
  <c r="EM1822"/>
  <c r="W1822"/>
  <c r="EC1822"/>
  <c r="AG1822"/>
  <c r="BK1822"/>
  <c r="J1822"/>
  <c r="T1822"/>
  <c r="BU1822"/>
  <c r="CY1822"/>
  <c r="D1822"/>
  <c r="CE1822"/>
  <c r="DI1822"/>
  <c r="F1822"/>
  <c r="H1822"/>
  <c r="R1822"/>
  <c r="N1822"/>
  <c r="AD1822"/>
  <c r="P1822"/>
  <c r="X1822"/>
  <c r="Z1822"/>
  <c r="AJ1822"/>
  <c r="AB1822"/>
  <c r="AL1822"/>
  <c r="AV1822"/>
  <c r="BF1822"/>
  <c r="BP1822"/>
  <c r="BZ1822"/>
  <c r="AH1822"/>
  <c r="AX1822"/>
  <c r="BH1822"/>
  <c r="BR1822"/>
  <c r="CB1822"/>
  <c r="CL1822"/>
  <c r="AN1822"/>
  <c r="AR1822"/>
  <c r="AT1822"/>
  <c r="BD1822"/>
  <c r="BN1822"/>
  <c r="BX1822"/>
  <c r="CH1822"/>
  <c r="CF1822"/>
  <c r="CR1822"/>
  <c r="DB1822"/>
  <c r="DL1822"/>
  <c r="DV1822"/>
  <c r="BV1822"/>
  <c r="CJ1822"/>
  <c r="CT1822"/>
  <c r="DD1822"/>
  <c r="DN1822"/>
  <c r="DX1822"/>
  <c r="BL1822"/>
  <c r="CV1822"/>
  <c r="DF1822"/>
  <c r="DP1822"/>
  <c r="DZ1822"/>
  <c r="BB1822"/>
  <c r="CP1822"/>
  <c r="CZ1822"/>
  <c r="DJ1822"/>
  <c r="DT1822"/>
  <c r="EH1822"/>
  <c r="ER1822"/>
  <c r="FB1822"/>
  <c r="FL1822"/>
  <c r="EJ1822"/>
  <c r="ET1822"/>
  <c r="FD1822"/>
  <c r="FN1822"/>
  <c r="ED1822"/>
  <c r="EN1822"/>
  <c r="EX1822"/>
  <c r="FH1822"/>
  <c r="EF1822"/>
  <c r="EP1822"/>
  <c r="EZ1822"/>
  <c r="FJ1822"/>
  <c r="CO1818"/>
  <c r="C1818"/>
  <c r="FG1818"/>
  <c r="DS1818"/>
  <c r="AQ1818"/>
  <c r="EW1818"/>
  <c r="M1818"/>
  <c r="BA1818"/>
  <c r="EM1818"/>
  <c r="W1818"/>
  <c r="EC1818"/>
  <c r="AG1818"/>
  <c r="BK1818"/>
  <c r="J1818"/>
  <c r="T1818"/>
  <c r="BU1818"/>
  <c r="CY1818"/>
  <c r="D1818"/>
  <c r="N1818"/>
  <c r="CE1818"/>
  <c r="DI1818"/>
  <c r="F1818"/>
  <c r="P1818"/>
  <c r="H1818"/>
  <c r="R1818"/>
  <c r="AD1818"/>
  <c r="X1818"/>
  <c r="Z1818"/>
  <c r="AJ1818"/>
  <c r="AB1818"/>
  <c r="AL1818"/>
  <c r="AV1818"/>
  <c r="BF1818"/>
  <c r="BP1818"/>
  <c r="BZ1818"/>
  <c r="AH1818"/>
  <c r="AX1818"/>
  <c r="BH1818"/>
  <c r="BR1818"/>
  <c r="CB1818"/>
  <c r="CL1818"/>
  <c r="AN1818"/>
  <c r="AR1818"/>
  <c r="AT1818"/>
  <c r="BD1818"/>
  <c r="BN1818"/>
  <c r="BX1818"/>
  <c r="CH1818"/>
  <c r="CF1818"/>
  <c r="CR1818"/>
  <c r="DB1818"/>
  <c r="DL1818"/>
  <c r="DV1818"/>
  <c r="BV1818"/>
  <c r="CJ1818"/>
  <c r="CT1818"/>
  <c r="DD1818"/>
  <c r="DN1818"/>
  <c r="DX1818"/>
  <c r="BL1818"/>
  <c r="CV1818"/>
  <c r="DF1818"/>
  <c r="DP1818"/>
  <c r="DZ1818"/>
  <c r="BB1818"/>
  <c r="CP1818"/>
  <c r="CZ1818"/>
  <c r="DJ1818"/>
  <c r="DT1818"/>
  <c r="EH1818"/>
  <c r="ER1818"/>
  <c r="FB1818"/>
  <c r="FL1818"/>
  <c r="EJ1818"/>
  <c r="ET1818"/>
  <c r="FD1818"/>
  <c r="FN1818"/>
  <c r="ED1818"/>
  <c r="EN1818"/>
  <c r="EX1818"/>
  <c r="FH1818"/>
  <c r="EF1818"/>
  <c r="EP1818"/>
  <c r="EZ1818"/>
  <c r="FJ1818"/>
  <c r="CO1907"/>
  <c r="EC1907"/>
  <c r="AG1907"/>
  <c r="DS1907"/>
  <c r="AQ1907"/>
  <c r="FG1907"/>
  <c r="EW1907"/>
  <c r="M1907"/>
  <c r="C1907"/>
  <c r="EM1907"/>
  <c r="W1907"/>
  <c r="BA1907"/>
  <c r="J1907"/>
  <c r="BK1907"/>
  <c r="D1907"/>
  <c r="BU1907"/>
  <c r="F1907"/>
  <c r="CE1907"/>
  <c r="CY1907"/>
  <c r="DI1907"/>
  <c r="H1907"/>
  <c r="T1907"/>
  <c r="AD1907"/>
  <c r="N1907"/>
  <c r="X1907"/>
  <c r="P1907"/>
  <c r="Z1907"/>
  <c r="R1907"/>
  <c r="AB1907"/>
  <c r="AL1907"/>
  <c r="AV1907"/>
  <c r="BF1907"/>
  <c r="BP1907"/>
  <c r="AN1907"/>
  <c r="AX1907"/>
  <c r="BH1907"/>
  <c r="BR1907"/>
  <c r="CB1907"/>
  <c r="AH1907"/>
  <c r="AJ1907"/>
  <c r="AT1907"/>
  <c r="BD1907"/>
  <c r="BN1907"/>
  <c r="BX1907"/>
  <c r="BV1907"/>
  <c r="CH1907"/>
  <c r="CR1907"/>
  <c r="DB1907"/>
  <c r="DL1907"/>
  <c r="BL1907"/>
  <c r="BZ1907"/>
  <c r="CJ1907"/>
  <c r="CT1907"/>
  <c r="DD1907"/>
  <c r="DN1907"/>
  <c r="BB1907"/>
  <c r="CL1907"/>
  <c r="CV1907"/>
  <c r="DF1907"/>
  <c r="DP1907"/>
  <c r="AR1907"/>
  <c r="CF1907"/>
  <c r="CP1907"/>
  <c r="CZ1907"/>
  <c r="DJ1907"/>
  <c r="DX1907"/>
  <c r="EH1907"/>
  <c r="ER1907"/>
  <c r="FB1907"/>
  <c r="FL1907"/>
  <c r="DZ1907"/>
  <c r="EJ1907"/>
  <c r="ET1907"/>
  <c r="FD1907"/>
  <c r="FN1907"/>
  <c r="DT1907"/>
  <c r="ED1907"/>
  <c r="EN1907"/>
  <c r="EX1907"/>
  <c r="FH1907"/>
  <c r="DV1907"/>
  <c r="EF1907"/>
  <c r="EP1907"/>
  <c r="EZ1907"/>
  <c r="FJ1907"/>
  <c r="CO1903"/>
  <c r="EC1903"/>
  <c r="AG1903"/>
  <c r="DS1903"/>
  <c r="AQ1903"/>
  <c r="FG1903"/>
  <c r="EW1903"/>
  <c r="M1903"/>
  <c r="C1903"/>
  <c r="EM1903"/>
  <c r="W1903"/>
  <c r="BA1903"/>
  <c r="J1903"/>
  <c r="BK1903"/>
  <c r="D1903"/>
  <c r="BU1903"/>
  <c r="F1903"/>
  <c r="CE1903"/>
  <c r="CY1903"/>
  <c r="DI1903"/>
  <c r="H1903"/>
  <c r="T1903"/>
  <c r="AD1903"/>
  <c r="N1903"/>
  <c r="X1903"/>
  <c r="P1903"/>
  <c r="Z1903"/>
  <c r="R1903"/>
  <c r="AB1903"/>
  <c r="AL1903"/>
  <c r="AV1903"/>
  <c r="BF1903"/>
  <c r="BP1903"/>
  <c r="AN1903"/>
  <c r="AX1903"/>
  <c r="BH1903"/>
  <c r="BR1903"/>
  <c r="CB1903"/>
  <c r="AH1903"/>
  <c r="AJ1903"/>
  <c r="AT1903"/>
  <c r="BD1903"/>
  <c r="BN1903"/>
  <c r="BX1903"/>
  <c r="BV1903"/>
  <c r="CH1903"/>
  <c r="CR1903"/>
  <c r="DB1903"/>
  <c r="DL1903"/>
  <c r="BL1903"/>
  <c r="BZ1903"/>
  <c r="CJ1903"/>
  <c r="CT1903"/>
  <c r="DD1903"/>
  <c r="DN1903"/>
  <c r="BB1903"/>
  <c r="CL1903"/>
  <c r="CV1903"/>
  <c r="DF1903"/>
  <c r="DP1903"/>
  <c r="AR1903"/>
  <c r="CF1903"/>
  <c r="CP1903"/>
  <c r="CZ1903"/>
  <c r="DJ1903"/>
  <c r="DX1903"/>
  <c r="EH1903"/>
  <c r="ER1903"/>
  <c r="FB1903"/>
  <c r="FL1903"/>
  <c r="DZ1903"/>
  <c r="EJ1903"/>
  <c r="ET1903"/>
  <c r="FD1903"/>
  <c r="FN1903"/>
  <c r="DT1903"/>
  <c r="ED1903"/>
  <c r="EN1903"/>
  <c r="EX1903"/>
  <c r="FH1903"/>
  <c r="DV1903"/>
  <c r="EF1903"/>
  <c r="EP1903"/>
  <c r="EZ1903"/>
  <c r="FJ1903"/>
  <c r="CO1899"/>
  <c r="EC1899"/>
  <c r="AG1899"/>
  <c r="DS1899"/>
  <c r="AQ1899"/>
  <c r="FG1899"/>
  <c r="EW1899"/>
  <c r="M1899"/>
  <c r="C1899"/>
  <c r="EM1899"/>
  <c r="W1899"/>
  <c r="BA1899"/>
  <c r="J1899"/>
  <c r="BK1899"/>
  <c r="D1899"/>
  <c r="BU1899"/>
  <c r="F1899"/>
  <c r="CE1899"/>
  <c r="CY1899"/>
  <c r="DI1899"/>
  <c r="H1899"/>
  <c r="T1899"/>
  <c r="AD1899"/>
  <c r="N1899"/>
  <c r="X1899"/>
  <c r="P1899"/>
  <c r="Z1899"/>
  <c r="R1899"/>
  <c r="AB1899"/>
  <c r="AL1899"/>
  <c r="AV1899"/>
  <c r="BF1899"/>
  <c r="BP1899"/>
  <c r="AN1899"/>
  <c r="AX1899"/>
  <c r="BH1899"/>
  <c r="BR1899"/>
  <c r="CB1899"/>
  <c r="AH1899"/>
  <c r="AJ1899"/>
  <c r="AT1899"/>
  <c r="BD1899"/>
  <c r="BN1899"/>
  <c r="BX1899"/>
  <c r="BV1899"/>
  <c r="CH1899"/>
  <c r="CR1899"/>
  <c r="DB1899"/>
  <c r="DL1899"/>
  <c r="BL1899"/>
  <c r="BZ1899"/>
  <c r="CJ1899"/>
  <c r="CT1899"/>
  <c r="DD1899"/>
  <c r="DN1899"/>
  <c r="BB1899"/>
  <c r="CL1899"/>
  <c r="CV1899"/>
  <c r="DF1899"/>
  <c r="DP1899"/>
  <c r="AR1899"/>
  <c r="CF1899"/>
  <c r="CP1899"/>
  <c r="CZ1899"/>
  <c r="DJ1899"/>
  <c r="DX1899"/>
  <c r="EH1899"/>
  <c r="ER1899"/>
  <c r="FB1899"/>
  <c r="FL1899"/>
  <c r="DZ1899"/>
  <c r="EJ1899"/>
  <c r="ET1899"/>
  <c r="FD1899"/>
  <c r="FN1899"/>
  <c r="DT1899"/>
  <c r="ED1899"/>
  <c r="EN1899"/>
  <c r="EX1899"/>
  <c r="FH1899"/>
  <c r="DV1899"/>
  <c r="EF1899"/>
  <c r="EP1899"/>
  <c r="EZ1899"/>
  <c r="FJ1899"/>
  <c r="CO1895"/>
  <c r="EC1895"/>
  <c r="AG1895"/>
  <c r="DS1895"/>
  <c r="AQ1895"/>
  <c r="FG1895"/>
  <c r="EW1895"/>
  <c r="M1895"/>
  <c r="C1895"/>
  <c r="EM1895"/>
  <c r="W1895"/>
  <c r="BA1895"/>
  <c r="J1895"/>
  <c r="BK1895"/>
  <c r="D1895"/>
  <c r="BU1895"/>
  <c r="F1895"/>
  <c r="CE1895"/>
  <c r="CY1895"/>
  <c r="DI1895"/>
  <c r="H1895"/>
  <c r="T1895"/>
  <c r="AD1895"/>
  <c r="N1895"/>
  <c r="X1895"/>
  <c r="P1895"/>
  <c r="Z1895"/>
  <c r="R1895"/>
  <c r="AB1895"/>
  <c r="AL1895"/>
  <c r="AV1895"/>
  <c r="BF1895"/>
  <c r="BP1895"/>
  <c r="AN1895"/>
  <c r="AX1895"/>
  <c r="BH1895"/>
  <c r="BR1895"/>
  <c r="CB1895"/>
  <c r="AH1895"/>
  <c r="AR1895"/>
  <c r="AJ1895"/>
  <c r="AT1895"/>
  <c r="BD1895"/>
  <c r="BN1895"/>
  <c r="BX1895"/>
  <c r="BV1895"/>
  <c r="CH1895"/>
  <c r="CR1895"/>
  <c r="DB1895"/>
  <c r="DL1895"/>
  <c r="BL1895"/>
  <c r="BZ1895"/>
  <c r="CJ1895"/>
  <c r="CT1895"/>
  <c r="DD1895"/>
  <c r="DN1895"/>
  <c r="BB1895"/>
  <c r="CL1895"/>
  <c r="CV1895"/>
  <c r="DF1895"/>
  <c r="DP1895"/>
  <c r="CF1895"/>
  <c r="CP1895"/>
  <c r="CZ1895"/>
  <c r="DJ1895"/>
  <c r="DX1895"/>
  <c r="EH1895"/>
  <c r="ER1895"/>
  <c r="FB1895"/>
  <c r="FL1895"/>
  <c r="DZ1895"/>
  <c r="EJ1895"/>
  <c r="ET1895"/>
  <c r="FD1895"/>
  <c r="FN1895"/>
  <c r="DT1895"/>
  <c r="ED1895"/>
  <c r="EN1895"/>
  <c r="EX1895"/>
  <c r="FH1895"/>
  <c r="DV1895"/>
  <c r="EF1895"/>
  <c r="EP1895"/>
  <c r="EZ1895"/>
  <c r="FJ1895"/>
  <c r="CO1891"/>
  <c r="EC1891"/>
  <c r="AG1891"/>
  <c r="DS1891"/>
  <c r="AQ1891"/>
  <c r="FG1891"/>
  <c r="EW1891"/>
  <c r="M1891"/>
  <c r="C1891"/>
  <c r="EM1891"/>
  <c r="W1891"/>
  <c r="BA1891"/>
  <c r="J1891"/>
  <c r="BK1891"/>
  <c r="D1891"/>
  <c r="BU1891"/>
  <c r="F1891"/>
  <c r="CE1891"/>
  <c r="CY1891"/>
  <c r="DI1891"/>
  <c r="H1891"/>
  <c r="T1891"/>
  <c r="AD1891"/>
  <c r="N1891"/>
  <c r="X1891"/>
  <c r="P1891"/>
  <c r="Z1891"/>
  <c r="R1891"/>
  <c r="AB1891"/>
  <c r="AL1891"/>
  <c r="AV1891"/>
  <c r="BF1891"/>
  <c r="BP1891"/>
  <c r="BZ1891"/>
  <c r="AN1891"/>
  <c r="AX1891"/>
  <c r="BH1891"/>
  <c r="BR1891"/>
  <c r="CB1891"/>
  <c r="AH1891"/>
  <c r="AR1891"/>
  <c r="AJ1891"/>
  <c r="AT1891"/>
  <c r="BD1891"/>
  <c r="BN1891"/>
  <c r="BX1891"/>
  <c r="BV1891"/>
  <c r="CH1891"/>
  <c r="CR1891"/>
  <c r="DB1891"/>
  <c r="DL1891"/>
  <c r="BL1891"/>
  <c r="CJ1891"/>
  <c r="CT1891"/>
  <c r="DD1891"/>
  <c r="DN1891"/>
  <c r="BB1891"/>
  <c r="CL1891"/>
  <c r="CV1891"/>
  <c r="DF1891"/>
  <c r="DP1891"/>
  <c r="CF1891"/>
  <c r="CP1891"/>
  <c r="CZ1891"/>
  <c r="DJ1891"/>
  <c r="DX1891"/>
  <c r="EH1891"/>
  <c r="ER1891"/>
  <c r="FB1891"/>
  <c r="FL1891"/>
  <c r="DZ1891"/>
  <c r="EJ1891"/>
  <c r="ET1891"/>
  <c r="FD1891"/>
  <c r="FN1891"/>
  <c r="DT1891"/>
  <c r="ED1891"/>
  <c r="EN1891"/>
  <c r="EX1891"/>
  <c r="FH1891"/>
  <c r="DV1891"/>
  <c r="EF1891"/>
  <c r="EP1891"/>
  <c r="EZ1891"/>
  <c r="FJ1891"/>
  <c r="CO1887"/>
  <c r="EC1887"/>
  <c r="AG1887"/>
  <c r="DS1887"/>
  <c r="AQ1887"/>
  <c r="FG1887"/>
  <c r="EW1887"/>
  <c r="M1887"/>
  <c r="C1887"/>
  <c r="EM1887"/>
  <c r="W1887"/>
  <c r="BA1887"/>
  <c r="J1887"/>
  <c r="BK1887"/>
  <c r="D1887"/>
  <c r="BU1887"/>
  <c r="F1887"/>
  <c r="CE1887"/>
  <c r="CY1887"/>
  <c r="DI1887"/>
  <c r="H1887"/>
  <c r="T1887"/>
  <c r="AD1887"/>
  <c r="N1887"/>
  <c r="X1887"/>
  <c r="P1887"/>
  <c r="Z1887"/>
  <c r="R1887"/>
  <c r="AB1887"/>
  <c r="AL1887"/>
  <c r="AV1887"/>
  <c r="BF1887"/>
  <c r="BP1887"/>
  <c r="BZ1887"/>
  <c r="AN1887"/>
  <c r="AX1887"/>
  <c r="BH1887"/>
  <c r="BR1887"/>
  <c r="CB1887"/>
  <c r="AH1887"/>
  <c r="AR1887"/>
  <c r="AJ1887"/>
  <c r="AT1887"/>
  <c r="BD1887"/>
  <c r="BN1887"/>
  <c r="BX1887"/>
  <c r="BV1887"/>
  <c r="CH1887"/>
  <c r="CR1887"/>
  <c r="DB1887"/>
  <c r="DL1887"/>
  <c r="DV1887"/>
  <c r="BL1887"/>
  <c r="CJ1887"/>
  <c r="CT1887"/>
  <c r="DD1887"/>
  <c r="DN1887"/>
  <c r="BB1887"/>
  <c r="CL1887"/>
  <c r="CV1887"/>
  <c r="DF1887"/>
  <c r="DP1887"/>
  <c r="CF1887"/>
  <c r="CP1887"/>
  <c r="CZ1887"/>
  <c r="DJ1887"/>
  <c r="DT1887"/>
  <c r="EH1887"/>
  <c r="ER1887"/>
  <c r="FB1887"/>
  <c r="FL1887"/>
  <c r="DX1887"/>
  <c r="EJ1887"/>
  <c r="ET1887"/>
  <c r="FD1887"/>
  <c r="FN1887"/>
  <c r="DZ1887"/>
  <c r="ED1887"/>
  <c r="EN1887"/>
  <c r="EX1887"/>
  <c r="FH1887"/>
  <c r="EF1887"/>
  <c r="EP1887"/>
  <c r="EZ1887"/>
  <c r="FJ1887"/>
  <c r="CO1883"/>
  <c r="EC1883"/>
  <c r="AG1883"/>
  <c r="DS1883"/>
  <c r="AQ1883"/>
  <c r="FG1883"/>
  <c r="EW1883"/>
  <c r="M1883"/>
  <c r="C1883"/>
  <c r="EM1883"/>
  <c r="W1883"/>
  <c r="BA1883"/>
  <c r="J1883"/>
  <c r="BK1883"/>
  <c r="D1883"/>
  <c r="BU1883"/>
  <c r="F1883"/>
  <c r="CE1883"/>
  <c r="CY1883"/>
  <c r="DI1883"/>
  <c r="H1883"/>
  <c r="T1883"/>
  <c r="AD1883"/>
  <c r="N1883"/>
  <c r="X1883"/>
  <c r="P1883"/>
  <c r="Z1883"/>
  <c r="AJ1883"/>
  <c r="R1883"/>
  <c r="AB1883"/>
  <c r="AL1883"/>
  <c r="AN1883"/>
  <c r="AV1883"/>
  <c r="BF1883"/>
  <c r="BP1883"/>
  <c r="BZ1883"/>
  <c r="AX1883"/>
  <c r="BH1883"/>
  <c r="BR1883"/>
  <c r="CB1883"/>
  <c r="AR1883"/>
  <c r="AH1883"/>
  <c r="AT1883"/>
  <c r="BD1883"/>
  <c r="BN1883"/>
  <c r="BX1883"/>
  <c r="BV1883"/>
  <c r="CH1883"/>
  <c r="CR1883"/>
  <c r="DB1883"/>
  <c r="DL1883"/>
  <c r="DV1883"/>
  <c r="BL1883"/>
  <c r="CJ1883"/>
  <c r="CT1883"/>
  <c r="DD1883"/>
  <c r="DN1883"/>
  <c r="BB1883"/>
  <c r="CL1883"/>
  <c r="CV1883"/>
  <c r="DF1883"/>
  <c r="DP1883"/>
  <c r="CF1883"/>
  <c r="CP1883"/>
  <c r="CZ1883"/>
  <c r="DJ1883"/>
  <c r="DT1883"/>
  <c r="EH1883"/>
  <c r="ER1883"/>
  <c r="FB1883"/>
  <c r="FL1883"/>
  <c r="DX1883"/>
  <c r="EJ1883"/>
  <c r="ET1883"/>
  <c r="FD1883"/>
  <c r="FN1883"/>
  <c r="DZ1883"/>
  <c r="ED1883"/>
  <c r="EN1883"/>
  <c r="EX1883"/>
  <c r="FH1883"/>
  <c r="EF1883"/>
  <c r="EP1883"/>
  <c r="EZ1883"/>
  <c r="FJ1883"/>
  <c r="CO1879"/>
  <c r="EC1879"/>
  <c r="AG1879"/>
  <c r="DS1879"/>
  <c r="AQ1879"/>
  <c r="FG1879"/>
  <c r="EW1879"/>
  <c r="M1879"/>
  <c r="C1879"/>
  <c r="EM1879"/>
  <c r="W1879"/>
  <c r="BA1879"/>
  <c r="J1879"/>
  <c r="BK1879"/>
  <c r="D1879"/>
  <c r="BU1879"/>
  <c r="F1879"/>
  <c r="CE1879"/>
  <c r="CY1879"/>
  <c r="DI1879"/>
  <c r="H1879"/>
  <c r="T1879"/>
  <c r="AD1879"/>
  <c r="N1879"/>
  <c r="X1879"/>
  <c r="P1879"/>
  <c r="Z1879"/>
  <c r="AJ1879"/>
  <c r="R1879"/>
  <c r="AB1879"/>
  <c r="AL1879"/>
  <c r="AN1879"/>
  <c r="AV1879"/>
  <c r="BF1879"/>
  <c r="BP1879"/>
  <c r="BZ1879"/>
  <c r="AX1879"/>
  <c r="BH1879"/>
  <c r="BR1879"/>
  <c r="CB1879"/>
  <c r="AR1879"/>
  <c r="AH1879"/>
  <c r="AT1879"/>
  <c r="BD1879"/>
  <c r="BN1879"/>
  <c r="BX1879"/>
  <c r="BV1879"/>
  <c r="CH1879"/>
  <c r="CR1879"/>
  <c r="DB1879"/>
  <c r="DL1879"/>
  <c r="DV1879"/>
  <c r="BL1879"/>
  <c r="CJ1879"/>
  <c r="CT1879"/>
  <c r="DD1879"/>
  <c r="DN1879"/>
  <c r="BB1879"/>
  <c r="CL1879"/>
  <c r="CV1879"/>
  <c r="DF1879"/>
  <c r="DP1879"/>
  <c r="CF1879"/>
  <c r="CP1879"/>
  <c r="CZ1879"/>
  <c r="DJ1879"/>
  <c r="DT1879"/>
  <c r="EH1879"/>
  <c r="ER1879"/>
  <c r="FB1879"/>
  <c r="FL1879"/>
  <c r="DX1879"/>
  <c r="EJ1879"/>
  <c r="ET1879"/>
  <c r="FD1879"/>
  <c r="FN1879"/>
  <c r="DZ1879"/>
  <c r="ED1879"/>
  <c r="EN1879"/>
  <c r="EX1879"/>
  <c r="FH1879"/>
  <c r="EF1879"/>
  <c r="EP1879"/>
  <c r="EZ1879"/>
  <c r="FJ1879"/>
  <c r="CO1875"/>
  <c r="EC1875"/>
  <c r="AG1875"/>
  <c r="DS1875"/>
  <c r="AQ1875"/>
  <c r="FG1875"/>
  <c r="EW1875"/>
  <c r="M1875"/>
  <c r="C1875"/>
  <c r="EM1875"/>
  <c r="W1875"/>
  <c r="BA1875"/>
  <c r="J1875"/>
  <c r="BK1875"/>
  <c r="D1875"/>
  <c r="BU1875"/>
  <c r="F1875"/>
  <c r="CE1875"/>
  <c r="CY1875"/>
  <c r="DI1875"/>
  <c r="H1875"/>
  <c r="T1875"/>
  <c r="AD1875"/>
  <c r="N1875"/>
  <c r="X1875"/>
  <c r="P1875"/>
  <c r="Z1875"/>
  <c r="AJ1875"/>
  <c r="R1875"/>
  <c r="AB1875"/>
  <c r="AL1875"/>
  <c r="AN1875"/>
  <c r="AV1875"/>
  <c r="BF1875"/>
  <c r="BP1875"/>
  <c r="BZ1875"/>
  <c r="AX1875"/>
  <c r="BH1875"/>
  <c r="BR1875"/>
  <c r="CB1875"/>
  <c r="CL1875"/>
  <c r="AR1875"/>
  <c r="AH1875"/>
  <c r="AT1875"/>
  <c r="BD1875"/>
  <c r="BN1875"/>
  <c r="BX1875"/>
  <c r="CH1875"/>
  <c r="BV1875"/>
  <c r="CR1875"/>
  <c r="DB1875"/>
  <c r="DL1875"/>
  <c r="DV1875"/>
  <c r="BL1875"/>
  <c r="CT1875"/>
  <c r="DD1875"/>
  <c r="DN1875"/>
  <c r="BB1875"/>
  <c r="CF1875"/>
  <c r="CV1875"/>
  <c r="DF1875"/>
  <c r="DP1875"/>
  <c r="CJ1875"/>
  <c r="CP1875"/>
  <c r="CZ1875"/>
  <c r="DJ1875"/>
  <c r="DT1875"/>
  <c r="EH1875"/>
  <c r="ER1875"/>
  <c r="FB1875"/>
  <c r="FL1875"/>
  <c r="DX1875"/>
  <c r="EJ1875"/>
  <c r="ET1875"/>
  <c r="FD1875"/>
  <c r="FN1875"/>
  <c r="DZ1875"/>
  <c r="ED1875"/>
  <c r="EN1875"/>
  <c r="EX1875"/>
  <c r="FH1875"/>
  <c r="EF1875"/>
  <c r="EP1875"/>
  <c r="EZ1875"/>
  <c r="FJ1875"/>
  <c r="CO1871"/>
  <c r="EC1871"/>
  <c r="AG1871"/>
  <c r="DS1871"/>
  <c r="AQ1871"/>
  <c r="FG1871"/>
  <c r="EW1871"/>
  <c r="M1871"/>
  <c r="C1871"/>
  <c r="EM1871"/>
  <c r="W1871"/>
  <c r="BA1871"/>
  <c r="J1871"/>
  <c r="BK1871"/>
  <c r="D1871"/>
  <c r="BU1871"/>
  <c r="F1871"/>
  <c r="CE1871"/>
  <c r="CY1871"/>
  <c r="DI1871"/>
  <c r="H1871"/>
  <c r="T1871"/>
  <c r="AD1871"/>
  <c r="N1871"/>
  <c r="X1871"/>
  <c r="P1871"/>
  <c r="Z1871"/>
  <c r="AJ1871"/>
  <c r="R1871"/>
  <c r="AB1871"/>
  <c r="AL1871"/>
  <c r="AN1871"/>
  <c r="AV1871"/>
  <c r="BF1871"/>
  <c r="BP1871"/>
  <c r="BZ1871"/>
  <c r="AX1871"/>
  <c r="BH1871"/>
  <c r="BR1871"/>
  <c r="CB1871"/>
  <c r="CL1871"/>
  <c r="AR1871"/>
  <c r="AH1871"/>
  <c r="AT1871"/>
  <c r="BD1871"/>
  <c r="BN1871"/>
  <c r="BX1871"/>
  <c r="CH1871"/>
  <c r="BV1871"/>
  <c r="CR1871"/>
  <c r="DB1871"/>
  <c r="DL1871"/>
  <c r="DV1871"/>
  <c r="BL1871"/>
  <c r="CT1871"/>
  <c r="DD1871"/>
  <c r="DN1871"/>
  <c r="BB1871"/>
  <c r="CF1871"/>
  <c r="CV1871"/>
  <c r="DF1871"/>
  <c r="DP1871"/>
  <c r="CJ1871"/>
  <c r="CP1871"/>
  <c r="CZ1871"/>
  <c r="DJ1871"/>
  <c r="DT1871"/>
  <c r="EH1871"/>
  <c r="ER1871"/>
  <c r="FB1871"/>
  <c r="FL1871"/>
  <c r="DX1871"/>
  <c r="EJ1871"/>
  <c r="ET1871"/>
  <c r="FD1871"/>
  <c r="FN1871"/>
  <c r="DZ1871"/>
  <c r="ED1871"/>
  <c r="EN1871"/>
  <c r="EX1871"/>
  <c r="FH1871"/>
  <c r="EF1871"/>
  <c r="EP1871"/>
  <c r="EZ1871"/>
  <c r="FJ1871"/>
  <c r="CO1867"/>
  <c r="EC1867"/>
  <c r="AG1867"/>
  <c r="DS1867"/>
  <c r="AQ1867"/>
  <c r="FG1867"/>
  <c r="EW1867"/>
  <c r="M1867"/>
  <c r="C1867"/>
  <c r="EM1867"/>
  <c r="W1867"/>
  <c r="BA1867"/>
  <c r="J1867"/>
  <c r="BK1867"/>
  <c r="D1867"/>
  <c r="BU1867"/>
  <c r="F1867"/>
  <c r="CE1867"/>
  <c r="CY1867"/>
  <c r="DI1867"/>
  <c r="H1867"/>
  <c r="T1867"/>
  <c r="AD1867"/>
  <c r="N1867"/>
  <c r="X1867"/>
  <c r="P1867"/>
  <c r="Z1867"/>
  <c r="AJ1867"/>
  <c r="R1867"/>
  <c r="AB1867"/>
  <c r="AL1867"/>
  <c r="AN1867"/>
  <c r="AV1867"/>
  <c r="BF1867"/>
  <c r="BP1867"/>
  <c r="BZ1867"/>
  <c r="AX1867"/>
  <c r="BH1867"/>
  <c r="BR1867"/>
  <c r="CB1867"/>
  <c r="CL1867"/>
  <c r="AR1867"/>
  <c r="AH1867"/>
  <c r="AT1867"/>
  <c r="BD1867"/>
  <c r="BN1867"/>
  <c r="BX1867"/>
  <c r="CH1867"/>
  <c r="BV1867"/>
  <c r="CR1867"/>
  <c r="DB1867"/>
  <c r="DL1867"/>
  <c r="DV1867"/>
  <c r="BL1867"/>
  <c r="CT1867"/>
  <c r="DD1867"/>
  <c r="DN1867"/>
  <c r="DX1867"/>
  <c r="BB1867"/>
  <c r="CF1867"/>
  <c r="CV1867"/>
  <c r="DF1867"/>
  <c r="DP1867"/>
  <c r="DZ1867"/>
  <c r="CJ1867"/>
  <c r="CP1867"/>
  <c r="CZ1867"/>
  <c r="DJ1867"/>
  <c r="DT1867"/>
  <c r="EH1867"/>
  <c r="ER1867"/>
  <c r="FB1867"/>
  <c r="FL1867"/>
  <c r="EJ1867"/>
  <c r="ET1867"/>
  <c r="FD1867"/>
  <c r="FN1867"/>
  <c r="ED1867"/>
  <c r="EN1867"/>
  <c r="EX1867"/>
  <c r="FH1867"/>
  <c r="EF1867"/>
  <c r="EP1867"/>
  <c r="EZ1867"/>
  <c r="FJ1867"/>
  <c r="CO1863"/>
  <c r="EC1863"/>
  <c r="AG1863"/>
  <c r="DS1863"/>
  <c r="AQ1863"/>
  <c r="FG1863"/>
  <c r="EW1863"/>
  <c r="M1863"/>
  <c r="C1863"/>
  <c r="EM1863"/>
  <c r="W1863"/>
  <c r="BA1863"/>
  <c r="J1863"/>
  <c r="BK1863"/>
  <c r="D1863"/>
  <c r="BU1863"/>
  <c r="F1863"/>
  <c r="CE1863"/>
  <c r="CY1863"/>
  <c r="DI1863"/>
  <c r="H1863"/>
  <c r="T1863"/>
  <c r="AD1863"/>
  <c r="N1863"/>
  <c r="X1863"/>
  <c r="P1863"/>
  <c r="Z1863"/>
  <c r="AJ1863"/>
  <c r="R1863"/>
  <c r="AB1863"/>
  <c r="AL1863"/>
  <c r="AN1863"/>
  <c r="AV1863"/>
  <c r="BF1863"/>
  <c r="BP1863"/>
  <c r="BZ1863"/>
  <c r="AX1863"/>
  <c r="BH1863"/>
  <c r="BR1863"/>
  <c r="CB1863"/>
  <c r="CL1863"/>
  <c r="AR1863"/>
  <c r="AH1863"/>
  <c r="AT1863"/>
  <c r="BD1863"/>
  <c r="BN1863"/>
  <c r="BX1863"/>
  <c r="CH1863"/>
  <c r="BV1863"/>
  <c r="CR1863"/>
  <c r="DB1863"/>
  <c r="DL1863"/>
  <c r="DV1863"/>
  <c r="BL1863"/>
  <c r="CT1863"/>
  <c r="DD1863"/>
  <c r="DN1863"/>
  <c r="DX1863"/>
  <c r="BB1863"/>
  <c r="CF1863"/>
  <c r="CV1863"/>
  <c r="DF1863"/>
  <c r="DP1863"/>
  <c r="DZ1863"/>
  <c r="CJ1863"/>
  <c r="CP1863"/>
  <c r="CZ1863"/>
  <c r="DJ1863"/>
  <c r="DT1863"/>
  <c r="EH1863"/>
  <c r="ER1863"/>
  <c r="FB1863"/>
  <c r="FL1863"/>
  <c r="EJ1863"/>
  <c r="ET1863"/>
  <c r="FD1863"/>
  <c r="FN1863"/>
  <c r="ED1863"/>
  <c r="EN1863"/>
  <c r="EX1863"/>
  <c r="FH1863"/>
  <c r="EF1863"/>
  <c r="EP1863"/>
  <c r="EZ1863"/>
  <c r="FJ1863"/>
  <c r="CO1859"/>
  <c r="EC1859"/>
  <c r="AG1859"/>
  <c r="DS1859"/>
  <c r="AQ1859"/>
  <c r="FG1859"/>
  <c r="EW1859"/>
  <c r="M1859"/>
  <c r="C1859"/>
  <c r="EM1859"/>
  <c r="W1859"/>
  <c r="BA1859"/>
  <c r="J1859"/>
  <c r="BK1859"/>
  <c r="D1859"/>
  <c r="BU1859"/>
  <c r="F1859"/>
  <c r="CE1859"/>
  <c r="CY1859"/>
  <c r="DI1859"/>
  <c r="H1859"/>
  <c r="T1859"/>
  <c r="AD1859"/>
  <c r="N1859"/>
  <c r="X1859"/>
  <c r="P1859"/>
  <c r="Z1859"/>
  <c r="AJ1859"/>
  <c r="R1859"/>
  <c r="AB1859"/>
  <c r="AL1859"/>
  <c r="AN1859"/>
  <c r="AV1859"/>
  <c r="BF1859"/>
  <c r="BP1859"/>
  <c r="BZ1859"/>
  <c r="AX1859"/>
  <c r="BH1859"/>
  <c r="BR1859"/>
  <c r="CB1859"/>
  <c r="CL1859"/>
  <c r="AR1859"/>
  <c r="AH1859"/>
  <c r="AT1859"/>
  <c r="BD1859"/>
  <c r="BN1859"/>
  <c r="BX1859"/>
  <c r="CH1859"/>
  <c r="BV1859"/>
  <c r="CR1859"/>
  <c r="DB1859"/>
  <c r="DL1859"/>
  <c r="DV1859"/>
  <c r="BL1859"/>
  <c r="CT1859"/>
  <c r="DD1859"/>
  <c r="DN1859"/>
  <c r="DX1859"/>
  <c r="BB1859"/>
  <c r="CF1859"/>
  <c r="CV1859"/>
  <c r="DF1859"/>
  <c r="DP1859"/>
  <c r="DZ1859"/>
  <c r="CJ1859"/>
  <c r="CP1859"/>
  <c r="CZ1859"/>
  <c r="DJ1859"/>
  <c r="DT1859"/>
  <c r="EH1859"/>
  <c r="ER1859"/>
  <c r="FB1859"/>
  <c r="FL1859"/>
  <c r="EJ1859"/>
  <c r="ET1859"/>
  <c r="FD1859"/>
  <c r="FN1859"/>
  <c r="ED1859"/>
  <c r="EN1859"/>
  <c r="EX1859"/>
  <c r="FH1859"/>
  <c r="EF1859"/>
  <c r="EP1859"/>
  <c r="EZ1859"/>
  <c r="FJ1859"/>
  <c r="CO1855"/>
  <c r="EC1855"/>
  <c r="AG1855"/>
  <c r="DS1855"/>
  <c r="AQ1855"/>
  <c r="FG1855"/>
  <c r="EW1855"/>
  <c r="M1855"/>
  <c r="C1855"/>
  <c r="EM1855"/>
  <c r="W1855"/>
  <c r="BA1855"/>
  <c r="J1855"/>
  <c r="BK1855"/>
  <c r="D1855"/>
  <c r="BU1855"/>
  <c r="F1855"/>
  <c r="CE1855"/>
  <c r="CY1855"/>
  <c r="DI1855"/>
  <c r="H1855"/>
  <c r="T1855"/>
  <c r="AD1855"/>
  <c r="N1855"/>
  <c r="X1855"/>
  <c r="P1855"/>
  <c r="Z1855"/>
  <c r="AJ1855"/>
  <c r="R1855"/>
  <c r="AB1855"/>
  <c r="AL1855"/>
  <c r="AN1855"/>
  <c r="AV1855"/>
  <c r="BF1855"/>
  <c r="BP1855"/>
  <c r="BZ1855"/>
  <c r="AX1855"/>
  <c r="BH1855"/>
  <c r="BR1855"/>
  <c r="CB1855"/>
  <c r="CL1855"/>
  <c r="AR1855"/>
  <c r="AH1855"/>
  <c r="AT1855"/>
  <c r="BD1855"/>
  <c r="BN1855"/>
  <c r="BX1855"/>
  <c r="CH1855"/>
  <c r="BV1855"/>
  <c r="CR1855"/>
  <c r="DB1855"/>
  <c r="DL1855"/>
  <c r="DV1855"/>
  <c r="BL1855"/>
  <c r="CT1855"/>
  <c r="DD1855"/>
  <c r="DN1855"/>
  <c r="DX1855"/>
  <c r="BB1855"/>
  <c r="CF1855"/>
  <c r="CV1855"/>
  <c r="DF1855"/>
  <c r="DP1855"/>
  <c r="DZ1855"/>
  <c r="CJ1855"/>
  <c r="CP1855"/>
  <c r="CZ1855"/>
  <c r="DJ1855"/>
  <c r="DT1855"/>
  <c r="EH1855"/>
  <c r="ER1855"/>
  <c r="FB1855"/>
  <c r="FL1855"/>
  <c r="EJ1855"/>
  <c r="ET1855"/>
  <c r="FD1855"/>
  <c r="FN1855"/>
  <c r="ED1855"/>
  <c r="EN1855"/>
  <c r="EX1855"/>
  <c r="FH1855"/>
  <c r="EF1855"/>
  <c r="EP1855"/>
  <c r="EZ1855"/>
  <c r="FJ1855"/>
  <c r="CO1851"/>
  <c r="EC1851"/>
  <c r="AG1851"/>
  <c r="DS1851"/>
  <c r="AQ1851"/>
  <c r="FG1851"/>
  <c r="EW1851"/>
  <c r="M1851"/>
  <c r="C1851"/>
  <c r="EM1851"/>
  <c r="W1851"/>
  <c r="BA1851"/>
  <c r="J1851"/>
  <c r="BK1851"/>
  <c r="D1851"/>
  <c r="BU1851"/>
  <c r="F1851"/>
  <c r="CE1851"/>
  <c r="CY1851"/>
  <c r="DI1851"/>
  <c r="H1851"/>
  <c r="T1851"/>
  <c r="AD1851"/>
  <c r="N1851"/>
  <c r="X1851"/>
  <c r="P1851"/>
  <c r="Z1851"/>
  <c r="AJ1851"/>
  <c r="R1851"/>
  <c r="AB1851"/>
  <c r="AL1851"/>
  <c r="AN1851"/>
  <c r="AV1851"/>
  <c r="BF1851"/>
  <c r="BP1851"/>
  <c r="BZ1851"/>
  <c r="AX1851"/>
  <c r="BH1851"/>
  <c r="BR1851"/>
  <c r="CB1851"/>
  <c r="CL1851"/>
  <c r="AR1851"/>
  <c r="AH1851"/>
  <c r="AT1851"/>
  <c r="BD1851"/>
  <c r="BN1851"/>
  <c r="BX1851"/>
  <c r="CH1851"/>
  <c r="BV1851"/>
  <c r="CR1851"/>
  <c r="DB1851"/>
  <c r="DL1851"/>
  <c r="DV1851"/>
  <c r="BL1851"/>
  <c r="CT1851"/>
  <c r="DD1851"/>
  <c r="DN1851"/>
  <c r="DX1851"/>
  <c r="BB1851"/>
  <c r="CF1851"/>
  <c r="CV1851"/>
  <c r="DF1851"/>
  <c r="DP1851"/>
  <c r="DZ1851"/>
  <c r="CJ1851"/>
  <c r="CP1851"/>
  <c r="CZ1851"/>
  <c r="DJ1851"/>
  <c r="DT1851"/>
  <c r="EH1851"/>
  <c r="ER1851"/>
  <c r="FB1851"/>
  <c r="FL1851"/>
  <c r="EJ1851"/>
  <c r="ET1851"/>
  <c r="FD1851"/>
  <c r="FN1851"/>
  <c r="ED1851"/>
  <c r="EN1851"/>
  <c r="EX1851"/>
  <c r="FH1851"/>
  <c r="EF1851"/>
  <c r="EP1851"/>
  <c r="EZ1851"/>
  <c r="FJ1851"/>
  <c r="CO1847"/>
  <c r="EC1847"/>
  <c r="AG1847"/>
  <c r="DS1847"/>
  <c r="AQ1847"/>
  <c r="FG1847"/>
  <c r="EW1847"/>
  <c r="M1847"/>
  <c r="C1847"/>
  <c r="EM1847"/>
  <c r="W1847"/>
  <c r="BA1847"/>
  <c r="J1847"/>
  <c r="BK1847"/>
  <c r="D1847"/>
  <c r="BU1847"/>
  <c r="F1847"/>
  <c r="CE1847"/>
  <c r="CY1847"/>
  <c r="DI1847"/>
  <c r="H1847"/>
  <c r="T1847"/>
  <c r="AD1847"/>
  <c r="N1847"/>
  <c r="X1847"/>
  <c r="P1847"/>
  <c r="Z1847"/>
  <c r="AJ1847"/>
  <c r="R1847"/>
  <c r="AB1847"/>
  <c r="AL1847"/>
  <c r="AN1847"/>
  <c r="AV1847"/>
  <c r="BF1847"/>
  <c r="BP1847"/>
  <c r="BZ1847"/>
  <c r="AX1847"/>
  <c r="BH1847"/>
  <c r="BR1847"/>
  <c r="CB1847"/>
  <c r="CL1847"/>
  <c r="AR1847"/>
  <c r="AH1847"/>
  <c r="AT1847"/>
  <c r="BD1847"/>
  <c r="BN1847"/>
  <c r="BX1847"/>
  <c r="CH1847"/>
  <c r="BV1847"/>
  <c r="CR1847"/>
  <c r="DB1847"/>
  <c r="DL1847"/>
  <c r="DV1847"/>
  <c r="BL1847"/>
  <c r="CT1847"/>
  <c r="DD1847"/>
  <c r="DN1847"/>
  <c r="DX1847"/>
  <c r="BB1847"/>
  <c r="CF1847"/>
  <c r="CV1847"/>
  <c r="DF1847"/>
  <c r="DP1847"/>
  <c r="DZ1847"/>
  <c r="CJ1847"/>
  <c r="CP1847"/>
  <c r="CZ1847"/>
  <c r="DJ1847"/>
  <c r="DT1847"/>
  <c r="EH1847"/>
  <c r="ER1847"/>
  <c r="FB1847"/>
  <c r="FL1847"/>
  <c r="EJ1847"/>
  <c r="ET1847"/>
  <c r="FD1847"/>
  <c r="FN1847"/>
  <c r="ED1847"/>
  <c r="EN1847"/>
  <c r="EX1847"/>
  <c r="FH1847"/>
  <c r="EF1847"/>
  <c r="EP1847"/>
  <c r="EZ1847"/>
  <c r="FJ1847"/>
  <c r="CO1843"/>
  <c r="EC1843"/>
  <c r="AG1843"/>
  <c r="DS1843"/>
  <c r="AQ1843"/>
  <c r="FG1843"/>
  <c r="EW1843"/>
  <c r="M1843"/>
  <c r="C1843"/>
  <c r="EM1843"/>
  <c r="W1843"/>
  <c r="J1843"/>
  <c r="D1843"/>
  <c r="BA1843"/>
  <c r="BU1843"/>
  <c r="F1843"/>
  <c r="BK1843"/>
  <c r="CE1843"/>
  <c r="CY1843"/>
  <c r="DI1843"/>
  <c r="H1843"/>
  <c r="T1843"/>
  <c r="AD1843"/>
  <c r="N1843"/>
  <c r="X1843"/>
  <c r="P1843"/>
  <c r="Z1843"/>
  <c r="AJ1843"/>
  <c r="R1843"/>
  <c r="AB1843"/>
  <c r="AL1843"/>
  <c r="AN1843"/>
  <c r="AV1843"/>
  <c r="BF1843"/>
  <c r="BP1843"/>
  <c r="BZ1843"/>
  <c r="AX1843"/>
  <c r="BH1843"/>
  <c r="BR1843"/>
  <c r="CB1843"/>
  <c r="CL1843"/>
  <c r="AR1843"/>
  <c r="AH1843"/>
  <c r="AT1843"/>
  <c r="BD1843"/>
  <c r="BN1843"/>
  <c r="BX1843"/>
  <c r="CH1843"/>
  <c r="BV1843"/>
  <c r="CR1843"/>
  <c r="DB1843"/>
  <c r="DL1843"/>
  <c r="DV1843"/>
  <c r="BL1843"/>
  <c r="CT1843"/>
  <c r="DD1843"/>
  <c r="DN1843"/>
  <c r="DX1843"/>
  <c r="BB1843"/>
  <c r="CF1843"/>
  <c r="CV1843"/>
  <c r="DF1843"/>
  <c r="DP1843"/>
  <c r="DZ1843"/>
  <c r="CJ1843"/>
  <c r="CP1843"/>
  <c r="CZ1843"/>
  <c r="DJ1843"/>
  <c r="DT1843"/>
  <c r="EH1843"/>
  <c r="ER1843"/>
  <c r="FB1843"/>
  <c r="FL1843"/>
  <c r="EJ1843"/>
  <c r="ET1843"/>
  <c r="FD1843"/>
  <c r="FN1843"/>
  <c r="ED1843"/>
  <c r="EN1843"/>
  <c r="EX1843"/>
  <c r="FH1843"/>
  <c r="EF1843"/>
  <c r="EP1843"/>
  <c r="EZ1843"/>
  <c r="FJ1843"/>
  <c r="CO1839"/>
  <c r="EC1839"/>
  <c r="AG1839"/>
  <c r="DS1839"/>
  <c r="AQ1839"/>
  <c r="FG1839"/>
  <c r="EW1839"/>
  <c r="M1839"/>
  <c r="C1839"/>
  <c r="EM1839"/>
  <c r="W1839"/>
  <c r="J1839"/>
  <c r="D1839"/>
  <c r="BA1839"/>
  <c r="BU1839"/>
  <c r="F1839"/>
  <c r="BK1839"/>
  <c r="CE1839"/>
  <c r="CY1839"/>
  <c r="DI1839"/>
  <c r="H1839"/>
  <c r="T1839"/>
  <c r="AD1839"/>
  <c r="N1839"/>
  <c r="X1839"/>
  <c r="P1839"/>
  <c r="Z1839"/>
  <c r="AJ1839"/>
  <c r="R1839"/>
  <c r="AB1839"/>
  <c r="AL1839"/>
  <c r="AN1839"/>
  <c r="AV1839"/>
  <c r="BF1839"/>
  <c r="BP1839"/>
  <c r="BZ1839"/>
  <c r="AX1839"/>
  <c r="BH1839"/>
  <c r="BR1839"/>
  <c r="CB1839"/>
  <c r="CL1839"/>
  <c r="AR1839"/>
  <c r="AH1839"/>
  <c r="AT1839"/>
  <c r="BD1839"/>
  <c r="BN1839"/>
  <c r="BX1839"/>
  <c r="CH1839"/>
  <c r="BV1839"/>
  <c r="CR1839"/>
  <c r="DB1839"/>
  <c r="DL1839"/>
  <c r="DV1839"/>
  <c r="BL1839"/>
  <c r="CT1839"/>
  <c r="DD1839"/>
  <c r="DN1839"/>
  <c r="DX1839"/>
  <c r="BB1839"/>
  <c r="CF1839"/>
  <c r="CV1839"/>
  <c r="DF1839"/>
  <c r="DP1839"/>
  <c r="DZ1839"/>
  <c r="CJ1839"/>
  <c r="CP1839"/>
  <c r="CZ1839"/>
  <c r="DJ1839"/>
  <c r="DT1839"/>
  <c r="EH1839"/>
  <c r="ER1839"/>
  <c r="FB1839"/>
  <c r="FL1839"/>
  <c r="EJ1839"/>
  <c r="ET1839"/>
  <c r="FD1839"/>
  <c r="FN1839"/>
  <c r="ED1839"/>
  <c r="EN1839"/>
  <c r="EX1839"/>
  <c r="FH1839"/>
  <c r="EF1839"/>
  <c r="EP1839"/>
  <c r="EZ1839"/>
  <c r="FJ1839"/>
  <c r="CO1835"/>
  <c r="EC1835"/>
  <c r="AG1835"/>
  <c r="DS1835"/>
  <c r="AQ1835"/>
  <c r="FG1835"/>
  <c r="EW1835"/>
  <c r="M1835"/>
  <c r="C1835"/>
  <c r="EM1835"/>
  <c r="W1835"/>
  <c r="J1835"/>
  <c r="D1835"/>
  <c r="BA1835"/>
  <c r="BU1835"/>
  <c r="F1835"/>
  <c r="BK1835"/>
  <c r="CE1835"/>
  <c r="CY1835"/>
  <c r="DI1835"/>
  <c r="H1835"/>
  <c r="T1835"/>
  <c r="AD1835"/>
  <c r="N1835"/>
  <c r="X1835"/>
  <c r="P1835"/>
  <c r="Z1835"/>
  <c r="AJ1835"/>
  <c r="R1835"/>
  <c r="AB1835"/>
  <c r="AL1835"/>
  <c r="AN1835"/>
  <c r="AV1835"/>
  <c r="BF1835"/>
  <c r="BP1835"/>
  <c r="BZ1835"/>
  <c r="AX1835"/>
  <c r="BH1835"/>
  <c r="BR1835"/>
  <c r="CB1835"/>
  <c r="CL1835"/>
  <c r="AR1835"/>
  <c r="AH1835"/>
  <c r="AT1835"/>
  <c r="BD1835"/>
  <c r="BN1835"/>
  <c r="BX1835"/>
  <c r="CH1835"/>
  <c r="BV1835"/>
  <c r="CR1835"/>
  <c r="DB1835"/>
  <c r="DL1835"/>
  <c r="DV1835"/>
  <c r="BL1835"/>
  <c r="CT1835"/>
  <c r="DD1835"/>
  <c r="DN1835"/>
  <c r="DX1835"/>
  <c r="BB1835"/>
  <c r="CF1835"/>
  <c r="CV1835"/>
  <c r="DF1835"/>
  <c r="DP1835"/>
  <c r="DZ1835"/>
  <c r="CJ1835"/>
  <c r="CP1835"/>
  <c r="CZ1835"/>
  <c r="DJ1835"/>
  <c r="DT1835"/>
  <c r="EH1835"/>
  <c r="ER1835"/>
  <c r="FB1835"/>
  <c r="FL1835"/>
  <c r="EJ1835"/>
  <c r="ET1835"/>
  <c r="FD1835"/>
  <c r="FN1835"/>
  <c r="ED1835"/>
  <c r="EN1835"/>
  <c r="EX1835"/>
  <c r="FH1835"/>
  <c r="EF1835"/>
  <c r="EP1835"/>
  <c r="EZ1835"/>
  <c r="FJ1835"/>
  <c r="CO1831"/>
  <c r="EC1831"/>
  <c r="AG1831"/>
  <c r="DS1831"/>
  <c r="AQ1831"/>
  <c r="FG1831"/>
  <c r="EW1831"/>
  <c r="M1831"/>
  <c r="C1831"/>
  <c r="EM1831"/>
  <c r="W1831"/>
  <c r="J1831"/>
  <c r="D1831"/>
  <c r="BA1831"/>
  <c r="BU1831"/>
  <c r="F1831"/>
  <c r="BK1831"/>
  <c r="CE1831"/>
  <c r="CY1831"/>
  <c r="DI1831"/>
  <c r="H1831"/>
  <c r="T1831"/>
  <c r="AD1831"/>
  <c r="N1831"/>
  <c r="X1831"/>
  <c r="P1831"/>
  <c r="Z1831"/>
  <c r="AJ1831"/>
  <c r="R1831"/>
  <c r="AB1831"/>
  <c r="AL1831"/>
  <c r="AN1831"/>
  <c r="AV1831"/>
  <c r="BF1831"/>
  <c r="BP1831"/>
  <c r="BZ1831"/>
  <c r="AX1831"/>
  <c r="BH1831"/>
  <c r="BR1831"/>
  <c r="CB1831"/>
  <c r="CL1831"/>
  <c r="AR1831"/>
  <c r="AH1831"/>
  <c r="AT1831"/>
  <c r="BD1831"/>
  <c r="BN1831"/>
  <c r="BX1831"/>
  <c r="CH1831"/>
  <c r="BV1831"/>
  <c r="CR1831"/>
  <c r="DB1831"/>
  <c r="DL1831"/>
  <c r="DV1831"/>
  <c r="BL1831"/>
  <c r="CT1831"/>
  <c r="DD1831"/>
  <c r="DN1831"/>
  <c r="DX1831"/>
  <c r="BB1831"/>
  <c r="CF1831"/>
  <c r="CV1831"/>
  <c r="DF1831"/>
  <c r="DP1831"/>
  <c r="DZ1831"/>
  <c r="CJ1831"/>
  <c r="CP1831"/>
  <c r="CZ1831"/>
  <c r="DJ1831"/>
  <c r="DT1831"/>
  <c r="EH1831"/>
  <c r="ER1831"/>
  <c r="FB1831"/>
  <c r="FL1831"/>
  <c r="EJ1831"/>
  <c r="ET1831"/>
  <c r="FD1831"/>
  <c r="FN1831"/>
  <c r="ED1831"/>
  <c r="EN1831"/>
  <c r="EX1831"/>
  <c r="FH1831"/>
  <c r="EF1831"/>
  <c r="EP1831"/>
  <c r="EZ1831"/>
  <c r="FJ1831"/>
  <c r="CO1827"/>
  <c r="EM1827"/>
  <c r="W1827"/>
  <c r="EC1827"/>
  <c r="AG1827"/>
  <c r="FG1827"/>
  <c r="DS1827"/>
  <c r="C1827"/>
  <c r="EW1827"/>
  <c r="M1827"/>
  <c r="AQ1827"/>
  <c r="DI1827"/>
  <c r="J1827"/>
  <c r="T1827"/>
  <c r="BA1827"/>
  <c r="CE1827"/>
  <c r="D1827"/>
  <c r="BK1827"/>
  <c r="F1827"/>
  <c r="BU1827"/>
  <c r="CY1827"/>
  <c r="H1827"/>
  <c r="AD1827"/>
  <c r="N1827"/>
  <c r="X1827"/>
  <c r="P1827"/>
  <c r="Z1827"/>
  <c r="AJ1827"/>
  <c r="R1827"/>
  <c r="AB1827"/>
  <c r="AL1827"/>
  <c r="AN1827"/>
  <c r="AV1827"/>
  <c r="BF1827"/>
  <c r="BP1827"/>
  <c r="BZ1827"/>
  <c r="AX1827"/>
  <c r="BH1827"/>
  <c r="BR1827"/>
  <c r="CB1827"/>
  <c r="CL1827"/>
  <c r="AR1827"/>
  <c r="AH1827"/>
  <c r="AT1827"/>
  <c r="BD1827"/>
  <c r="BN1827"/>
  <c r="BX1827"/>
  <c r="CH1827"/>
  <c r="BV1827"/>
  <c r="CR1827"/>
  <c r="DB1827"/>
  <c r="DL1827"/>
  <c r="DV1827"/>
  <c r="BL1827"/>
  <c r="CT1827"/>
  <c r="DD1827"/>
  <c r="DN1827"/>
  <c r="DX1827"/>
  <c r="BB1827"/>
  <c r="CF1827"/>
  <c r="CV1827"/>
  <c r="DF1827"/>
  <c r="DP1827"/>
  <c r="DZ1827"/>
  <c r="CJ1827"/>
  <c r="CP1827"/>
  <c r="CZ1827"/>
  <c r="DJ1827"/>
  <c r="DT1827"/>
  <c r="EH1827"/>
  <c r="ER1827"/>
  <c r="FB1827"/>
  <c r="FL1827"/>
  <c r="EJ1827"/>
  <c r="ET1827"/>
  <c r="FD1827"/>
  <c r="FN1827"/>
  <c r="ED1827"/>
  <c r="EN1827"/>
  <c r="EX1827"/>
  <c r="FH1827"/>
  <c r="EF1827"/>
  <c r="EP1827"/>
  <c r="EZ1827"/>
  <c r="FJ1827"/>
  <c r="CO1823"/>
  <c r="EM1823"/>
  <c r="W1823"/>
  <c r="EC1823"/>
  <c r="AG1823"/>
  <c r="FG1823"/>
  <c r="DS1823"/>
  <c r="C1823"/>
  <c r="EW1823"/>
  <c r="M1823"/>
  <c r="AQ1823"/>
  <c r="DI1823"/>
  <c r="J1823"/>
  <c r="T1823"/>
  <c r="BA1823"/>
  <c r="CE1823"/>
  <c r="D1823"/>
  <c r="BK1823"/>
  <c r="F1823"/>
  <c r="BU1823"/>
  <c r="CY1823"/>
  <c r="H1823"/>
  <c r="R1823"/>
  <c r="AD1823"/>
  <c r="X1823"/>
  <c r="N1823"/>
  <c r="Z1823"/>
  <c r="AJ1823"/>
  <c r="P1823"/>
  <c r="AB1823"/>
  <c r="AL1823"/>
  <c r="AN1823"/>
  <c r="AV1823"/>
  <c r="BF1823"/>
  <c r="BP1823"/>
  <c r="BZ1823"/>
  <c r="AX1823"/>
  <c r="BH1823"/>
  <c r="BR1823"/>
  <c r="CB1823"/>
  <c r="CL1823"/>
  <c r="AR1823"/>
  <c r="AH1823"/>
  <c r="AT1823"/>
  <c r="BD1823"/>
  <c r="BN1823"/>
  <c r="BX1823"/>
  <c r="CH1823"/>
  <c r="BV1823"/>
  <c r="CR1823"/>
  <c r="DB1823"/>
  <c r="DL1823"/>
  <c r="DV1823"/>
  <c r="BL1823"/>
  <c r="CT1823"/>
  <c r="DD1823"/>
  <c r="DN1823"/>
  <c r="DX1823"/>
  <c r="BB1823"/>
  <c r="CF1823"/>
  <c r="CV1823"/>
  <c r="DF1823"/>
  <c r="DP1823"/>
  <c r="DZ1823"/>
  <c r="CJ1823"/>
  <c r="CP1823"/>
  <c r="CZ1823"/>
  <c r="DJ1823"/>
  <c r="DT1823"/>
  <c r="EH1823"/>
  <c r="ER1823"/>
  <c r="FB1823"/>
  <c r="FL1823"/>
  <c r="EJ1823"/>
  <c r="ET1823"/>
  <c r="FD1823"/>
  <c r="FN1823"/>
  <c r="ED1823"/>
  <c r="EN1823"/>
  <c r="EX1823"/>
  <c r="FH1823"/>
  <c r="EF1823"/>
  <c r="EP1823"/>
  <c r="EZ1823"/>
  <c r="FJ1823"/>
  <c r="CO1819"/>
  <c r="EM1819"/>
  <c r="W1819"/>
  <c r="EC1819"/>
  <c r="AG1819"/>
  <c r="FG1819"/>
  <c r="DS1819"/>
  <c r="C1819"/>
  <c r="EW1819"/>
  <c r="M1819"/>
  <c r="AQ1819"/>
  <c r="DI1819"/>
  <c r="J1819"/>
  <c r="T1819"/>
  <c r="BA1819"/>
  <c r="CE1819"/>
  <c r="D1819"/>
  <c r="BK1819"/>
  <c r="F1819"/>
  <c r="BU1819"/>
  <c r="CY1819"/>
  <c r="H1819"/>
  <c r="R1819"/>
  <c r="AD1819"/>
  <c r="X1819"/>
  <c r="N1819"/>
  <c r="Z1819"/>
  <c r="AJ1819"/>
  <c r="P1819"/>
  <c r="AB1819"/>
  <c r="AL1819"/>
  <c r="AN1819"/>
  <c r="AV1819"/>
  <c r="BF1819"/>
  <c r="BP1819"/>
  <c r="BZ1819"/>
  <c r="AX1819"/>
  <c r="BH1819"/>
  <c r="BR1819"/>
  <c r="CB1819"/>
  <c r="CL1819"/>
  <c r="AR1819"/>
  <c r="AH1819"/>
  <c r="AT1819"/>
  <c r="BD1819"/>
  <c r="BN1819"/>
  <c r="BX1819"/>
  <c r="CH1819"/>
  <c r="BV1819"/>
  <c r="CR1819"/>
  <c r="DB1819"/>
  <c r="DL1819"/>
  <c r="DV1819"/>
  <c r="BL1819"/>
  <c r="CT1819"/>
  <c r="DD1819"/>
  <c r="DN1819"/>
  <c r="DX1819"/>
  <c r="BB1819"/>
  <c r="CF1819"/>
  <c r="CV1819"/>
  <c r="DF1819"/>
  <c r="DP1819"/>
  <c r="DZ1819"/>
  <c r="CJ1819"/>
  <c r="CP1819"/>
  <c r="CZ1819"/>
  <c r="DJ1819"/>
  <c r="DT1819"/>
  <c r="EH1819"/>
  <c r="ER1819"/>
  <c r="FB1819"/>
  <c r="FL1819"/>
  <c r="EJ1819"/>
  <c r="ET1819"/>
  <c r="FD1819"/>
  <c r="FN1819"/>
  <c r="ED1819"/>
  <c r="EN1819"/>
  <c r="EX1819"/>
  <c r="FH1819"/>
  <c r="EF1819"/>
  <c r="EP1819"/>
  <c r="EZ1819"/>
  <c r="FJ1819"/>
  <c r="CO1908"/>
  <c r="EW1908"/>
  <c r="M1908"/>
  <c r="FG1908"/>
  <c r="EM1908"/>
  <c r="W1908"/>
  <c r="C1908"/>
  <c r="EC1908"/>
  <c r="DS1908"/>
  <c r="BU1908"/>
  <c r="J1908"/>
  <c r="CE1908"/>
  <c r="D1908"/>
  <c r="AG1908"/>
  <c r="BA1908"/>
  <c r="CY1908"/>
  <c r="DI1908"/>
  <c r="F1908"/>
  <c r="AQ1908"/>
  <c r="BK1908"/>
  <c r="H1908"/>
  <c r="T1908"/>
  <c r="AD1908"/>
  <c r="N1908"/>
  <c r="X1908"/>
  <c r="P1908"/>
  <c r="Z1908"/>
  <c r="R1908"/>
  <c r="AB1908"/>
  <c r="AL1908"/>
  <c r="AV1908"/>
  <c r="BF1908"/>
  <c r="BP1908"/>
  <c r="AN1908"/>
  <c r="AX1908"/>
  <c r="BH1908"/>
  <c r="BR1908"/>
  <c r="CB1908"/>
  <c r="AH1908"/>
  <c r="AJ1908"/>
  <c r="AT1908"/>
  <c r="BD1908"/>
  <c r="BN1908"/>
  <c r="BX1908"/>
  <c r="BL1908"/>
  <c r="CH1908"/>
  <c r="CR1908"/>
  <c r="DB1908"/>
  <c r="DL1908"/>
  <c r="BB1908"/>
  <c r="CJ1908"/>
  <c r="CT1908"/>
  <c r="DD1908"/>
  <c r="DN1908"/>
  <c r="AR1908"/>
  <c r="BV1908"/>
  <c r="CL1908"/>
  <c r="CV1908"/>
  <c r="DF1908"/>
  <c r="DP1908"/>
  <c r="BZ1908"/>
  <c r="CF1908"/>
  <c r="CP1908"/>
  <c r="CZ1908"/>
  <c r="DJ1908"/>
  <c r="DX1908"/>
  <c r="EH1908"/>
  <c r="ER1908"/>
  <c r="FB1908"/>
  <c r="FL1908"/>
  <c r="DZ1908"/>
  <c r="EJ1908"/>
  <c r="ET1908"/>
  <c r="FD1908"/>
  <c r="FN1908"/>
  <c r="FH1908"/>
  <c r="DT1908"/>
  <c r="ED1908"/>
  <c r="EN1908"/>
  <c r="EX1908"/>
  <c r="DV1908"/>
  <c r="EF1908"/>
  <c r="EP1908"/>
  <c r="EZ1908"/>
  <c r="FJ1908"/>
  <c r="CO1904"/>
  <c r="EW1904"/>
  <c r="M1904"/>
  <c r="FG1904"/>
  <c r="EM1904"/>
  <c r="W1904"/>
  <c r="C1904"/>
  <c r="EC1904"/>
  <c r="DS1904"/>
  <c r="BU1904"/>
  <c r="J1904"/>
  <c r="CE1904"/>
  <c r="D1904"/>
  <c r="AG1904"/>
  <c r="BA1904"/>
  <c r="CY1904"/>
  <c r="DI1904"/>
  <c r="F1904"/>
  <c r="AQ1904"/>
  <c r="BK1904"/>
  <c r="H1904"/>
  <c r="T1904"/>
  <c r="AD1904"/>
  <c r="N1904"/>
  <c r="X1904"/>
  <c r="P1904"/>
  <c r="Z1904"/>
  <c r="R1904"/>
  <c r="AB1904"/>
  <c r="AL1904"/>
  <c r="AV1904"/>
  <c r="BF1904"/>
  <c r="BP1904"/>
  <c r="AN1904"/>
  <c r="AX1904"/>
  <c r="BH1904"/>
  <c r="BR1904"/>
  <c r="CB1904"/>
  <c r="AH1904"/>
  <c r="AJ1904"/>
  <c r="AT1904"/>
  <c r="BD1904"/>
  <c r="BN1904"/>
  <c r="BX1904"/>
  <c r="BL1904"/>
  <c r="CH1904"/>
  <c r="CR1904"/>
  <c r="DB1904"/>
  <c r="DL1904"/>
  <c r="BB1904"/>
  <c r="CJ1904"/>
  <c r="CT1904"/>
  <c r="DD1904"/>
  <c r="DN1904"/>
  <c r="AR1904"/>
  <c r="BV1904"/>
  <c r="CL1904"/>
  <c r="CV1904"/>
  <c r="DF1904"/>
  <c r="DP1904"/>
  <c r="BZ1904"/>
  <c r="CF1904"/>
  <c r="CP1904"/>
  <c r="CZ1904"/>
  <c r="DJ1904"/>
  <c r="DX1904"/>
  <c r="EH1904"/>
  <c r="ER1904"/>
  <c r="FB1904"/>
  <c r="FL1904"/>
  <c r="DZ1904"/>
  <c r="EJ1904"/>
  <c r="ET1904"/>
  <c r="FD1904"/>
  <c r="FN1904"/>
  <c r="DT1904"/>
  <c r="ED1904"/>
  <c r="EN1904"/>
  <c r="EX1904"/>
  <c r="FH1904"/>
  <c r="DV1904"/>
  <c r="EF1904"/>
  <c r="EP1904"/>
  <c r="EZ1904"/>
  <c r="FJ1904"/>
  <c r="CO1900"/>
  <c r="EW1900"/>
  <c r="M1900"/>
  <c r="FG1900"/>
  <c r="EM1900"/>
  <c r="W1900"/>
  <c r="C1900"/>
  <c r="EC1900"/>
  <c r="DS1900"/>
  <c r="BU1900"/>
  <c r="J1900"/>
  <c r="CE1900"/>
  <c r="D1900"/>
  <c r="AG1900"/>
  <c r="BA1900"/>
  <c r="CY1900"/>
  <c r="DI1900"/>
  <c r="F1900"/>
  <c r="AQ1900"/>
  <c r="BK1900"/>
  <c r="H1900"/>
  <c r="T1900"/>
  <c r="AD1900"/>
  <c r="N1900"/>
  <c r="X1900"/>
  <c r="P1900"/>
  <c r="Z1900"/>
  <c r="R1900"/>
  <c r="AB1900"/>
  <c r="AL1900"/>
  <c r="AV1900"/>
  <c r="BF1900"/>
  <c r="BP1900"/>
  <c r="AN1900"/>
  <c r="AX1900"/>
  <c r="BH1900"/>
  <c r="BR1900"/>
  <c r="CB1900"/>
  <c r="AH1900"/>
  <c r="AJ1900"/>
  <c r="AT1900"/>
  <c r="BD1900"/>
  <c r="BN1900"/>
  <c r="BX1900"/>
  <c r="BL1900"/>
  <c r="CH1900"/>
  <c r="CR1900"/>
  <c r="DB1900"/>
  <c r="DL1900"/>
  <c r="BB1900"/>
  <c r="CJ1900"/>
  <c r="CT1900"/>
  <c r="DD1900"/>
  <c r="DN1900"/>
  <c r="AR1900"/>
  <c r="BV1900"/>
  <c r="CL1900"/>
  <c r="CV1900"/>
  <c r="DF1900"/>
  <c r="DP1900"/>
  <c r="BZ1900"/>
  <c r="CF1900"/>
  <c r="CP1900"/>
  <c r="CZ1900"/>
  <c r="DJ1900"/>
  <c r="DX1900"/>
  <c r="EH1900"/>
  <c r="ER1900"/>
  <c r="FB1900"/>
  <c r="FL1900"/>
  <c r="DZ1900"/>
  <c r="EJ1900"/>
  <c r="ET1900"/>
  <c r="FD1900"/>
  <c r="FN1900"/>
  <c r="DT1900"/>
  <c r="ED1900"/>
  <c r="EN1900"/>
  <c r="EX1900"/>
  <c r="FH1900"/>
  <c r="DV1900"/>
  <c r="EF1900"/>
  <c r="EP1900"/>
  <c r="EZ1900"/>
  <c r="FJ1900"/>
  <c r="CO1896"/>
  <c r="EW1896"/>
  <c r="M1896"/>
  <c r="FG1896"/>
  <c r="EM1896"/>
  <c r="W1896"/>
  <c r="C1896"/>
  <c r="EC1896"/>
  <c r="DS1896"/>
  <c r="BU1896"/>
  <c r="J1896"/>
  <c r="CE1896"/>
  <c r="D1896"/>
  <c r="AG1896"/>
  <c r="BA1896"/>
  <c r="CY1896"/>
  <c r="DI1896"/>
  <c r="F1896"/>
  <c r="AQ1896"/>
  <c r="BK1896"/>
  <c r="H1896"/>
  <c r="T1896"/>
  <c r="AD1896"/>
  <c r="N1896"/>
  <c r="X1896"/>
  <c r="P1896"/>
  <c r="Z1896"/>
  <c r="R1896"/>
  <c r="AB1896"/>
  <c r="AL1896"/>
  <c r="AV1896"/>
  <c r="BF1896"/>
  <c r="BP1896"/>
  <c r="AN1896"/>
  <c r="AX1896"/>
  <c r="BH1896"/>
  <c r="BR1896"/>
  <c r="CB1896"/>
  <c r="AH1896"/>
  <c r="AR1896"/>
  <c r="AJ1896"/>
  <c r="AT1896"/>
  <c r="BD1896"/>
  <c r="BN1896"/>
  <c r="BX1896"/>
  <c r="BL1896"/>
  <c r="CH1896"/>
  <c r="CR1896"/>
  <c r="DB1896"/>
  <c r="DL1896"/>
  <c r="BB1896"/>
  <c r="CJ1896"/>
  <c r="CT1896"/>
  <c r="DD1896"/>
  <c r="DN1896"/>
  <c r="BV1896"/>
  <c r="CL1896"/>
  <c r="CV1896"/>
  <c r="DF1896"/>
  <c r="DP1896"/>
  <c r="BZ1896"/>
  <c r="CF1896"/>
  <c r="CP1896"/>
  <c r="CZ1896"/>
  <c r="DJ1896"/>
  <c r="DX1896"/>
  <c r="EH1896"/>
  <c r="ER1896"/>
  <c r="FB1896"/>
  <c r="FL1896"/>
  <c r="DZ1896"/>
  <c r="EJ1896"/>
  <c r="ET1896"/>
  <c r="FD1896"/>
  <c r="FN1896"/>
  <c r="DT1896"/>
  <c r="ED1896"/>
  <c r="EN1896"/>
  <c r="EX1896"/>
  <c r="FH1896"/>
  <c r="DV1896"/>
  <c r="EF1896"/>
  <c r="EP1896"/>
  <c r="EZ1896"/>
  <c r="FJ1896"/>
  <c r="CO1892"/>
  <c r="EW1892"/>
  <c r="M1892"/>
  <c r="FG1892"/>
  <c r="EM1892"/>
  <c r="W1892"/>
  <c r="C1892"/>
  <c r="EC1892"/>
  <c r="DS1892"/>
  <c r="BU1892"/>
  <c r="J1892"/>
  <c r="CE1892"/>
  <c r="D1892"/>
  <c r="AG1892"/>
  <c r="BA1892"/>
  <c r="CY1892"/>
  <c r="DI1892"/>
  <c r="F1892"/>
  <c r="AQ1892"/>
  <c r="BK1892"/>
  <c r="H1892"/>
  <c r="T1892"/>
  <c r="AD1892"/>
  <c r="N1892"/>
  <c r="X1892"/>
  <c r="P1892"/>
  <c r="Z1892"/>
  <c r="R1892"/>
  <c r="AB1892"/>
  <c r="AL1892"/>
  <c r="AV1892"/>
  <c r="BF1892"/>
  <c r="BP1892"/>
  <c r="AN1892"/>
  <c r="AX1892"/>
  <c r="BH1892"/>
  <c r="BR1892"/>
  <c r="CB1892"/>
  <c r="AH1892"/>
  <c r="AR1892"/>
  <c r="AJ1892"/>
  <c r="AT1892"/>
  <c r="BD1892"/>
  <c r="BN1892"/>
  <c r="BX1892"/>
  <c r="BL1892"/>
  <c r="CH1892"/>
  <c r="CR1892"/>
  <c r="DB1892"/>
  <c r="DL1892"/>
  <c r="BB1892"/>
  <c r="CJ1892"/>
  <c r="CT1892"/>
  <c r="DD1892"/>
  <c r="DN1892"/>
  <c r="BV1892"/>
  <c r="CL1892"/>
  <c r="CV1892"/>
  <c r="DF1892"/>
  <c r="DP1892"/>
  <c r="BZ1892"/>
  <c r="CF1892"/>
  <c r="CP1892"/>
  <c r="CZ1892"/>
  <c r="DJ1892"/>
  <c r="DX1892"/>
  <c r="EH1892"/>
  <c r="ER1892"/>
  <c r="FB1892"/>
  <c r="FL1892"/>
  <c r="DZ1892"/>
  <c r="EJ1892"/>
  <c r="ET1892"/>
  <c r="FD1892"/>
  <c r="FN1892"/>
  <c r="DT1892"/>
  <c r="ED1892"/>
  <c r="EN1892"/>
  <c r="EX1892"/>
  <c r="FH1892"/>
  <c r="DV1892"/>
  <c r="EF1892"/>
  <c r="EP1892"/>
  <c r="EZ1892"/>
  <c r="FJ1892"/>
  <c r="CO1888"/>
  <c r="EW1888"/>
  <c r="M1888"/>
  <c r="FG1888"/>
  <c r="EM1888"/>
  <c r="W1888"/>
  <c r="C1888"/>
  <c r="EC1888"/>
  <c r="DS1888"/>
  <c r="BU1888"/>
  <c r="J1888"/>
  <c r="CE1888"/>
  <c r="D1888"/>
  <c r="AG1888"/>
  <c r="BA1888"/>
  <c r="CY1888"/>
  <c r="DI1888"/>
  <c r="F1888"/>
  <c r="AQ1888"/>
  <c r="BK1888"/>
  <c r="H1888"/>
  <c r="T1888"/>
  <c r="AD1888"/>
  <c r="N1888"/>
  <c r="X1888"/>
  <c r="P1888"/>
  <c r="Z1888"/>
  <c r="R1888"/>
  <c r="AB1888"/>
  <c r="AL1888"/>
  <c r="AV1888"/>
  <c r="BF1888"/>
  <c r="BP1888"/>
  <c r="BZ1888"/>
  <c r="AN1888"/>
  <c r="AX1888"/>
  <c r="BH1888"/>
  <c r="BR1888"/>
  <c r="CB1888"/>
  <c r="AH1888"/>
  <c r="AR1888"/>
  <c r="AJ1888"/>
  <c r="AT1888"/>
  <c r="BD1888"/>
  <c r="BN1888"/>
  <c r="BX1888"/>
  <c r="BL1888"/>
  <c r="CH1888"/>
  <c r="CR1888"/>
  <c r="DB1888"/>
  <c r="DL1888"/>
  <c r="DV1888"/>
  <c r="BB1888"/>
  <c r="CJ1888"/>
  <c r="CT1888"/>
  <c r="DD1888"/>
  <c r="DN1888"/>
  <c r="CL1888"/>
  <c r="CV1888"/>
  <c r="DF1888"/>
  <c r="DP1888"/>
  <c r="BV1888"/>
  <c r="CF1888"/>
  <c r="CP1888"/>
  <c r="CZ1888"/>
  <c r="DJ1888"/>
  <c r="EH1888"/>
  <c r="ER1888"/>
  <c r="FB1888"/>
  <c r="FL1888"/>
  <c r="DT1888"/>
  <c r="EJ1888"/>
  <c r="ET1888"/>
  <c r="FD1888"/>
  <c r="FN1888"/>
  <c r="DX1888"/>
  <c r="ED1888"/>
  <c r="EN1888"/>
  <c r="EX1888"/>
  <c r="FH1888"/>
  <c r="DZ1888"/>
  <c r="EF1888"/>
  <c r="EP1888"/>
  <c r="EZ1888"/>
  <c r="FJ1888"/>
  <c r="CO1884"/>
  <c r="EW1884"/>
  <c r="M1884"/>
  <c r="FG1884"/>
  <c r="EM1884"/>
  <c r="W1884"/>
  <c r="C1884"/>
  <c r="EC1884"/>
  <c r="AG1884"/>
  <c r="DS1884"/>
  <c r="AQ1884"/>
  <c r="BU1884"/>
  <c r="J1884"/>
  <c r="CE1884"/>
  <c r="D1884"/>
  <c r="BA1884"/>
  <c r="CY1884"/>
  <c r="DI1884"/>
  <c r="F1884"/>
  <c r="BK1884"/>
  <c r="H1884"/>
  <c r="T1884"/>
  <c r="AD1884"/>
  <c r="N1884"/>
  <c r="X1884"/>
  <c r="P1884"/>
  <c r="Z1884"/>
  <c r="AJ1884"/>
  <c r="R1884"/>
  <c r="AB1884"/>
  <c r="AL1884"/>
  <c r="AV1884"/>
  <c r="BF1884"/>
  <c r="BP1884"/>
  <c r="BZ1884"/>
  <c r="AH1884"/>
  <c r="AX1884"/>
  <c r="BH1884"/>
  <c r="BR1884"/>
  <c r="CB1884"/>
  <c r="AN1884"/>
  <c r="AR1884"/>
  <c r="AT1884"/>
  <c r="BD1884"/>
  <c r="BN1884"/>
  <c r="BX1884"/>
  <c r="BL1884"/>
  <c r="CH1884"/>
  <c r="CR1884"/>
  <c r="DB1884"/>
  <c r="DL1884"/>
  <c r="DV1884"/>
  <c r="BB1884"/>
  <c r="CJ1884"/>
  <c r="CT1884"/>
  <c r="DD1884"/>
  <c r="DN1884"/>
  <c r="CL1884"/>
  <c r="CV1884"/>
  <c r="DF1884"/>
  <c r="DP1884"/>
  <c r="BV1884"/>
  <c r="CF1884"/>
  <c r="CP1884"/>
  <c r="CZ1884"/>
  <c r="DJ1884"/>
  <c r="EH1884"/>
  <c r="ER1884"/>
  <c r="FB1884"/>
  <c r="FL1884"/>
  <c r="DT1884"/>
  <c r="EJ1884"/>
  <c r="ET1884"/>
  <c r="FD1884"/>
  <c r="FN1884"/>
  <c r="DX1884"/>
  <c r="ED1884"/>
  <c r="EN1884"/>
  <c r="EX1884"/>
  <c r="FH1884"/>
  <c r="DZ1884"/>
  <c r="EF1884"/>
  <c r="EP1884"/>
  <c r="EZ1884"/>
  <c r="FJ1884"/>
  <c r="CO1880"/>
  <c r="EW1880"/>
  <c r="M1880"/>
  <c r="FG1880"/>
  <c r="EM1880"/>
  <c r="W1880"/>
  <c r="C1880"/>
  <c r="EC1880"/>
  <c r="AG1880"/>
  <c r="DS1880"/>
  <c r="AQ1880"/>
  <c r="BU1880"/>
  <c r="J1880"/>
  <c r="CE1880"/>
  <c r="D1880"/>
  <c r="BA1880"/>
  <c r="CY1880"/>
  <c r="DI1880"/>
  <c r="F1880"/>
  <c r="BK1880"/>
  <c r="H1880"/>
  <c r="T1880"/>
  <c r="AD1880"/>
  <c r="N1880"/>
  <c r="X1880"/>
  <c r="P1880"/>
  <c r="Z1880"/>
  <c r="AJ1880"/>
  <c r="R1880"/>
  <c r="AB1880"/>
  <c r="AL1880"/>
  <c r="AV1880"/>
  <c r="BF1880"/>
  <c r="BP1880"/>
  <c r="BZ1880"/>
  <c r="AH1880"/>
  <c r="AX1880"/>
  <c r="BH1880"/>
  <c r="BR1880"/>
  <c r="CB1880"/>
  <c r="AN1880"/>
  <c r="AR1880"/>
  <c r="AT1880"/>
  <c r="BD1880"/>
  <c r="BN1880"/>
  <c r="BX1880"/>
  <c r="BL1880"/>
  <c r="CH1880"/>
  <c r="CR1880"/>
  <c r="DB1880"/>
  <c r="DL1880"/>
  <c r="DV1880"/>
  <c r="BB1880"/>
  <c r="CJ1880"/>
  <c r="CT1880"/>
  <c r="DD1880"/>
  <c r="DN1880"/>
  <c r="CL1880"/>
  <c r="CV1880"/>
  <c r="DF1880"/>
  <c r="DP1880"/>
  <c r="BV1880"/>
  <c r="CF1880"/>
  <c r="CP1880"/>
  <c r="CZ1880"/>
  <c r="DJ1880"/>
  <c r="EH1880"/>
  <c r="ER1880"/>
  <c r="FB1880"/>
  <c r="FL1880"/>
  <c r="DT1880"/>
  <c r="EJ1880"/>
  <c r="ET1880"/>
  <c r="FD1880"/>
  <c r="FN1880"/>
  <c r="DX1880"/>
  <c r="ED1880"/>
  <c r="EN1880"/>
  <c r="EX1880"/>
  <c r="FH1880"/>
  <c r="DZ1880"/>
  <c r="EF1880"/>
  <c r="EP1880"/>
  <c r="EZ1880"/>
  <c r="FJ1880"/>
  <c r="CO1876"/>
  <c r="EW1876"/>
  <c r="M1876"/>
  <c r="FG1876"/>
  <c r="EM1876"/>
  <c r="W1876"/>
  <c r="C1876"/>
  <c r="EC1876"/>
  <c r="AG1876"/>
  <c r="DS1876"/>
  <c r="AQ1876"/>
  <c r="BU1876"/>
  <c r="J1876"/>
  <c r="CE1876"/>
  <c r="D1876"/>
  <c r="BA1876"/>
  <c r="CY1876"/>
  <c r="DI1876"/>
  <c r="F1876"/>
  <c r="BK1876"/>
  <c r="H1876"/>
  <c r="T1876"/>
  <c r="AD1876"/>
  <c r="N1876"/>
  <c r="X1876"/>
  <c r="P1876"/>
  <c r="Z1876"/>
  <c r="AJ1876"/>
  <c r="R1876"/>
  <c r="AB1876"/>
  <c r="AL1876"/>
  <c r="AV1876"/>
  <c r="BF1876"/>
  <c r="BP1876"/>
  <c r="BZ1876"/>
  <c r="AH1876"/>
  <c r="AX1876"/>
  <c r="BH1876"/>
  <c r="BR1876"/>
  <c r="CB1876"/>
  <c r="CL1876"/>
  <c r="AN1876"/>
  <c r="AR1876"/>
  <c r="AT1876"/>
  <c r="BD1876"/>
  <c r="BN1876"/>
  <c r="BX1876"/>
  <c r="CH1876"/>
  <c r="BL1876"/>
  <c r="CF1876"/>
  <c r="CR1876"/>
  <c r="DB1876"/>
  <c r="DL1876"/>
  <c r="DV1876"/>
  <c r="BB1876"/>
  <c r="CJ1876"/>
  <c r="CT1876"/>
  <c r="DD1876"/>
  <c r="DN1876"/>
  <c r="CV1876"/>
  <c r="DF1876"/>
  <c r="DP1876"/>
  <c r="BV1876"/>
  <c r="CP1876"/>
  <c r="CZ1876"/>
  <c r="DJ1876"/>
  <c r="EH1876"/>
  <c r="ER1876"/>
  <c r="FB1876"/>
  <c r="FL1876"/>
  <c r="DT1876"/>
  <c r="EJ1876"/>
  <c r="ET1876"/>
  <c r="FD1876"/>
  <c r="FN1876"/>
  <c r="DX1876"/>
  <c r="ED1876"/>
  <c r="EN1876"/>
  <c r="EX1876"/>
  <c r="FH1876"/>
  <c r="DZ1876"/>
  <c r="EF1876"/>
  <c r="EP1876"/>
  <c r="EZ1876"/>
  <c r="FJ1876"/>
  <c r="CO1872"/>
  <c r="EW1872"/>
  <c r="M1872"/>
  <c r="FG1872"/>
  <c r="EM1872"/>
  <c r="W1872"/>
  <c r="C1872"/>
  <c r="EC1872"/>
  <c r="AG1872"/>
  <c r="DS1872"/>
  <c r="AQ1872"/>
  <c r="BU1872"/>
  <c r="J1872"/>
  <c r="CE1872"/>
  <c r="D1872"/>
  <c r="BA1872"/>
  <c r="CY1872"/>
  <c r="DI1872"/>
  <c r="F1872"/>
  <c r="BK1872"/>
  <c r="H1872"/>
  <c r="T1872"/>
  <c r="AD1872"/>
  <c r="N1872"/>
  <c r="X1872"/>
  <c r="P1872"/>
  <c r="Z1872"/>
  <c r="AJ1872"/>
  <c r="R1872"/>
  <c r="AB1872"/>
  <c r="AL1872"/>
  <c r="AV1872"/>
  <c r="BF1872"/>
  <c r="BP1872"/>
  <c r="BZ1872"/>
  <c r="AH1872"/>
  <c r="AX1872"/>
  <c r="BH1872"/>
  <c r="BR1872"/>
  <c r="CB1872"/>
  <c r="CL1872"/>
  <c r="AN1872"/>
  <c r="AR1872"/>
  <c r="AT1872"/>
  <c r="BD1872"/>
  <c r="BN1872"/>
  <c r="BX1872"/>
  <c r="CH1872"/>
  <c r="BL1872"/>
  <c r="CF1872"/>
  <c r="CR1872"/>
  <c r="DB1872"/>
  <c r="DL1872"/>
  <c r="DV1872"/>
  <c r="BB1872"/>
  <c r="CJ1872"/>
  <c r="CT1872"/>
  <c r="DD1872"/>
  <c r="DN1872"/>
  <c r="CV1872"/>
  <c r="DF1872"/>
  <c r="DP1872"/>
  <c r="BV1872"/>
  <c r="CP1872"/>
  <c r="CZ1872"/>
  <c r="DJ1872"/>
  <c r="EH1872"/>
  <c r="ER1872"/>
  <c r="FB1872"/>
  <c r="FL1872"/>
  <c r="DT1872"/>
  <c r="EJ1872"/>
  <c r="ET1872"/>
  <c r="FD1872"/>
  <c r="FN1872"/>
  <c r="DX1872"/>
  <c r="ED1872"/>
  <c r="EN1872"/>
  <c r="EX1872"/>
  <c r="FH1872"/>
  <c r="DZ1872"/>
  <c r="EF1872"/>
  <c r="EP1872"/>
  <c r="EZ1872"/>
  <c r="FJ1872"/>
  <c r="CO1868"/>
  <c r="EW1868"/>
  <c r="M1868"/>
  <c r="FG1868"/>
  <c r="EM1868"/>
  <c r="W1868"/>
  <c r="C1868"/>
  <c r="EC1868"/>
  <c r="AG1868"/>
  <c r="DS1868"/>
  <c r="AQ1868"/>
  <c r="BU1868"/>
  <c r="J1868"/>
  <c r="CE1868"/>
  <c r="D1868"/>
  <c r="BA1868"/>
  <c r="CY1868"/>
  <c r="DI1868"/>
  <c r="F1868"/>
  <c r="BK1868"/>
  <c r="H1868"/>
  <c r="T1868"/>
  <c r="AD1868"/>
  <c r="N1868"/>
  <c r="X1868"/>
  <c r="P1868"/>
  <c r="Z1868"/>
  <c r="AJ1868"/>
  <c r="R1868"/>
  <c r="AB1868"/>
  <c r="AL1868"/>
  <c r="AV1868"/>
  <c r="BF1868"/>
  <c r="BP1868"/>
  <c r="BZ1868"/>
  <c r="AH1868"/>
  <c r="AX1868"/>
  <c r="BH1868"/>
  <c r="BR1868"/>
  <c r="CB1868"/>
  <c r="CL1868"/>
  <c r="AN1868"/>
  <c r="AR1868"/>
  <c r="AT1868"/>
  <c r="BD1868"/>
  <c r="BN1868"/>
  <c r="BX1868"/>
  <c r="CH1868"/>
  <c r="BL1868"/>
  <c r="CF1868"/>
  <c r="CR1868"/>
  <c r="DB1868"/>
  <c r="DL1868"/>
  <c r="DV1868"/>
  <c r="BB1868"/>
  <c r="CJ1868"/>
  <c r="CT1868"/>
  <c r="DD1868"/>
  <c r="DN1868"/>
  <c r="CV1868"/>
  <c r="DF1868"/>
  <c r="DP1868"/>
  <c r="BV1868"/>
  <c r="CP1868"/>
  <c r="CZ1868"/>
  <c r="DJ1868"/>
  <c r="EH1868"/>
  <c r="ER1868"/>
  <c r="FB1868"/>
  <c r="FL1868"/>
  <c r="DT1868"/>
  <c r="EJ1868"/>
  <c r="ET1868"/>
  <c r="FD1868"/>
  <c r="FN1868"/>
  <c r="DX1868"/>
  <c r="ED1868"/>
  <c r="EN1868"/>
  <c r="EX1868"/>
  <c r="FH1868"/>
  <c r="DZ1868"/>
  <c r="EF1868"/>
  <c r="EP1868"/>
  <c r="EZ1868"/>
  <c r="FJ1868"/>
  <c r="CO1864"/>
  <c r="EW1864"/>
  <c r="M1864"/>
  <c r="FG1864"/>
  <c r="EM1864"/>
  <c r="W1864"/>
  <c r="C1864"/>
  <c r="EC1864"/>
  <c r="AG1864"/>
  <c r="DS1864"/>
  <c r="AQ1864"/>
  <c r="BU1864"/>
  <c r="J1864"/>
  <c r="CE1864"/>
  <c r="D1864"/>
  <c r="BA1864"/>
  <c r="CY1864"/>
  <c r="DI1864"/>
  <c r="F1864"/>
  <c r="BK1864"/>
  <c r="H1864"/>
  <c r="T1864"/>
  <c r="AD1864"/>
  <c r="N1864"/>
  <c r="X1864"/>
  <c r="P1864"/>
  <c r="Z1864"/>
  <c r="AJ1864"/>
  <c r="R1864"/>
  <c r="AB1864"/>
  <c r="AL1864"/>
  <c r="AV1864"/>
  <c r="BF1864"/>
  <c r="BP1864"/>
  <c r="BZ1864"/>
  <c r="AH1864"/>
  <c r="AX1864"/>
  <c r="BH1864"/>
  <c r="BR1864"/>
  <c r="CB1864"/>
  <c r="CL1864"/>
  <c r="AN1864"/>
  <c r="AR1864"/>
  <c r="AT1864"/>
  <c r="BD1864"/>
  <c r="BN1864"/>
  <c r="BX1864"/>
  <c r="CH1864"/>
  <c r="BL1864"/>
  <c r="CF1864"/>
  <c r="CR1864"/>
  <c r="DB1864"/>
  <c r="DL1864"/>
  <c r="DV1864"/>
  <c r="BB1864"/>
  <c r="CJ1864"/>
  <c r="CT1864"/>
  <c r="DD1864"/>
  <c r="DN1864"/>
  <c r="DX1864"/>
  <c r="CV1864"/>
  <c r="DF1864"/>
  <c r="DP1864"/>
  <c r="DZ1864"/>
  <c r="BV1864"/>
  <c r="CP1864"/>
  <c r="CZ1864"/>
  <c r="DJ1864"/>
  <c r="EH1864"/>
  <c r="ER1864"/>
  <c r="FB1864"/>
  <c r="FL1864"/>
  <c r="EJ1864"/>
  <c r="ET1864"/>
  <c r="FD1864"/>
  <c r="FN1864"/>
  <c r="ED1864"/>
  <c r="EN1864"/>
  <c r="EX1864"/>
  <c r="FH1864"/>
  <c r="DT1864"/>
  <c r="EF1864"/>
  <c r="EP1864"/>
  <c r="EZ1864"/>
  <c r="FJ1864"/>
  <c r="CO1860"/>
  <c r="EW1860"/>
  <c r="M1860"/>
  <c r="FG1860"/>
  <c r="EM1860"/>
  <c r="W1860"/>
  <c r="C1860"/>
  <c r="EC1860"/>
  <c r="AG1860"/>
  <c r="DS1860"/>
  <c r="AQ1860"/>
  <c r="BU1860"/>
  <c r="J1860"/>
  <c r="CE1860"/>
  <c r="D1860"/>
  <c r="BA1860"/>
  <c r="CY1860"/>
  <c r="DI1860"/>
  <c r="F1860"/>
  <c r="BK1860"/>
  <c r="H1860"/>
  <c r="T1860"/>
  <c r="AD1860"/>
  <c r="N1860"/>
  <c r="X1860"/>
  <c r="P1860"/>
  <c r="Z1860"/>
  <c r="AJ1860"/>
  <c r="R1860"/>
  <c r="AB1860"/>
  <c r="AL1860"/>
  <c r="AV1860"/>
  <c r="BF1860"/>
  <c r="BP1860"/>
  <c r="BZ1860"/>
  <c r="AH1860"/>
  <c r="AX1860"/>
  <c r="BH1860"/>
  <c r="BR1860"/>
  <c r="CB1860"/>
  <c r="CL1860"/>
  <c r="AN1860"/>
  <c r="AR1860"/>
  <c r="AT1860"/>
  <c r="BD1860"/>
  <c r="BN1860"/>
  <c r="BX1860"/>
  <c r="CH1860"/>
  <c r="BL1860"/>
  <c r="CF1860"/>
  <c r="CR1860"/>
  <c r="DB1860"/>
  <c r="DL1860"/>
  <c r="DV1860"/>
  <c r="BB1860"/>
  <c r="CJ1860"/>
  <c r="CT1860"/>
  <c r="DD1860"/>
  <c r="DN1860"/>
  <c r="DX1860"/>
  <c r="CV1860"/>
  <c r="DF1860"/>
  <c r="DP1860"/>
  <c r="DZ1860"/>
  <c r="BV1860"/>
  <c r="CP1860"/>
  <c r="CZ1860"/>
  <c r="DJ1860"/>
  <c r="EH1860"/>
  <c r="ER1860"/>
  <c r="FB1860"/>
  <c r="FL1860"/>
  <c r="EJ1860"/>
  <c r="ET1860"/>
  <c r="FD1860"/>
  <c r="FN1860"/>
  <c r="ED1860"/>
  <c r="EN1860"/>
  <c r="EX1860"/>
  <c r="FH1860"/>
  <c r="DT1860"/>
  <c r="EF1860"/>
  <c r="EP1860"/>
  <c r="EZ1860"/>
  <c r="FJ1860"/>
  <c r="CO1856"/>
  <c r="EW1856"/>
  <c r="M1856"/>
  <c r="FG1856"/>
  <c r="EM1856"/>
  <c r="W1856"/>
  <c r="C1856"/>
  <c r="EC1856"/>
  <c r="AG1856"/>
  <c r="DS1856"/>
  <c r="AQ1856"/>
  <c r="BU1856"/>
  <c r="J1856"/>
  <c r="CE1856"/>
  <c r="D1856"/>
  <c r="BA1856"/>
  <c r="CY1856"/>
  <c r="DI1856"/>
  <c r="F1856"/>
  <c r="BK1856"/>
  <c r="H1856"/>
  <c r="T1856"/>
  <c r="AD1856"/>
  <c r="N1856"/>
  <c r="X1856"/>
  <c r="P1856"/>
  <c r="Z1856"/>
  <c r="AJ1856"/>
  <c r="R1856"/>
  <c r="AB1856"/>
  <c r="AL1856"/>
  <c r="AV1856"/>
  <c r="BF1856"/>
  <c r="BP1856"/>
  <c r="BZ1856"/>
  <c r="AH1856"/>
  <c r="AX1856"/>
  <c r="BH1856"/>
  <c r="BR1856"/>
  <c r="CB1856"/>
  <c r="CL1856"/>
  <c r="AN1856"/>
  <c r="AR1856"/>
  <c r="AT1856"/>
  <c r="BD1856"/>
  <c r="BN1856"/>
  <c r="BX1856"/>
  <c r="CH1856"/>
  <c r="BL1856"/>
  <c r="CF1856"/>
  <c r="CR1856"/>
  <c r="DB1856"/>
  <c r="DL1856"/>
  <c r="DV1856"/>
  <c r="BB1856"/>
  <c r="CJ1856"/>
  <c r="CT1856"/>
  <c r="DD1856"/>
  <c r="DN1856"/>
  <c r="DX1856"/>
  <c r="CV1856"/>
  <c r="DF1856"/>
  <c r="DP1856"/>
  <c r="DZ1856"/>
  <c r="BV1856"/>
  <c r="CP1856"/>
  <c r="CZ1856"/>
  <c r="DJ1856"/>
  <c r="EH1856"/>
  <c r="ER1856"/>
  <c r="FB1856"/>
  <c r="FL1856"/>
  <c r="EJ1856"/>
  <c r="ET1856"/>
  <c r="FD1856"/>
  <c r="FN1856"/>
  <c r="ED1856"/>
  <c r="EN1856"/>
  <c r="EX1856"/>
  <c r="FH1856"/>
  <c r="DT1856"/>
  <c r="EF1856"/>
  <c r="EP1856"/>
  <c r="EZ1856"/>
  <c r="FJ1856"/>
  <c r="CO1852"/>
  <c r="EW1852"/>
  <c r="M1852"/>
  <c r="FG1852"/>
  <c r="EM1852"/>
  <c r="W1852"/>
  <c r="C1852"/>
  <c r="EC1852"/>
  <c r="AG1852"/>
  <c r="DS1852"/>
  <c r="AQ1852"/>
  <c r="BU1852"/>
  <c r="J1852"/>
  <c r="CE1852"/>
  <c r="D1852"/>
  <c r="BA1852"/>
  <c r="CY1852"/>
  <c r="DI1852"/>
  <c r="F1852"/>
  <c r="BK1852"/>
  <c r="H1852"/>
  <c r="T1852"/>
  <c r="AD1852"/>
  <c r="N1852"/>
  <c r="X1852"/>
  <c r="P1852"/>
  <c r="Z1852"/>
  <c r="AJ1852"/>
  <c r="R1852"/>
  <c r="AB1852"/>
  <c r="AL1852"/>
  <c r="AV1852"/>
  <c r="BF1852"/>
  <c r="BP1852"/>
  <c r="BZ1852"/>
  <c r="AH1852"/>
  <c r="AX1852"/>
  <c r="BH1852"/>
  <c r="BR1852"/>
  <c r="CB1852"/>
  <c r="CL1852"/>
  <c r="AN1852"/>
  <c r="AR1852"/>
  <c r="AT1852"/>
  <c r="BD1852"/>
  <c r="BN1852"/>
  <c r="BX1852"/>
  <c r="CH1852"/>
  <c r="BL1852"/>
  <c r="CF1852"/>
  <c r="CR1852"/>
  <c r="DB1852"/>
  <c r="DL1852"/>
  <c r="DV1852"/>
  <c r="BB1852"/>
  <c r="CJ1852"/>
  <c r="CT1852"/>
  <c r="DD1852"/>
  <c r="DN1852"/>
  <c r="DX1852"/>
  <c r="CV1852"/>
  <c r="DF1852"/>
  <c r="DP1852"/>
  <c r="DZ1852"/>
  <c r="BV1852"/>
  <c r="CP1852"/>
  <c r="CZ1852"/>
  <c r="DJ1852"/>
  <c r="EH1852"/>
  <c r="ER1852"/>
  <c r="FB1852"/>
  <c r="FL1852"/>
  <c r="EJ1852"/>
  <c r="ET1852"/>
  <c r="FD1852"/>
  <c r="FN1852"/>
  <c r="ED1852"/>
  <c r="EN1852"/>
  <c r="EX1852"/>
  <c r="FH1852"/>
  <c r="DT1852"/>
  <c r="EF1852"/>
  <c r="EP1852"/>
  <c r="EZ1852"/>
  <c r="FJ1852"/>
  <c r="CO1848"/>
  <c r="EW1848"/>
  <c r="M1848"/>
  <c r="FG1848"/>
  <c r="EM1848"/>
  <c r="W1848"/>
  <c r="C1848"/>
  <c r="EC1848"/>
  <c r="AG1848"/>
  <c r="DS1848"/>
  <c r="AQ1848"/>
  <c r="BU1848"/>
  <c r="J1848"/>
  <c r="CE1848"/>
  <c r="D1848"/>
  <c r="BA1848"/>
  <c r="CY1848"/>
  <c r="DI1848"/>
  <c r="F1848"/>
  <c r="BK1848"/>
  <c r="H1848"/>
  <c r="T1848"/>
  <c r="AD1848"/>
  <c r="N1848"/>
  <c r="X1848"/>
  <c r="P1848"/>
  <c r="Z1848"/>
  <c r="AJ1848"/>
  <c r="R1848"/>
  <c r="AB1848"/>
  <c r="AL1848"/>
  <c r="AV1848"/>
  <c r="BF1848"/>
  <c r="BP1848"/>
  <c r="BZ1848"/>
  <c r="AH1848"/>
  <c r="AX1848"/>
  <c r="BH1848"/>
  <c r="BR1848"/>
  <c r="CB1848"/>
  <c r="CL1848"/>
  <c r="AN1848"/>
  <c r="AR1848"/>
  <c r="AT1848"/>
  <c r="BD1848"/>
  <c r="BN1848"/>
  <c r="BX1848"/>
  <c r="CH1848"/>
  <c r="BL1848"/>
  <c r="CF1848"/>
  <c r="CR1848"/>
  <c r="DB1848"/>
  <c r="DL1848"/>
  <c r="DV1848"/>
  <c r="BB1848"/>
  <c r="CJ1848"/>
  <c r="CT1848"/>
  <c r="DD1848"/>
  <c r="DN1848"/>
  <c r="DX1848"/>
  <c r="CV1848"/>
  <c r="DF1848"/>
  <c r="DP1848"/>
  <c r="DZ1848"/>
  <c r="BV1848"/>
  <c r="CP1848"/>
  <c r="CZ1848"/>
  <c r="DJ1848"/>
  <c r="DT1848"/>
  <c r="EH1848"/>
  <c r="ER1848"/>
  <c r="FB1848"/>
  <c r="FL1848"/>
  <c r="EJ1848"/>
  <c r="ET1848"/>
  <c r="FD1848"/>
  <c r="FN1848"/>
  <c r="ED1848"/>
  <c r="EN1848"/>
  <c r="EX1848"/>
  <c r="FH1848"/>
  <c r="EF1848"/>
  <c r="EP1848"/>
  <c r="EZ1848"/>
  <c r="FJ1848"/>
  <c r="CO1844"/>
  <c r="EW1844"/>
  <c r="M1844"/>
  <c r="BA1844"/>
  <c r="FG1844"/>
  <c r="EM1844"/>
  <c r="W1844"/>
  <c r="BK1844"/>
  <c r="C1844"/>
  <c r="EC1844"/>
  <c r="AG1844"/>
  <c r="DS1844"/>
  <c r="AQ1844"/>
  <c r="BU1844"/>
  <c r="J1844"/>
  <c r="CE1844"/>
  <c r="D1844"/>
  <c r="CY1844"/>
  <c r="DI1844"/>
  <c r="F1844"/>
  <c r="H1844"/>
  <c r="T1844"/>
  <c r="AD1844"/>
  <c r="N1844"/>
  <c r="X1844"/>
  <c r="P1844"/>
  <c r="Z1844"/>
  <c r="AJ1844"/>
  <c r="R1844"/>
  <c r="AB1844"/>
  <c r="AL1844"/>
  <c r="AV1844"/>
  <c r="BF1844"/>
  <c r="BP1844"/>
  <c r="BZ1844"/>
  <c r="AH1844"/>
  <c r="AX1844"/>
  <c r="BH1844"/>
  <c r="BR1844"/>
  <c r="CB1844"/>
  <c r="CL1844"/>
  <c r="AN1844"/>
  <c r="AR1844"/>
  <c r="AT1844"/>
  <c r="BD1844"/>
  <c r="BN1844"/>
  <c r="BX1844"/>
  <c r="CH1844"/>
  <c r="BL1844"/>
  <c r="CF1844"/>
  <c r="CR1844"/>
  <c r="DB1844"/>
  <c r="DL1844"/>
  <c r="DV1844"/>
  <c r="BB1844"/>
  <c r="CJ1844"/>
  <c r="CT1844"/>
  <c r="DD1844"/>
  <c r="DN1844"/>
  <c r="DX1844"/>
  <c r="CV1844"/>
  <c r="DF1844"/>
  <c r="DP1844"/>
  <c r="DZ1844"/>
  <c r="BV1844"/>
  <c r="CP1844"/>
  <c r="CZ1844"/>
  <c r="DJ1844"/>
  <c r="DT1844"/>
  <c r="EH1844"/>
  <c r="ER1844"/>
  <c r="FB1844"/>
  <c r="FL1844"/>
  <c r="EJ1844"/>
  <c r="ET1844"/>
  <c r="FD1844"/>
  <c r="FN1844"/>
  <c r="ED1844"/>
  <c r="EN1844"/>
  <c r="EX1844"/>
  <c r="FH1844"/>
  <c r="EF1844"/>
  <c r="EP1844"/>
  <c r="EZ1844"/>
  <c r="FJ1844"/>
  <c r="CO1840"/>
  <c r="EW1840"/>
  <c r="M1840"/>
  <c r="BA1840"/>
  <c r="FG1840"/>
  <c r="EM1840"/>
  <c r="W1840"/>
  <c r="BK1840"/>
  <c r="C1840"/>
  <c r="EC1840"/>
  <c r="AG1840"/>
  <c r="DS1840"/>
  <c r="AQ1840"/>
  <c r="BU1840"/>
  <c r="J1840"/>
  <c r="CE1840"/>
  <c r="D1840"/>
  <c r="CY1840"/>
  <c r="DI1840"/>
  <c r="F1840"/>
  <c r="H1840"/>
  <c r="T1840"/>
  <c r="AD1840"/>
  <c r="N1840"/>
  <c r="X1840"/>
  <c r="P1840"/>
  <c r="Z1840"/>
  <c r="AJ1840"/>
  <c r="R1840"/>
  <c r="AB1840"/>
  <c r="AL1840"/>
  <c r="AV1840"/>
  <c r="BF1840"/>
  <c r="BP1840"/>
  <c r="BZ1840"/>
  <c r="AH1840"/>
  <c r="AX1840"/>
  <c r="BH1840"/>
  <c r="BR1840"/>
  <c r="CB1840"/>
  <c r="CL1840"/>
  <c r="AN1840"/>
  <c r="AR1840"/>
  <c r="AT1840"/>
  <c r="BD1840"/>
  <c r="BN1840"/>
  <c r="BX1840"/>
  <c r="CH1840"/>
  <c r="BL1840"/>
  <c r="CF1840"/>
  <c r="CR1840"/>
  <c r="DB1840"/>
  <c r="DL1840"/>
  <c r="DV1840"/>
  <c r="BB1840"/>
  <c r="CJ1840"/>
  <c r="CT1840"/>
  <c r="DD1840"/>
  <c r="DN1840"/>
  <c r="DX1840"/>
  <c r="CV1840"/>
  <c r="DF1840"/>
  <c r="DP1840"/>
  <c r="DZ1840"/>
  <c r="BV1840"/>
  <c r="CP1840"/>
  <c r="CZ1840"/>
  <c r="DJ1840"/>
  <c r="DT1840"/>
  <c r="EH1840"/>
  <c r="ER1840"/>
  <c r="FB1840"/>
  <c r="FL1840"/>
  <c r="EJ1840"/>
  <c r="ET1840"/>
  <c r="FD1840"/>
  <c r="FN1840"/>
  <c r="ED1840"/>
  <c r="EN1840"/>
  <c r="EX1840"/>
  <c r="FH1840"/>
  <c r="EF1840"/>
  <c r="EP1840"/>
  <c r="EZ1840"/>
  <c r="FJ1840"/>
  <c r="CO1836"/>
  <c r="EW1836"/>
  <c r="M1836"/>
  <c r="BA1836"/>
  <c r="FG1836"/>
  <c r="EM1836"/>
  <c r="W1836"/>
  <c r="BK1836"/>
  <c r="C1836"/>
  <c r="EC1836"/>
  <c r="AG1836"/>
  <c r="DS1836"/>
  <c r="AQ1836"/>
  <c r="BU1836"/>
  <c r="J1836"/>
  <c r="CE1836"/>
  <c r="D1836"/>
  <c r="CY1836"/>
  <c r="DI1836"/>
  <c r="F1836"/>
  <c r="H1836"/>
  <c r="T1836"/>
  <c r="AD1836"/>
  <c r="N1836"/>
  <c r="X1836"/>
  <c r="P1836"/>
  <c r="Z1836"/>
  <c r="AJ1836"/>
  <c r="R1836"/>
  <c r="AB1836"/>
  <c r="AL1836"/>
  <c r="AV1836"/>
  <c r="BF1836"/>
  <c r="BP1836"/>
  <c r="BZ1836"/>
  <c r="AH1836"/>
  <c r="AX1836"/>
  <c r="BH1836"/>
  <c r="BR1836"/>
  <c r="CB1836"/>
  <c r="CL1836"/>
  <c r="AN1836"/>
  <c r="AR1836"/>
  <c r="AT1836"/>
  <c r="BD1836"/>
  <c r="BN1836"/>
  <c r="BX1836"/>
  <c r="CH1836"/>
  <c r="BL1836"/>
  <c r="CF1836"/>
  <c r="CR1836"/>
  <c r="DB1836"/>
  <c r="DL1836"/>
  <c r="DV1836"/>
  <c r="BB1836"/>
  <c r="CJ1836"/>
  <c r="CT1836"/>
  <c r="DD1836"/>
  <c r="DN1836"/>
  <c r="DX1836"/>
  <c r="CV1836"/>
  <c r="DF1836"/>
  <c r="DP1836"/>
  <c r="DZ1836"/>
  <c r="BV1836"/>
  <c r="CP1836"/>
  <c r="CZ1836"/>
  <c r="DJ1836"/>
  <c r="DT1836"/>
  <c r="EH1836"/>
  <c r="ER1836"/>
  <c r="FB1836"/>
  <c r="FL1836"/>
  <c r="EJ1836"/>
  <c r="ET1836"/>
  <c r="FD1836"/>
  <c r="FN1836"/>
  <c r="ED1836"/>
  <c r="EN1836"/>
  <c r="EX1836"/>
  <c r="FH1836"/>
  <c r="EF1836"/>
  <c r="EP1836"/>
  <c r="EZ1836"/>
  <c r="FJ1836"/>
  <c r="CO1832"/>
  <c r="EW1832"/>
  <c r="M1832"/>
  <c r="BA1832"/>
  <c r="FG1832"/>
  <c r="EM1832"/>
  <c r="W1832"/>
  <c r="BK1832"/>
  <c r="C1832"/>
  <c r="EC1832"/>
  <c r="AG1832"/>
  <c r="DS1832"/>
  <c r="AQ1832"/>
  <c r="BU1832"/>
  <c r="J1832"/>
  <c r="CE1832"/>
  <c r="D1832"/>
  <c r="CY1832"/>
  <c r="DI1832"/>
  <c r="F1832"/>
  <c r="H1832"/>
  <c r="T1832"/>
  <c r="AD1832"/>
  <c r="N1832"/>
  <c r="X1832"/>
  <c r="P1832"/>
  <c r="Z1832"/>
  <c r="AJ1832"/>
  <c r="R1832"/>
  <c r="AB1832"/>
  <c r="AL1832"/>
  <c r="AV1832"/>
  <c r="BF1832"/>
  <c r="BP1832"/>
  <c r="BZ1832"/>
  <c r="AH1832"/>
  <c r="AX1832"/>
  <c r="BH1832"/>
  <c r="BR1832"/>
  <c r="CB1832"/>
  <c r="CL1832"/>
  <c r="AN1832"/>
  <c r="AR1832"/>
  <c r="AT1832"/>
  <c r="BD1832"/>
  <c r="BN1832"/>
  <c r="BX1832"/>
  <c r="CH1832"/>
  <c r="BL1832"/>
  <c r="CF1832"/>
  <c r="CR1832"/>
  <c r="DB1832"/>
  <c r="DL1832"/>
  <c r="DV1832"/>
  <c r="BB1832"/>
  <c r="CJ1832"/>
  <c r="CT1832"/>
  <c r="DD1832"/>
  <c r="DN1832"/>
  <c r="DX1832"/>
  <c r="CV1832"/>
  <c r="DF1832"/>
  <c r="DP1832"/>
  <c r="DZ1832"/>
  <c r="BV1832"/>
  <c r="CP1832"/>
  <c r="CZ1832"/>
  <c r="DJ1832"/>
  <c r="DT1832"/>
  <c r="EH1832"/>
  <c r="ER1832"/>
  <c r="FB1832"/>
  <c r="FL1832"/>
  <c r="EJ1832"/>
  <c r="ET1832"/>
  <c r="FD1832"/>
  <c r="FN1832"/>
  <c r="ED1832"/>
  <c r="EN1832"/>
  <c r="EX1832"/>
  <c r="FH1832"/>
  <c r="EF1832"/>
  <c r="EP1832"/>
  <c r="EZ1832"/>
  <c r="FJ1832"/>
  <c r="CO1828"/>
  <c r="EW1828"/>
  <c r="M1828"/>
  <c r="BA1828"/>
  <c r="FG1828"/>
  <c r="EM1828"/>
  <c r="W1828"/>
  <c r="BK1828"/>
  <c r="C1828"/>
  <c r="EC1828"/>
  <c r="AG1828"/>
  <c r="DS1828"/>
  <c r="AQ1828"/>
  <c r="BU1828"/>
  <c r="J1828"/>
  <c r="CE1828"/>
  <c r="D1828"/>
  <c r="CY1828"/>
  <c r="DI1828"/>
  <c r="F1828"/>
  <c r="H1828"/>
  <c r="T1828"/>
  <c r="AD1828"/>
  <c r="N1828"/>
  <c r="X1828"/>
  <c r="P1828"/>
  <c r="Z1828"/>
  <c r="AJ1828"/>
  <c r="R1828"/>
  <c r="AB1828"/>
  <c r="AL1828"/>
  <c r="AV1828"/>
  <c r="BF1828"/>
  <c r="BP1828"/>
  <c r="BZ1828"/>
  <c r="AH1828"/>
  <c r="AX1828"/>
  <c r="BH1828"/>
  <c r="BR1828"/>
  <c r="CB1828"/>
  <c r="CL1828"/>
  <c r="AN1828"/>
  <c r="AR1828"/>
  <c r="AT1828"/>
  <c r="BD1828"/>
  <c r="BN1828"/>
  <c r="BX1828"/>
  <c r="CH1828"/>
  <c r="BL1828"/>
  <c r="CF1828"/>
  <c r="CR1828"/>
  <c r="DB1828"/>
  <c r="DL1828"/>
  <c r="DV1828"/>
  <c r="BB1828"/>
  <c r="CJ1828"/>
  <c r="CT1828"/>
  <c r="DD1828"/>
  <c r="DN1828"/>
  <c r="DX1828"/>
  <c r="CV1828"/>
  <c r="DF1828"/>
  <c r="DP1828"/>
  <c r="DZ1828"/>
  <c r="BV1828"/>
  <c r="CP1828"/>
  <c r="CZ1828"/>
  <c r="DJ1828"/>
  <c r="DT1828"/>
  <c r="EH1828"/>
  <c r="ER1828"/>
  <c r="FB1828"/>
  <c r="FL1828"/>
  <c r="EJ1828"/>
  <c r="ET1828"/>
  <c r="FD1828"/>
  <c r="FN1828"/>
  <c r="ED1828"/>
  <c r="EN1828"/>
  <c r="EX1828"/>
  <c r="FH1828"/>
  <c r="EF1828"/>
  <c r="EP1828"/>
  <c r="EZ1828"/>
  <c r="FJ1828"/>
  <c r="CO1824"/>
  <c r="FG1824"/>
  <c r="DS1824"/>
  <c r="AQ1824"/>
  <c r="EW1824"/>
  <c r="M1824"/>
  <c r="BA1824"/>
  <c r="C1824"/>
  <c r="EM1824"/>
  <c r="W1824"/>
  <c r="EC1824"/>
  <c r="AG1824"/>
  <c r="BK1824"/>
  <c r="CE1824"/>
  <c r="J1824"/>
  <c r="T1824"/>
  <c r="BU1824"/>
  <c r="CY1824"/>
  <c r="D1824"/>
  <c r="DI1824"/>
  <c r="F1824"/>
  <c r="H1824"/>
  <c r="R1824"/>
  <c r="N1824"/>
  <c r="AD1824"/>
  <c r="P1824"/>
  <c r="X1824"/>
  <c r="Z1824"/>
  <c r="AJ1824"/>
  <c r="AB1824"/>
  <c r="AL1824"/>
  <c r="AV1824"/>
  <c r="BF1824"/>
  <c r="BP1824"/>
  <c r="BZ1824"/>
  <c r="AH1824"/>
  <c r="AX1824"/>
  <c r="BH1824"/>
  <c r="BR1824"/>
  <c r="CB1824"/>
  <c r="CL1824"/>
  <c r="AN1824"/>
  <c r="AR1824"/>
  <c r="AT1824"/>
  <c r="BD1824"/>
  <c r="BN1824"/>
  <c r="BX1824"/>
  <c r="CH1824"/>
  <c r="BL1824"/>
  <c r="CF1824"/>
  <c r="CR1824"/>
  <c r="DB1824"/>
  <c r="DL1824"/>
  <c r="DV1824"/>
  <c r="BB1824"/>
  <c r="CJ1824"/>
  <c r="CT1824"/>
  <c r="DD1824"/>
  <c r="DN1824"/>
  <c r="DX1824"/>
  <c r="CV1824"/>
  <c r="DF1824"/>
  <c r="DP1824"/>
  <c r="DZ1824"/>
  <c r="BV1824"/>
  <c r="CP1824"/>
  <c r="CZ1824"/>
  <c r="DJ1824"/>
  <c r="DT1824"/>
  <c r="EH1824"/>
  <c r="ER1824"/>
  <c r="FB1824"/>
  <c r="FL1824"/>
  <c r="EJ1824"/>
  <c r="ET1824"/>
  <c r="FD1824"/>
  <c r="FN1824"/>
  <c r="ED1824"/>
  <c r="EN1824"/>
  <c r="EX1824"/>
  <c r="FH1824"/>
  <c r="EF1824"/>
  <c r="EP1824"/>
  <c r="EZ1824"/>
  <c r="FJ1824"/>
  <c r="CO1820"/>
  <c r="FG1820"/>
  <c r="DS1820"/>
  <c r="AQ1820"/>
  <c r="EW1820"/>
  <c r="M1820"/>
  <c r="BA1820"/>
  <c r="C1820"/>
  <c r="EM1820"/>
  <c r="W1820"/>
  <c r="EC1820"/>
  <c r="AG1820"/>
  <c r="BK1820"/>
  <c r="CE1820"/>
  <c r="J1820"/>
  <c r="T1820"/>
  <c r="BU1820"/>
  <c r="CY1820"/>
  <c r="D1820"/>
  <c r="DI1820"/>
  <c r="F1820"/>
  <c r="H1820"/>
  <c r="R1820"/>
  <c r="N1820"/>
  <c r="AD1820"/>
  <c r="P1820"/>
  <c r="X1820"/>
  <c r="Z1820"/>
  <c r="AJ1820"/>
  <c r="AB1820"/>
  <c r="AL1820"/>
  <c r="AV1820"/>
  <c r="BF1820"/>
  <c r="BP1820"/>
  <c r="BZ1820"/>
  <c r="AH1820"/>
  <c r="AX1820"/>
  <c r="BH1820"/>
  <c r="BR1820"/>
  <c r="CB1820"/>
  <c r="CL1820"/>
  <c r="AN1820"/>
  <c r="AR1820"/>
  <c r="AT1820"/>
  <c r="BD1820"/>
  <c r="BN1820"/>
  <c r="BX1820"/>
  <c r="CH1820"/>
  <c r="BL1820"/>
  <c r="CF1820"/>
  <c r="CR1820"/>
  <c r="DB1820"/>
  <c r="DL1820"/>
  <c r="DV1820"/>
  <c r="BB1820"/>
  <c r="CJ1820"/>
  <c r="CT1820"/>
  <c r="DD1820"/>
  <c r="DN1820"/>
  <c r="DX1820"/>
  <c r="CV1820"/>
  <c r="DF1820"/>
  <c r="DP1820"/>
  <c r="DZ1820"/>
  <c r="BV1820"/>
  <c r="CP1820"/>
  <c r="CZ1820"/>
  <c r="DJ1820"/>
  <c r="DT1820"/>
  <c r="EH1820"/>
  <c r="ER1820"/>
  <c r="FB1820"/>
  <c r="FL1820"/>
  <c r="EJ1820"/>
  <c r="ET1820"/>
  <c r="FD1820"/>
  <c r="FN1820"/>
  <c r="ED1820"/>
  <c r="EN1820"/>
  <c r="EX1820"/>
  <c r="FH1820"/>
  <c r="EF1820"/>
  <c r="EP1820"/>
  <c r="EZ1820"/>
  <c r="FJ1820"/>
  <c r="CO1909"/>
  <c r="FG1909"/>
  <c r="EC1909"/>
  <c r="AG1909"/>
  <c r="C1909"/>
  <c r="DS1909"/>
  <c r="AQ1909"/>
  <c r="EW1909"/>
  <c r="M1909"/>
  <c r="EM1909"/>
  <c r="W1909"/>
  <c r="BA1909"/>
  <c r="J1909"/>
  <c r="BK1909"/>
  <c r="CY1909"/>
  <c r="DI1909"/>
  <c r="D1909"/>
  <c r="BU1909"/>
  <c r="F1909"/>
  <c r="CE1909"/>
  <c r="H1909"/>
  <c r="T1909"/>
  <c r="AD1909"/>
  <c r="N1909"/>
  <c r="X1909"/>
  <c r="P1909"/>
  <c r="Z1909"/>
  <c r="R1909"/>
  <c r="AB1909"/>
  <c r="AL1909"/>
  <c r="AV1909"/>
  <c r="BF1909"/>
  <c r="BP1909"/>
  <c r="AN1909"/>
  <c r="AX1909"/>
  <c r="BH1909"/>
  <c r="BR1909"/>
  <c r="CB1909"/>
  <c r="AH1909"/>
  <c r="AJ1909"/>
  <c r="AT1909"/>
  <c r="BD1909"/>
  <c r="BN1909"/>
  <c r="BX1909"/>
  <c r="BB1909"/>
  <c r="BV1909"/>
  <c r="CH1909"/>
  <c r="CR1909"/>
  <c r="DB1909"/>
  <c r="DL1909"/>
  <c r="AR1909"/>
  <c r="BZ1909"/>
  <c r="CJ1909"/>
  <c r="CT1909"/>
  <c r="DD1909"/>
  <c r="DN1909"/>
  <c r="CL1909"/>
  <c r="CV1909"/>
  <c r="DF1909"/>
  <c r="DP1909"/>
  <c r="BL1909"/>
  <c r="CF1909"/>
  <c r="CP1909"/>
  <c r="CZ1909"/>
  <c r="DJ1909"/>
  <c r="DX1909"/>
  <c r="EH1909"/>
  <c r="ER1909"/>
  <c r="FB1909"/>
  <c r="FL1909"/>
  <c r="FH1909"/>
  <c r="DZ1909"/>
  <c r="EJ1909"/>
  <c r="ET1909"/>
  <c r="FD1909"/>
  <c r="FN1909"/>
  <c r="DT1909"/>
  <c r="ED1909"/>
  <c r="EN1909"/>
  <c r="EX1909"/>
  <c r="DV1909"/>
  <c r="EF1909"/>
  <c r="EP1909"/>
  <c r="EZ1909"/>
  <c r="FJ1909"/>
  <c r="CO1905"/>
  <c r="FG1905"/>
  <c r="EC1905"/>
  <c r="AG1905"/>
  <c r="C1905"/>
  <c r="DS1905"/>
  <c r="AQ1905"/>
  <c r="EW1905"/>
  <c r="M1905"/>
  <c r="EM1905"/>
  <c r="W1905"/>
  <c r="BA1905"/>
  <c r="J1905"/>
  <c r="BK1905"/>
  <c r="CY1905"/>
  <c r="DI1905"/>
  <c r="D1905"/>
  <c r="BU1905"/>
  <c r="F1905"/>
  <c r="CE1905"/>
  <c r="H1905"/>
  <c r="T1905"/>
  <c r="AD1905"/>
  <c r="N1905"/>
  <c r="X1905"/>
  <c r="P1905"/>
  <c r="Z1905"/>
  <c r="R1905"/>
  <c r="AB1905"/>
  <c r="AL1905"/>
  <c r="AV1905"/>
  <c r="BF1905"/>
  <c r="BP1905"/>
  <c r="AN1905"/>
  <c r="AX1905"/>
  <c r="BH1905"/>
  <c r="BR1905"/>
  <c r="CB1905"/>
  <c r="AH1905"/>
  <c r="AJ1905"/>
  <c r="AT1905"/>
  <c r="BD1905"/>
  <c r="BN1905"/>
  <c r="BX1905"/>
  <c r="BB1905"/>
  <c r="BV1905"/>
  <c r="CH1905"/>
  <c r="CR1905"/>
  <c r="DB1905"/>
  <c r="DL1905"/>
  <c r="AR1905"/>
  <c r="BZ1905"/>
  <c r="CJ1905"/>
  <c r="CT1905"/>
  <c r="DD1905"/>
  <c r="DN1905"/>
  <c r="CL1905"/>
  <c r="CV1905"/>
  <c r="DF1905"/>
  <c r="DP1905"/>
  <c r="BL1905"/>
  <c r="CF1905"/>
  <c r="CP1905"/>
  <c r="CZ1905"/>
  <c r="DJ1905"/>
  <c r="DX1905"/>
  <c r="EH1905"/>
  <c r="ER1905"/>
  <c r="FB1905"/>
  <c r="FL1905"/>
  <c r="DZ1905"/>
  <c r="EJ1905"/>
  <c r="ET1905"/>
  <c r="FD1905"/>
  <c r="FN1905"/>
  <c r="DT1905"/>
  <c r="ED1905"/>
  <c r="EN1905"/>
  <c r="EX1905"/>
  <c r="FH1905"/>
  <c r="DV1905"/>
  <c r="EF1905"/>
  <c r="EP1905"/>
  <c r="EZ1905"/>
  <c r="FJ1905"/>
  <c r="CO1901"/>
  <c r="FG1901"/>
  <c r="EC1901"/>
  <c r="AG1901"/>
  <c r="C1901"/>
  <c r="DS1901"/>
  <c r="AQ1901"/>
  <c r="EW1901"/>
  <c r="M1901"/>
  <c r="EM1901"/>
  <c r="W1901"/>
  <c r="BA1901"/>
  <c r="J1901"/>
  <c r="BK1901"/>
  <c r="CY1901"/>
  <c r="DI1901"/>
  <c r="D1901"/>
  <c r="BU1901"/>
  <c r="F1901"/>
  <c r="CE1901"/>
  <c r="H1901"/>
  <c r="T1901"/>
  <c r="AD1901"/>
  <c r="N1901"/>
  <c r="X1901"/>
  <c r="P1901"/>
  <c r="Z1901"/>
  <c r="R1901"/>
  <c r="AB1901"/>
  <c r="AL1901"/>
  <c r="AV1901"/>
  <c r="BF1901"/>
  <c r="BP1901"/>
  <c r="AN1901"/>
  <c r="AX1901"/>
  <c r="BH1901"/>
  <c r="BR1901"/>
  <c r="CB1901"/>
  <c r="AH1901"/>
  <c r="AJ1901"/>
  <c r="AT1901"/>
  <c r="BD1901"/>
  <c r="BN1901"/>
  <c r="BX1901"/>
  <c r="BB1901"/>
  <c r="BV1901"/>
  <c r="CH1901"/>
  <c r="CR1901"/>
  <c r="DB1901"/>
  <c r="DL1901"/>
  <c r="AR1901"/>
  <c r="BZ1901"/>
  <c r="CJ1901"/>
  <c r="CT1901"/>
  <c r="DD1901"/>
  <c r="DN1901"/>
  <c r="CL1901"/>
  <c r="CV1901"/>
  <c r="DF1901"/>
  <c r="DP1901"/>
  <c r="BL1901"/>
  <c r="CF1901"/>
  <c r="CP1901"/>
  <c r="CZ1901"/>
  <c r="DJ1901"/>
  <c r="DX1901"/>
  <c r="EH1901"/>
  <c r="ER1901"/>
  <c r="FB1901"/>
  <c r="FL1901"/>
  <c r="DZ1901"/>
  <c r="EJ1901"/>
  <c r="ET1901"/>
  <c r="FD1901"/>
  <c r="FN1901"/>
  <c r="DT1901"/>
  <c r="ED1901"/>
  <c r="EN1901"/>
  <c r="EX1901"/>
  <c r="FH1901"/>
  <c r="DV1901"/>
  <c r="EF1901"/>
  <c r="EP1901"/>
  <c r="EZ1901"/>
  <c r="FJ1901"/>
  <c r="CO1897"/>
  <c r="FG1897"/>
  <c r="EC1897"/>
  <c r="AG1897"/>
  <c r="C1897"/>
  <c r="DS1897"/>
  <c r="AQ1897"/>
  <c r="EW1897"/>
  <c r="M1897"/>
  <c r="EM1897"/>
  <c r="W1897"/>
  <c r="BA1897"/>
  <c r="J1897"/>
  <c r="BK1897"/>
  <c r="CY1897"/>
  <c r="DI1897"/>
  <c r="D1897"/>
  <c r="BU1897"/>
  <c r="F1897"/>
  <c r="CE1897"/>
  <c r="H1897"/>
  <c r="T1897"/>
  <c r="AD1897"/>
  <c r="N1897"/>
  <c r="X1897"/>
  <c r="P1897"/>
  <c r="Z1897"/>
  <c r="R1897"/>
  <c r="AB1897"/>
  <c r="AL1897"/>
  <c r="AV1897"/>
  <c r="BF1897"/>
  <c r="BP1897"/>
  <c r="AN1897"/>
  <c r="AX1897"/>
  <c r="BH1897"/>
  <c r="BR1897"/>
  <c r="CB1897"/>
  <c r="AH1897"/>
  <c r="AR1897"/>
  <c r="AJ1897"/>
  <c r="AT1897"/>
  <c r="BD1897"/>
  <c r="BN1897"/>
  <c r="BX1897"/>
  <c r="BB1897"/>
  <c r="BV1897"/>
  <c r="CH1897"/>
  <c r="CR1897"/>
  <c r="DB1897"/>
  <c r="DL1897"/>
  <c r="BZ1897"/>
  <c r="CJ1897"/>
  <c r="CT1897"/>
  <c r="DD1897"/>
  <c r="DN1897"/>
  <c r="CL1897"/>
  <c r="CV1897"/>
  <c r="DF1897"/>
  <c r="DP1897"/>
  <c r="BL1897"/>
  <c r="CF1897"/>
  <c r="CP1897"/>
  <c r="CZ1897"/>
  <c r="DJ1897"/>
  <c r="DX1897"/>
  <c r="EH1897"/>
  <c r="ER1897"/>
  <c r="FB1897"/>
  <c r="FL1897"/>
  <c r="DZ1897"/>
  <c r="EJ1897"/>
  <c r="ET1897"/>
  <c r="FD1897"/>
  <c r="FN1897"/>
  <c r="DT1897"/>
  <c r="ED1897"/>
  <c r="EN1897"/>
  <c r="EX1897"/>
  <c r="FH1897"/>
  <c r="DV1897"/>
  <c r="EF1897"/>
  <c r="EP1897"/>
  <c r="EZ1897"/>
  <c r="FJ1897"/>
  <c r="CO1893"/>
  <c r="FG1893"/>
  <c r="EC1893"/>
  <c r="AG1893"/>
  <c r="C1893"/>
  <c r="DS1893"/>
  <c r="AQ1893"/>
  <c r="EW1893"/>
  <c r="M1893"/>
  <c r="EM1893"/>
  <c r="W1893"/>
  <c r="BA1893"/>
  <c r="J1893"/>
  <c r="BK1893"/>
  <c r="CY1893"/>
  <c r="DI1893"/>
  <c r="D1893"/>
  <c r="BU1893"/>
  <c r="F1893"/>
  <c r="CE1893"/>
  <c r="H1893"/>
  <c r="T1893"/>
  <c r="AD1893"/>
  <c r="N1893"/>
  <c r="X1893"/>
  <c r="P1893"/>
  <c r="Z1893"/>
  <c r="R1893"/>
  <c r="AB1893"/>
  <c r="AL1893"/>
  <c r="AV1893"/>
  <c r="BF1893"/>
  <c r="BP1893"/>
  <c r="AN1893"/>
  <c r="AX1893"/>
  <c r="BH1893"/>
  <c r="BR1893"/>
  <c r="CB1893"/>
  <c r="AH1893"/>
  <c r="AR1893"/>
  <c r="AJ1893"/>
  <c r="AT1893"/>
  <c r="BD1893"/>
  <c r="BN1893"/>
  <c r="BX1893"/>
  <c r="BB1893"/>
  <c r="BV1893"/>
  <c r="CH1893"/>
  <c r="CR1893"/>
  <c r="DB1893"/>
  <c r="DL1893"/>
  <c r="BZ1893"/>
  <c r="CJ1893"/>
  <c r="CT1893"/>
  <c r="DD1893"/>
  <c r="DN1893"/>
  <c r="CL1893"/>
  <c r="CV1893"/>
  <c r="DF1893"/>
  <c r="DP1893"/>
  <c r="BL1893"/>
  <c r="CF1893"/>
  <c r="CP1893"/>
  <c r="CZ1893"/>
  <c r="DJ1893"/>
  <c r="DX1893"/>
  <c r="EH1893"/>
  <c r="ER1893"/>
  <c r="FB1893"/>
  <c r="FL1893"/>
  <c r="DZ1893"/>
  <c r="EJ1893"/>
  <c r="ET1893"/>
  <c r="FD1893"/>
  <c r="FN1893"/>
  <c r="DT1893"/>
  <c r="ED1893"/>
  <c r="EN1893"/>
  <c r="EX1893"/>
  <c r="FH1893"/>
  <c r="DV1893"/>
  <c r="EF1893"/>
  <c r="EP1893"/>
  <c r="EZ1893"/>
  <c r="FJ1893"/>
  <c r="CO1889"/>
  <c r="FG1889"/>
  <c r="EC1889"/>
  <c r="AG1889"/>
  <c r="C1889"/>
  <c r="DS1889"/>
  <c r="AQ1889"/>
  <c r="EW1889"/>
  <c r="M1889"/>
  <c r="EM1889"/>
  <c r="W1889"/>
  <c r="BA1889"/>
  <c r="J1889"/>
  <c r="BK1889"/>
  <c r="CY1889"/>
  <c r="DI1889"/>
  <c r="D1889"/>
  <c r="BU1889"/>
  <c r="F1889"/>
  <c r="CE1889"/>
  <c r="H1889"/>
  <c r="T1889"/>
  <c r="AD1889"/>
  <c r="N1889"/>
  <c r="X1889"/>
  <c r="P1889"/>
  <c r="Z1889"/>
  <c r="R1889"/>
  <c r="AB1889"/>
  <c r="AL1889"/>
  <c r="AV1889"/>
  <c r="BF1889"/>
  <c r="BP1889"/>
  <c r="BZ1889"/>
  <c r="AN1889"/>
  <c r="AX1889"/>
  <c r="BH1889"/>
  <c r="BR1889"/>
  <c r="CB1889"/>
  <c r="AH1889"/>
  <c r="AR1889"/>
  <c r="AJ1889"/>
  <c r="AT1889"/>
  <c r="BD1889"/>
  <c r="BN1889"/>
  <c r="BX1889"/>
  <c r="BB1889"/>
  <c r="CH1889"/>
  <c r="CR1889"/>
  <c r="DB1889"/>
  <c r="DL1889"/>
  <c r="DV1889"/>
  <c r="CJ1889"/>
  <c r="CT1889"/>
  <c r="DD1889"/>
  <c r="DN1889"/>
  <c r="BV1889"/>
  <c r="CL1889"/>
  <c r="CV1889"/>
  <c r="DF1889"/>
  <c r="DP1889"/>
  <c r="BL1889"/>
  <c r="CF1889"/>
  <c r="CP1889"/>
  <c r="CZ1889"/>
  <c r="DJ1889"/>
  <c r="DZ1889"/>
  <c r="EH1889"/>
  <c r="ER1889"/>
  <c r="FB1889"/>
  <c r="FL1889"/>
  <c r="EJ1889"/>
  <c r="ET1889"/>
  <c r="FD1889"/>
  <c r="FN1889"/>
  <c r="DT1889"/>
  <c r="ED1889"/>
  <c r="EN1889"/>
  <c r="EX1889"/>
  <c r="FH1889"/>
  <c r="DX1889"/>
  <c r="EF1889"/>
  <c r="EP1889"/>
  <c r="EZ1889"/>
  <c r="FJ1889"/>
  <c r="CO1885"/>
  <c r="FG1885"/>
  <c r="EC1885"/>
  <c r="AG1885"/>
  <c r="C1885"/>
  <c r="DS1885"/>
  <c r="AQ1885"/>
  <c r="EW1885"/>
  <c r="M1885"/>
  <c r="EM1885"/>
  <c r="W1885"/>
  <c r="BA1885"/>
  <c r="J1885"/>
  <c r="BK1885"/>
  <c r="CY1885"/>
  <c r="DI1885"/>
  <c r="D1885"/>
  <c r="BU1885"/>
  <c r="F1885"/>
  <c r="CE1885"/>
  <c r="H1885"/>
  <c r="T1885"/>
  <c r="AD1885"/>
  <c r="N1885"/>
  <c r="X1885"/>
  <c r="P1885"/>
  <c r="Z1885"/>
  <c r="R1885"/>
  <c r="AB1885"/>
  <c r="AL1885"/>
  <c r="AN1885"/>
  <c r="AV1885"/>
  <c r="BF1885"/>
  <c r="BP1885"/>
  <c r="BZ1885"/>
  <c r="AX1885"/>
  <c r="BH1885"/>
  <c r="BR1885"/>
  <c r="CB1885"/>
  <c r="AH1885"/>
  <c r="AR1885"/>
  <c r="AJ1885"/>
  <c r="AT1885"/>
  <c r="BD1885"/>
  <c r="BN1885"/>
  <c r="BX1885"/>
  <c r="BB1885"/>
  <c r="CH1885"/>
  <c r="CR1885"/>
  <c r="DB1885"/>
  <c r="DL1885"/>
  <c r="DV1885"/>
  <c r="CJ1885"/>
  <c r="CT1885"/>
  <c r="DD1885"/>
  <c r="DN1885"/>
  <c r="BV1885"/>
  <c r="CL1885"/>
  <c r="CV1885"/>
  <c r="DF1885"/>
  <c r="DP1885"/>
  <c r="BL1885"/>
  <c r="CF1885"/>
  <c r="CP1885"/>
  <c r="CZ1885"/>
  <c r="DJ1885"/>
  <c r="DZ1885"/>
  <c r="EH1885"/>
  <c r="ER1885"/>
  <c r="FB1885"/>
  <c r="FL1885"/>
  <c r="EJ1885"/>
  <c r="ET1885"/>
  <c r="FD1885"/>
  <c r="FN1885"/>
  <c r="DT1885"/>
  <c r="ED1885"/>
  <c r="EN1885"/>
  <c r="EX1885"/>
  <c r="FH1885"/>
  <c r="DX1885"/>
  <c r="EF1885"/>
  <c r="EP1885"/>
  <c r="EZ1885"/>
  <c r="FJ1885"/>
  <c r="CO1881"/>
  <c r="FG1881"/>
  <c r="EC1881"/>
  <c r="AG1881"/>
  <c r="C1881"/>
  <c r="DS1881"/>
  <c r="AQ1881"/>
  <c r="EW1881"/>
  <c r="M1881"/>
  <c r="EM1881"/>
  <c r="W1881"/>
  <c r="BA1881"/>
  <c r="J1881"/>
  <c r="BK1881"/>
  <c r="CY1881"/>
  <c r="DI1881"/>
  <c r="D1881"/>
  <c r="BU1881"/>
  <c r="F1881"/>
  <c r="CE1881"/>
  <c r="H1881"/>
  <c r="T1881"/>
  <c r="AD1881"/>
  <c r="N1881"/>
  <c r="X1881"/>
  <c r="P1881"/>
  <c r="Z1881"/>
  <c r="AJ1881"/>
  <c r="R1881"/>
  <c r="AB1881"/>
  <c r="AL1881"/>
  <c r="AN1881"/>
  <c r="AV1881"/>
  <c r="BF1881"/>
  <c r="BP1881"/>
  <c r="BZ1881"/>
  <c r="AX1881"/>
  <c r="BH1881"/>
  <c r="BR1881"/>
  <c r="CB1881"/>
  <c r="AR1881"/>
  <c r="AH1881"/>
  <c r="AT1881"/>
  <c r="BD1881"/>
  <c r="BN1881"/>
  <c r="BX1881"/>
  <c r="BB1881"/>
  <c r="CH1881"/>
  <c r="CR1881"/>
  <c r="DB1881"/>
  <c r="DL1881"/>
  <c r="DV1881"/>
  <c r="CJ1881"/>
  <c r="CT1881"/>
  <c r="DD1881"/>
  <c r="DN1881"/>
  <c r="BV1881"/>
  <c r="CL1881"/>
  <c r="CV1881"/>
  <c r="DF1881"/>
  <c r="DP1881"/>
  <c r="BL1881"/>
  <c r="CF1881"/>
  <c r="CP1881"/>
  <c r="CZ1881"/>
  <c r="DJ1881"/>
  <c r="DZ1881"/>
  <c r="EH1881"/>
  <c r="ER1881"/>
  <c r="FB1881"/>
  <c r="FL1881"/>
  <c r="EJ1881"/>
  <c r="ET1881"/>
  <c r="FD1881"/>
  <c r="FN1881"/>
  <c r="DT1881"/>
  <c r="ED1881"/>
  <c r="EN1881"/>
  <c r="EX1881"/>
  <c r="FH1881"/>
  <c r="DX1881"/>
  <c r="EF1881"/>
  <c r="EP1881"/>
  <c r="EZ1881"/>
  <c r="FJ1881"/>
  <c r="CO1877"/>
  <c r="FG1877"/>
  <c r="EC1877"/>
  <c r="AG1877"/>
  <c r="C1877"/>
  <c r="DS1877"/>
  <c r="AQ1877"/>
  <c r="EW1877"/>
  <c r="M1877"/>
  <c r="EM1877"/>
  <c r="W1877"/>
  <c r="BA1877"/>
  <c r="J1877"/>
  <c r="BK1877"/>
  <c r="CY1877"/>
  <c r="DI1877"/>
  <c r="D1877"/>
  <c r="BU1877"/>
  <c r="F1877"/>
  <c r="CE1877"/>
  <c r="H1877"/>
  <c r="T1877"/>
  <c r="AD1877"/>
  <c r="N1877"/>
  <c r="X1877"/>
  <c r="P1877"/>
  <c r="Z1877"/>
  <c r="AJ1877"/>
  <c r="R1877"/>
  <c r="AB1877"/>
  <c r="AL1877"/>
  <c r="AN1877"/>
  <c r="AV1877"/>
  <c r="BF1877"/>
  <c r="BP1877"/>
  <c r="BZ1877"/>
  <c r="AX1877"/>
  <c r="BH1877"/>
  <c r="BR1877"/>
  <c r="CB1877"/>
  <c r="CL1877"/>
  <c r="AR1877"/>
  <c r="AH1877"/>
  <c r="AT1877"/>
  <c r="BD1877"/>
  <c r="BN1877"/>
  <c r="BX1877"/>
  <c r="CH1877"/>
  <c r="BB1877"/>
  <c r="CR1877"/>
  <c r="DB1877"/>
  <c r="DL1877"/>
  <c r="DV1877"/>
  <c r="CT1877"/>
  <c r="DD1877"/>
  <c r="DN1877"/>
  <c r="BV1877"/>
  <c r="CF1877"/>
  <c r="CV1877"/>
  <c r="DF1877"/>
  <c r="DP1877"/>
  <c r="BL1877"/>
  <c r="CJ1877"/>
  <c r="CP1877"/>
  <c r="CZ1877"/>
  <c r="DJ1877"/>
  <c r="DZ1877"/>
  <c r="EH1877"/>
  <c r="ER1877"/>
  <c r="FB1877"/>
  <c r="FL1877"/>
  <c r="EJ1877"/>
  <c r="ET1877"/>
  <c r="FD1877"/>
  <c r="FN1877"/>
  <c r="DT1877"/>
  <c r="ED1877"/>
  <c r="EN1877"/>
  <c r="EX1877"/>
  <c r="FH1877"/>
  <c r="DX1877"/>
  <c r="EF1877"/>
  <c r="EP1877"/>
  <c r="EZ1877"/>
  <c r="FJ1877"/>
  <c r="CO1873"/>
  <c r="FG1873"/>
  <c r="EC1873"/>
  <c r="AG1873"/>
  <c r="C1873"/>
  <c r="DS1873"/>
  <c r="AQ1873"/>
  <c r="EW1873"/>
  <c r="M1873"/>
  <c r="EM1873"/>
  <c r="W1873"/>
  <c r="BA1873"/>
  <c r="J1873"/>
  <c r="BK1873"/>
  <c r="CY1873"/>
  <c r="DI1873"/>
  <c r="D1873"/>
  <c r="BU1873"/>
  <c r="F1873"/>
  <c r="CE1873"/>
  <c r="H1873"/>
  <c r="T1873"/>
  <c r="AD1873"/>
  <c r="N1873"/>
  <c r="X1873"/>
  <c r="P1873"/>
  <c r="Z1873"/>
  <c r="AJ1873"/>
  <c r="R1873"/>
  <c r="AB1873"/>
  <c r="AL1873"/>
  <c r="AN1873"/>
  <c r="AV1873"/>
  <c r="BF1873"/>
  <c r="BP1873"/>
  <c r="BZ1873"/>
  <c r="AX1873"/>
  <c r="BH1873"/>
  <c r="BR1873"/>
  <c r="CB1873"/>
  <c r="CL1873"/>
  <c r="AR1873"/>
  <c r="AH1873"/>
  <c r="AT1873"/>
  <c r="BD1873"/>
  <c r="BN1873"/>
  <c r="BX1873"/>
  <c r="CH1873"/>
  <c r="BB1873"/>
  <c r="CR1873"/>
  <c r="DB1873"/>
  <c r="DL1873"/>
  <c r="DV1873"/>
  <c r="CT1873"/>
  <c r="DD1873"/>
  <c r="DN1873"/>
  <c r="BV1873"/>
  <c r="CF1873"/>
  <c r="CV1873"/>
  <c r="DF1873"/>
  <c r="DP1873"/>
  <c r="BL1873"/>
  <c r="CJ1873"/>
  <c r="CP1873"/>
  <c r="CZ1873"/>
  <c r="DJ1873"/>
  <c r="DZ1873"/>
  <c r="EH1873"/>
  <c r="ER1873"/>
  <c r="FB1873"/>
  <c r="FL1873"/>
  <c r="EJ1873"/>
  <c r="ET1873"/>
  <c r="FD1873"/>
  <c r="FN1873"/>
  <c r="DT1873"/>
  <c r="ED1873"/>
  <c r="EN1873"/>
  <c r="EX1873"/>
  <c r="FH1873"/>
  <c r="DX1873"/>
  <c r="EF1873"/>
  <c r="EP1873"/>
  <c r="EZ1873"/>
  <c r="FJ1873"/>
  <c r="CO1869"/>
  <c r="FG1869"/>
  <c r="EC1869"/>
  <c r="AG1869"/>
  <c r="C1869"/>
  <c r="DS1869"/>
  <c r="AQ1869"/>
  <c r="EW1869"/>
  <c r="M1869"/>
  <c r="EM1869"/>
  <c r="W1869"/>
  <c r="BA1869"/>
  <c r="J1869"/>
  <c r="BK1869"/>
  <c r="CY1869"/>
  <c r="DI1869"/>
  <c r="D1869"/>
  <c r="BU1869"/>
  <c r="F1869"/>
  <c r="CE1869"/>
  <c r="H1869"/>
  <c r="T1869"/>
  <c r="AD1869"/>
  <c r="N1869"/>
  <c r="X1869"/>
  <c r="P1869"/>
  <c r="Z1869"/>
  <c r="AJ1869"/>
  <c r="R1869"/>
  <c r="AB1869"/>
  <c r="AL1869"/>
  <c r="AN1869"/>
  <c r="AV1869"/>
  <c r="BF1869"/>
  <c r="BP1869"/>
  <c r="BZ1869"/>
  <c r="AX1869"/>
  <c r="BH1869"/>
  <c r="BR1869"/>
  <c r="CB1869"/>
  <c r="CL1869"/>
  <c r="AR1869"/>
  <c r="AH1869"/>
  <c r="AT1869"/>
  <c r="BD1869"/>
  <c r="BN1869"/>
  <c r="BX1869"/>
  <c r="CH1869"/>
  <c r="BB1869"/>
  <c r="CR1869"/>
  <c r="DB1869"/>
  <c r="DL1869"/>
  <c r="DV1869"/>
  <c r="CT1869"/>
  <c r="DD1869"/>
  <c r="DN1869"/>
  <c r="BV1869"/>
  <c r="CF1869"/>
  <c r="CV1869"/>
  <c r="DF1869"/>
  <c r="DP1869"/>
  <c r="BL1869"/>
  <c r="CJ1869"/>
  <c r="CP1869"/>
  <c r="CZ1869"/>
  <c r="DJ1869"/>
  <c r="DZ1869"/>
  <c r="EH1869"/>
  <c r="ER1869"/>
  <c r="FB1869"/>
  <c r="FL1869"/>
  <c r="EJ1869"/>
  <c r="ET1869"/>
  <c r="FD1869"/>
  <c r="FN1869"/>
  <c r="DT1869"/>
  <c r="ED1869"/>
  <c r="EN1869"/>
  <c r="EX1869"/>
  <c r="FH1869"/>
  <c r="DX1869"/>
  <c r="EF1869"/>
  <c r="EP1869"/>
  <c r="EZ1869"/>
  <c r="FJ1869"/>
  <c r="CO1865"/>
  <c r="FG1865"/>
  <c r="EC1865"/>
  <c r="AG1865"/>
  <c r="C1865"/>
  <c r="DS1865"/>
  <c r="AQ1865"/>
  <c r="EW1865"/>
  <c r="M1865"/>
  <c r="EM1865"/>
  <c r="W1865"/>
  <c r="BA1865"/>
  <c r="J1865"/>
  <c r="BK1865"/>
  <c r="CY1865"/>
  <c r="DI1865"/>
  <c r="D1865"/>
  <c r="BU1865"/>
  <c r="F1865"/>
  <c r="CE1865"/>
  <c r="H1865"/>
  <c r="T1865"/>
  <c r="AD1865"/>
  <c r="N1865"/>
  <c r="X1865"/>
  <c r="P1865"/>
  <c r="Z1865"/>
  <c r="AJ1865"/>
  <c r="R1865"/>
  <c r="AB1865"/>
  <c r="AL1865"/>
  <c r="AN1865"/>
  <c r="AV1865"/>
  <c r="BF1865"/>
  <c r="BP1865"/>
  <c r="BZ1865"/>
  <c r="AX1865"/>
  <c r="BH1865"/>
  <c r="BR1865"/>
  <c r="CB1865"/>
  <c r="CL1865"/>
  <c r="AR1865"/>
  <c r="AH1865"/>
  <c r="AT1865"/>
  <c r="BD1865"/>
  <c r="BN1865"/>
  <c r="BX1865"/>
  <c r="CH1865"/>
  <c r="BB1865"/>
  <c r="CR1865"/>
  <c r="DB1865"/>
  <c r="DL1865"/>
  <c r="DV1865"/>
  <c r="CT1865"/>
  <c r="DD1865"/>
  <c r="DN1865"/>
  <c r="DX1865"/>
  <c r="BV1865"/>
  <c r="CF1865"/>
  <c r="CV1865"/>
  <c r="DF1865"/>
  <c r="DP1865"/>
  <c r="DZ1865"/>
  <c r="BL1865"/>
  <c r="CJ1865"/>
  <c r="CP1865"/>
  <c r="CZ1865"/>
  <c r="DJ1865"/>
  <c r="EH1865"/>
  <c r="ER1865"/>
  <c r="FB1865"/>
  <c r="FL1865"/>
  <c r="EJ1865"/>
  <c r="ET1865"/>
  <c r="FD1865"/>
  <c r="FN1865"/>
  <c r="DT1865"/>
  <c r="ED1865"/>
  <c r="EN1865"/>
  <c r="EX1865"/>
  <c r="FH1865"/>
  <c r="EF1865"/>
  <c r="EP1865"/>
  <c r="EZ1865"/>
  <c r="FJ1865"/>
  <c r="CO1861"/>
  <c r="FG1861"/>
  <c r="EC1861"/>
  <c r="AG1861"/>
  <c r="C1861"/>
  <c r="DS1861"/>
  <c r="AQ1861"/>
  <c r="EW1861"/>
  <c r="M1861"/>
  <c r="EM1861"/>
  <c r="W1861"/>
  <c r="BA1861"/>
  <c r="J1861"/>
  <c r="BK1861"/>
  <c r="CY1861"/>
  <c r="DI1861"/>
  <c r="D1861"/>
  <c r="BU1861"/>
  <c r="F1861"/>
  <c r="CE1861"/>
  <c r="H1861"/>
  <c r="T1861"/>
  <c r="AD1861"/>
  <c r="N1861"/>
  <c r="X1861"/>
  <c r="P1861"/>
  <c r="Z1861"/>
  <c r="AJ1861"/>
  <c r="R1861"/>
  <c r="AB1861"/>
  <c r="AL1861"/>
  <c r="AN1861"/>
  <c r="AV1861"/>
  <c r="BF1861"/>
  <c r="BP1861"/>
  <c r="BZ1861"/>
  <c r="AX1861"/>
  <c r="BH1861"/>
  <c r="BR1861"/>
  <c r="CB1861"/>
  <c r="CL1861"/>
  <c r="AR1861"/>
  <c r="AH1861"/>
  <c r="AT1861"/>
  <c r="BD1861"/>
  <c r="BN1861"/>
  <c r="BX1861"/>
  <c r="CH1861"/>
  <c r="BB1861"/>
  <c r="CR1861"/>
  <c r="DB1861"/>
  <c r="DL1861"/>
  <c r="DV1861"/>
  <c r="CT1861"/>
  <c r="DD1861"/>
  <c r="DN1861"/>
  <c r="DX1861"/>
  <c r="BV1861"/>
  <c r="CF1861"/>
  <c r="CV1861"/>
  <c r="DF1861"/>
  <c r="DP1861"/>
  <c r="DZ1861"/>
  <c r="BL1861"/>
  <c r="CJ1861"/>
  <c r="CP1861"/>
  <c r="CZ1861"/>
  <c r="DJ1861"/>
  <c r="EH1861"/>
  <c r="ER1861"/>
  <c r="FB1861"/>
  <c r="FL1861"/>
  <c r="EJ1861"/>
  <c r="ET1861"/>
  <c r="FD1861"/>
  <c r="FN1861"/>
  <c r="DT1861"/>
  <c r="ED1861"/>
  <c r="EN1861"/>
  <c r="EX1861"/>
  <c r="FH1861"/>
  <c r="EF1861"/>
  <c r="EP1861"/>
  <c r="EZ1861"/>
  <c r="FJ1861"/>
  <c r="CO1857"/>
  <c r="FG1857"/>
  <c r="EC1857"/>
  <c r="AG1857"/>
  <c r="C1857"/>
  <c r="DS1857"/>
  <c r="AQ1857"/>
  <c r="EW1857"/>
  <c r="M1857"/>
  <c r="EM1857"/>
  <c r="W1857"/>
  <c r="BA1857"/>
  <c r="J1857"/>
  <c r="BK1857"/>
  <c r="CY1857"/>
  <c r="DI1857"/>
  <c r="D1857"/>
  <c r="BU1857"/>
  <c r="F1857"/>
  <c r="CE1857"/>
  <c r="H1857"/>
  <c r="T1857"/>
  <c r="AD1857"/>
  <c r="N1857"/>
  <c r="X1857"/>
  <c r="P1857"/>
  <c r="Z1857"/>
  <c r="AJ1857"/>
  <c r="R1857"/>
  <c r="AB1857"/>
  <c r="AL1857"/>
  <c r="AN1857"/>
  <c r="AV1857"/>
  <c r="BF1857"/>
  <c r="BP1857"/>
  <c r="BZ1857"/>
  <c r="AX1857"/>
  <c r="BH1857"/>
  <c r="BR1857"/>
  <c r="CB1857"/>
  <c r="CL1857"/>
  <c r="AR1857"/>
  <c r="AH1857"/>
  <c r="AT1857"/>
  <c r="BD1857"/>
  <c r="BN1857"/>
  <c r="BX1857"/>
  <c r="CH1857"/>
  <c r="BB1857"/>
  <c r="CR1857"/>
  <c r="DB1857"/>
  <c r="DL1857"/>
  <c r="DV1857"/>
  <c r="CT1857"/>
  <c r="DD1857"/>
  <c r="DN1857"/>
  <c r="DX1857"/>
  <c r="BV1857"/>
  <c r="CF1857"/>
  <c r="CV1857"/>
  <c r="DF1857"/>
  <c r="DP1857"/>
  <c r="DZ1857"/>
  <c r="BL1857"/>
  <c r="CJ1857"/>
  <c r="CP1857"/>
  <c r="CZ1857"/>
  <c r="DJ1857"/>
  <c r="EH1857"/>
  <c r="ER1857"/>
  <c r="FB1857"/>
  <c r="FL1857"/>
  <c r="EJ1857"/>
  <c r="ET1857"/>
  <c r="FD1857"/>
  <c r="FN1857"/>
  <c r="DT1857"/>
  <c r="ED1857"/>
  <c r="EN1857"/>
  <c r="EX1857"/>
  <c r="FH1857"/>
  <c r="EF1857"/>
  <c r="EP1857"/>
  <c r="EZ1857"/>
  <c r="FJ1857"/>
  <c r="CO1853"/>
  <c r="FG1853"/>
  <c r="EC1853"/>
  <c r="AG1853"/>
  <c r="C1853"/>
  <c r="DS1853"/>
  <c r="AQ1853"/>
  <c r="EW1853"/>
  <c r="M1853"/>
  <c r="EM1853"/>
  <c r="W1853"/>
  <c r="BA1853"/>
  <c r="J1853"/>
  <c r="BK1853"/>
  <c r="CY1853"/>
  <c r="DI1853"/>
  <c r="D1853"/>
  <c r="BU1853"/>
  <c r="F1853"/>
  <c r="CE1853"/>
  <c r="H1853"/>
  <c r="T1853"/>
  <c r="AD1853"/>
  <c r="N1853"/>
  <c r="X1853"/>
  <c r="P1853"/>
  <c r="Z1853"/>
  <c r="AJ1853"/>
  <c r="R1853"/>
  <c r="AB1853"/>
  <c r="AL1853"/>
  <c r="AN1853"/>
  <c r="AV1853"/>
  <c r="BF1853"/>
  <c r="BP1853"/>
  <c r="BZ1853"/>
  <c r="AX1853"/>
  <c r="BH1853"/>
  <c r="BR1853"/>
  <c r="CB1853"/>
  <c r="CL1853"/>
  <c r="AR1853"/>
  <c r="AH1853"/>
  <c r="AT1853"/>
  <c r="BD1853"/>
  <c r="BN1853"/>
  <c r="BX1853"/>
  <c r="CH1853"/>
  <c r="BB1853"/>
  <c r="CR1853"/>
  <c r="DB1853"/>
  <c r="DL1853"/>
  <c r="DV1853"/>
  <c r="CT1853"/>
  <c r="DD1853"/>
  <c r="DN1853"/>
  <c r="DX1853"/>
  <c r="BV1853"/>
  <c r="CF1853"/>
  <c r="CV1853"/>
  <c r="DF1853"/>
  <c r="DP1853"/>
  <c r="DZ1853"/>
  <c r="BL1853"/>
  <c r="CJ1853"/>
  <c r="CP1853"/>
  <c r="CZ1853"/>
  <c r="DJ1853"/>
  <c r="EH1853"/>
  <c r="ER1853"/>
  <c r="FB1853"/>
  <c r="FL1853"/>
  <c r="EJ1853"/>
  <c r="ET1853"/>
  <c r="FD1853"/>
  <c r="FN1853"/>
  <c r="DT1853"/>
  <c r="ED1853"/>
  <c r="EN1853"/>
  <c r="EX1853"/>
  <c r="FH1853"/>
  <c r="EF1853"/>
  <c r="EP1853"/>
  <c r="EZ1853"/>
  <c r="FJ1853"/>
  <c r="CO1849"/>
  <c r="FG1849"/>
  <c r="EC1849"/>
  <c r="AG1849"/>
  <c r="C1849"/>
  <c r="DS1849"/>
  <c r="AQ1849"/>
  <c r="EW1849"/>
  <c r="M1849"/>
  <c r="EM1849"/>
  <c r="W1849"/>
  <c r="BA1849"/>
  <c r="J1849"/>
  <c r="BK1849"/>
  <c r="CY1849"/>
  <c r="DI1849"/>
  <c r="D1849"/>
  <c r="BU1849"/>
  <c r="F1849"/>
  <c r="CE1849"/>
  <c r="H1849"/>
  <c r="T1849"/>
  <c r="AD1849"/>
  <c r="N1849"/>
  <c r="X1849"/>
  <c r="P1849"/>
  <c r="Z1849"/>
  <c r="AJ1849"/>
  <c r="R1849"/>
  <c r="AB1849"/>
  <c r="AL1849"/>
  <c r="AN1849"/>
  <c r="AV1849"/>
  <c r="BF1849"/>
  <c r="BP1849"/>
  <c r="BZ1849"/>
  <c r="AX1849"/>
  <c r="BH1849"/>
  <c r="BR1849"/>
  <c r="CB1849"/>
  <c r="CL1849"/>
  <c r="AR1849"/>
  <c r="AH1849"/>
  <c r="AT1849"/>
  <c r="BD1849"/>
  <c r="BN1849"/>
  <c r="BX1849"/>
  <c r="CH1849"/>
  <c r="BB1849"/>
  <c r="CR1849"/>
  <c r="DB1849"/>
  <c r="DL1849"/>
  <c r="DV1849"/>
  <c r="CT1849"/>
  <c r="DD1849"/>
  <c r="DN1849"/>
  <c r="DX1849"/>
  <c r="BV1849"/>
  <c r="CF1849"/>
  <c r="CV1849"/>
  <c r="DF1849"/>
  <c r="DP1849"/>
  <c r="DZ1849"/>
  <c r="BL1849"/>
  <c r="CJ1849"/>
  <c r="CP1849"/>
  <c r="CZ1849"/>
  <c r="DJ1849"/>
  <c r="DT1849"/>
  <c r="EH1849"/>
  <c r="ER1849"/>
  <c r="FB1849"/>
  <c r="FL1849"/>
  <c r="EJ1849"/>
  <c r="ET1849"/>
  <c r="FD1849"/>
  <c r="FN1849"/>
  <c r="ED1849"/>
  <c r="EN1849"/>
  <c r="EX1849"/>
  <c r="FH1849"/>
  <c r="EF1849"/>
  <c r="EP1849"/>
  <c r="EZ1849"/>
  <c r="FJ1849"/>
  <c r="CO1845"/>
  <c r="FG1845"/>
  <c r="EC1845"/>
  <c r="AG1845"/>
  <c r="C1845"/>
  <c r="DS1845"/>
  <c r="AQ1845"/>
  <c r="EW1845"/>
  <c r="M1845"/>
  <c r="EM1845"/>
  <c r="W1845"/>
  <c r="BA1845"/>
  <c r="J1845"/>
  <c r="BK1845"/>
  <c r="CY1845"/>
  <c r="DI1845"/>
  <c r="D1845"/>
  <c r="BU1845"/>
  <c r="F1845"/>
  <c r="CE1845"/>
  <c r="H1845"/>
  <c r="T1845"/>
  <c r="AD1845"/>
  <c r="N1845"/>
  <c r="X1845"/>
  <c r="P1845"/>
  <c r="Z1845"/>
  <c r="AJ1845"/>
  <c r="R1845"/>
  <c r="AB1845"/>
  <c r="AL1845"/>
  <c r="AN1845"/>
  <c r="AV1845"/>
  <c r="BF1845"/>
  <c r="BP1845"/>
  <c r="BZ1845"/>
  <c r="AX1845"/>
  <c r="BH1845"/>
  <c r="BR1845"/>
  <c r="CB1845"/>
  <c r="CL1845"/>
  <c r="AR1845"/>
  <c r="AH1845"/>
  <c r="AT1845"/>
  <c r="BD1845"/>
  <c r="BN1845"/>
  <c r="BX1845"/>
  <c r="CH1845"/>
  <c r="BB1845"/>
  <c r="CR1845"/>
  <c r="DB1845"/>
  <c r="DL1845"/>
  <c r="DV1845"/>
  <c r="CT1845"/>
  <c r="DD1845"/>
  <c r="DN1845"/>
  <c r="DX1845"/>
  <c r="BV1845"/>
  <c r="CF1845"/>
  <c r="CV1845"/>
  <c r="DF1845"/>
  <c r="DP1845"/>
  <c r="DZ1845"/>
  <c r="BL1845"/>
  <c r="CJ1845"/>
  <c r="CP1845"/>
  <c r="CZ1845"/>
  <c r="DJ1845"/>
  <c r="DT1845"/>
  <c r="EH1845"/>
  <c r="ER1845"/>
  <c r="FB1845"/>
  <c r="FL1845"/>
  <c r="EJ1845"/>
  <c r="ET1845"/>
  <c r="FD1845"/>
  <c r="FN1845"/>
  <c r="ED1845"/>
  <c r="EN1845"/>
  <c r="EX1845"/>
  <c r="FH1845"/>
  <c r="EF1845"/>
  <c r="EP1845"/>
  <c r="EZ1845"/>
  <c r="FJ1845"/>
  <c r="CO1841"/>
  <c r="FG1841"/>
  <c r="EC1841"/>
  <c r="AG1841"/>
  <c r="C1841"/>
  <c r="DS1841"/>
  <c r="AQ1841"/>
  <c r="EW1841"/>
  <c r="M1841"/>
  <c r="EM1841"/>
  <c r="W1841"/>
  <c r="BA1841"/>
  <c r="J1841"/>
  <c r="BK1841"/>
  <c r="CY1841"/>
  <c r="DI1841"/>
  <c r="D1841"/>
  <c r="BU1841"/>
  <c r="F1841"/>
  <c r="CE1841"/>
  <c r="H1841"/>
  <c r="T1841"/>
  <c r="AD1841"/>
  <c r="N1841"/>
  <c r="X1841"/>
  <c r="P1841"/>
  <c r="Z1841"/>
  <c r="AJ1841"/>
  <c r="R1841"/>
  <c r="AB1841"/>
  <c r="AL1841"/>
  <c r="AN1841"/>
  <c r="AV1841"/>
  <c r="BF1841"/>
  <c r="BP1841"/>
  <c r="BZ1841"/>
  <c r="AX1841"/>
  <c r="BH1841"/>
  <c r="BR1841"/>
  <c r="CB1841"/>
  <c r="CL1841"/>
  <c r="AR1841"/>
  <c r="AH1841"/>
  <c r="AT1841"/>
  <c r="BD1841"/>
  <c r="BN1841"/>
  <c r="BX1841"/>
  <c r="CH1841"/>
  <c r="BB1841"/>
  <c r="CR1841"/>
  <c r="DB1841"/>
  <c r="DL1841"/>
  <c r="DV1841"/>
  <c r="CT1841"/>
  <c r="DD1841"/>
  <c r="DN1841"/>
  <c r="DX1841"/>
  <c r="BV1841"/>
  <c r="CF1841"/>
  <c r="CV1841"/>
  <c r="DF1841"/>
  <c r="DP1841"/>
  <c r="DZ1841"/>
  <c r="BL1841"/>
  <c r="CJ1841"/>
  <c r="CP1841"/>
  <c r="CZ1841"/>
  <c r="DJ1841"/>
  <c r="DT1841"/>
  <c r="EH1841"/>
  <c r="ER1841"/>
  <c r="FB1841"/>
  <c r="FL1841"/>
  <c r="EJ1841"/>
  <c r="ET1841"/>
  <c r="FD1841"/>
  <c r="FN1841"/>
  <c r="ED1841"/>
  <c r="EN1841"/>
  <c r="EX1841"/>
  <c r="FH1841"/>
  <c r="EF1841"/>
  <c r="EP1841"/>
  <c r="EZ1841"/>
  <c r="FJ1841"/>
  <c r="CO1837"/>
  <c r="FG1837"/>
  <c r="EC1837"/>
  <c r="AG1837"/>
  <c r="C1837"/>
  <c r="DS1837"/>
  <c r="AQ1837"/>
  <c r="EW1837"/>
  <c r="M1837"/>
  <c r="EM1837"/>
  <c r="W1837"/>
  <c r="BA1837"/>
  <c r="J1837"/>
  <c r="BK1837"/>
  <c r="CY1837"/>
  <c r="DI1837"/>
  <c r="D1837"/>
  <c r="BU1837"/>
  <c r="F1837"/>
  <c r="CE1837"/>
  <c r="H1837"/>
  <c r="T1837"/>
  <c r="AD1837"/>
  <c r="N1837"/>
  <c r="X1837"/>
  <c r="P1837"/>
  <c r="Z1837"/>
  <c r="AJ1837"/>
  <c r="R1837"/>
  <c r="AB1837"/>
  <c r="AL1837"/>
  <c r="AN1837"/>
  <c r="AV1837"/>
  <c r="BF1837"/>
  <c r="BP1837"/>
  <c r="BZ1837"/>
  <c r="AX1837"/>
  <c r="BH1837"/>
  <c r="BR1837"/>
  <c r="CB1837"/>
  <c r="CL1837"/>
  <c r="AR1837"/>
  <c r="AH1837"/>
  <c r="AT1837"/>
  <c r="BD1837"/>
  <c r="BN1837"/>
  <c r="BX1837"/>
  <c r="CH1837"/>
  <c r="BB1837"/>
  <c r="CR1837"/>
  <c r="DB1837"/>
  <c r="DL1837"/>
  <c r="DV1837"/>
  <c r="CT1837"/>
  <c r="DD1837"/>
  <c r="DN1837"/>
  <c r="DX1837"/>
  <c r="BV1837"/>
  <c r="CF1837"/>
  <c r="CV1837"/>
  <c r="DF1837"/>
  <c r="DP1837"/>
  <c r="DZ1837"/>
  <c r="BL1837"/>
  <c r="CJ1837"/>
  <c r="CP1837"/>
  <c r="CZ1837"/>
  <c r="DJ1837"/>
  <c r="DT1837"/>
  <c r="EH1837"/>
  <c r="ER1837"/>
  <c r="FB1837"/>
  <c r="FL1837"/>
  <c r="EJ1837"/>
  <c r="ET1837"/>
  <c r="FD1837"/>
  <c r="FN1837"/>
  <c r="ED1837"/>
  <c r="EN1837"/>
  <c r="EX1837"/>
  <c r="FH1837"/>
  <c r="EF1837"/>
  <c r="EP1837"/>
  <c r="EZ1837"/>
  <c r="FJ1837"/>
  <c r="CO1833"/>
  <c r="FG1833"/>
  <c r="EC1833"/>
  <c r="AG1833"/>
  <c r="C1833"/>
  <c r="DS1833"/>
  <c r="AQ1833"/>
  <c r="EW1833"/>
  <c r="M1833"/>
  <c r="EM1833"/>
  <c r="W1833"/>
  <c r="BA1833"/>
  <c r="J1833"/>
  <c r="BK1833"/>
  <c r="CY1833"/>
  <c r="DI1833"/>
  <c r="D1833"/>
  <c r="BU1833"/>
  <c r="F1833"/>
  <c r="CE1833"/>
  <c r="H1833"/>
  <c r="T1833"/>
  <c r="AD1833"/>
  <c r="N1833"/>
  <c r="X1833"/>
  <c r="P1833"/>
  <c r="Z1833"/>
  <c r="AJ1833"/>
  <c r="R1833"/>
  <c r="AB1833"/>
  <c r="AL1833"/>
  <c r="AN1833"/>
  <c r="AV1833"/>
  <c r="BF1833"/>
  <c r="BP1833"/>
  <c r="BZ1833"/>
  <c r="AX1833"/>
  <c r="BH1833"/>
  <c r="BR1833"/>
  <c r="CB1833"/>
  <c r="CL1833"/>
  <c r="AR1833"/>
  <c r="AH1833"/>
  <c r="AT1833"/>
  <c r="BD1833"/>
  <c r="BN1833"/>
  <c r="BX1833"/>
  <c r="CH1833"/>
  <c r="BB1833"/>
  <c r="CR1833"/>
  <c r="DB1833"/>
  <c r="DL1833"/>
  <c r="DV1833"/>
  <c r="CT1833"/>
  <c r="DD1833"/>
  <c r="DN1833"/>
  <c r="DX1833"/>
  <c r="BV1833"/>
  <c r="CF1833"/>
  <c r="CV1833"/>
  <c r="DF1833"/>
  <c r="DP1833"/>
  <c r="DZ1833"/>
  <c r="BL1833"/>
  <c r="CJ1833"/>
  <c r="CP1833"/>
  <c r="CZ1833"/>
  <c r="DJ1833"/>
  <c r="DT1833"/>
  <c r="EH1833"/>
  <c r="ER1833"/>
  <c r="FB1833"/>
  <c r="FL1833"/>
  <c r="EJ1833"/>
  <c r="ET1833"/>
  <c r="FD1833"/>
  <c r="FN1833"/>
  <c r="ED1833"/>
  <c r="EN1833"/>
  <c r="EX1833"/>
  <c r="FH1833"/>
  <c r="EF1833"/>
  <c r="EP1833"/>
  <c r="EZ1833"/>
  <c r="FJ1833"/>
  <c r="CO1829"/>
  <c r="FG1829"/>
  <c r="EC1829"/>
  <c r="AG1829"/>
  <c r="C1829"/>
  <c r="DS1829"/>
  <c r="AQ1829"/>
  <c r="EW1829"/>
  <c r="M1829"/>
  <c r="EM1829"/>
  <c r="W1829"/>
  <c r="BA1829"/>
  <c r="J1829"/>
  <c r="BK1829"/>
  <c r="CY1829"/>
  <c r="DI1829"/>
  <c r="D1829"/>
  <c r="BU1829"/>
  <c r="F1829"/>
  <c r="CE1829"/>
  <c r="H1829"/>
  <c r="T1829"/>
  <c r="AD1829"/>
  <c r="N1829"/>
  <c r="X1829"/>
  <c r="P1829"/>
  <c r="Z1829"/>
  <c r="AJ1829"/>
  <c r="R1829"/>
  <c r="AB1829"/>
  <c r="AL1829"/>
  <c r="AN1829"/>
  <c r="AV1829"/>
  <c r="BF1829"/>
  <c r="BP1829"/>
  <c r="BZ1829"/>
  <c r="AX1829"/>
  <c r="BH1829"/>
  <c r="BR1829"/>
  <c r="CB1829"/>
  <c r="CL1829"/>
  <c r="AR1829"/>
  <c r="AH1829"/>
  <c r="AT1829"/>
  <c r="BD1829"/>
  <c r="BN1829"/>
  <c r="BX1829"/>
  <c r="CH1829"/>
  <c r="BB1829"/>
  <c r="CR1829"/>
  <c r="DB1829"/>
  <c r="DL1829"/>
  <c r="DV1829"/>
  <c r="CT1829"/>
  <c r="DD1829"/>
  <c r="DN1829"/>
  <c r="DX1829"/>
  <c r="BV1829"/>
  <c r="CF1829"/>
  <c r="CV1829"/>
  <c r="DF1829"/>
  <c r="DP1829"/>
  <c r="DZ1829"/>
  <c r="BL1829"/>
  <c r="CJ1829"/>
  <c r="CP1829"/>
  <c r="CZ1829"/>
  <c r="DJ1829"/>
  <c r="DT1829"/>
  <c r="EH1829"/>
  <c r="ER1829"/>
  <c r="FB1829"/>
  <c r="FL1829"/>
  <c r="EJ1829"/>
  <c r="ET1829"/>
  <c r="FD1829"/>
  <c r="FN1829"/>
  <c r="ED1829"/>
  <c r="EN1829"/>
  <c r="EX1829"/>
  <c r="FH1829"/>
  <c r="EF1829"/>
  <c r="EP1829"/>
  <c r="EZ1829"/>
  <c r="FJ1829"/>
  <c r="CO1825"/>
  <c r="EM1825"/>
  <c r="W1825"/>
  <c r="C1825"/>
  <c r="EC1825"/>
  <c r="AG1825"/>
  <c r="FG1825"/>
  <c r="DS1825"/>
  <c r="EW1825"/>
  <c r="M1825"/>
  <c r="DI1825"/>
  <c r="J1825"/>
  <c r="T1825"/>
  <c r="D1825"/>
  <c r="AQ1825"/>
  <c r="BK1825"/>
  <c r="F1825"/>
  <c r="BA1825"/>
  <c r="BU1825"/>
  <c r="CE1825"/>
  <c r="CY1825"/>
  <c r="H1825"/>
  <c r="R1825"/>
  <c r="AD1825"/>
  <c r="X1825"/>
  <c r="N1825"/>
  <c r="Z1825"/>
  <c r="AJ1825"/>
  <c r="P1825"/>
  <c r="AB1825"/>
  <c r="AL1825"/>
  <c r="AN1825"/>
  <c r="AV1825"/>
  <c r="BF1825"/>
  <c r="BP1825"/>
  <c r="BZ1825"/>
  <c r="AX1825"/>
  <c r="BH1825"/>
  <c r="BR1825"/>
  <c r="CB1825"/>
  <c r="CL1825"/>
  <c r="AR1825"/>
  <c r="AH1825"/>
  <c r="AT1825"/>
  <c r="BD1825"/>
  <c r="BN1825"/>
  <c r="BX1825"/>
  <c r="CH1825"/>
  <c r="BB1825"/>
  <c r="CR1825"/>
  <c r="DB1825"/>
  <c r="DL1825"/>
  <c r="DV1825"/>
  <c r="CT1825"/>
  <c r="DD1825"/>
  <c r="DN1825"/>
  <c r="DX1825"/>
  <c r="BV1825"/>
  <c r="CF1825"/>
  <c r="CV1825"/>
  <c r="DF1825"/>
  <c r="DP1825"/>
  <c r="DZ1825"/>
  <c r="BL1825"/>
  <c r="CJ1825"/>
  <c r="CP1825"/>
  <c r="CZ1825"/>
  <c r="DJ1825"/>
  <c r="DT1825"/>
  <c r="EH1825"/>
  <c r="ER1825"/>
  <c r="FB1825"/>
  <c r="FL1825"/>
  <c r="EJ1825"/>
  <c r="ET1825"/>
  <c r="FD1825"/>
  <c r="FN1825"/>
  <c r="ED1825"/>
  <c r="EN1825"/>
  <c r="EX1825"/>
  <c r="FH1825"/>
  <c r="EF1825"/>
  <c r="EP1825"/>
  <c r="EZ1825"/>
  <c r="FJ1825"/>
  <c r="CO1821"/>
  <c r="EM1821"/>
  <c r="W1821"/>
  <c r="C1821"/>
  <c r="EC1821"/>
  <c r="AG1821"/>
  <c r="FG1821"/>
  <c r="DS1821"/>
  <c r="EW1821"/>
  <c r="M1821"/>
  <c r="DI1821"/>
  <c r="J1821"/>
  <c r="T1821"/>
  <c r="D1821"/>
  <c r="AQ1821"/>
  <c r="BK1821"/>
  <c r="F1821"/>
  <c r="BA1821"/>
  <c r="BU1821"/>
  <c r="CE1821"/>
  <c r="CY1821"/>
  <c r="H1821"/>
  <c r="R1821"/>
  <c r="AD1821"/>
  <c r="X1821"/>
  <c r="N1821"/>
  <c r="Z1821"/>
  <c r="AJ1821"/>
  <c r="P1821"/>
  <c r="AB1821"/>
  <c r="AL1821"/>
  <c r="AN1821"/>
  <c r="AV1821"/>
  <c r="BF1821"/>
  <c r="BP1821"/>
  <c r="BZ1821"/>
  <c r="AX1821"/>
  <c r="BH1821"/>
  <c r="BR1821"/>
  <c r="CB1821"/>
  <c r="CL1821"/>
  <c r="AR1821"/>
  <c r="AH1821"/>
  <c r="AT1821"/>
  <c r="BD1821"/>
  <c r="BN1821"/>
  <c r="BX1821"/>
  <c r="CH1821"/>
  <c r="BB1821"/>
  <c r="CR1821"/>
  <c r="DB1821"/>
  <c r="DL1821"/>
  <c r="DV1821"/>
  <c r="CT1821"/>
  <c r="DD1821"/>
  <c r="DN1821"/>
  <c r="DX1821"/>
  <c r="BV1821"/>
  <c r="CF1821"/>
  <c r="CV1821"/>
  <c r="DF1821"/>
  <c r="DP1821"/>
  <c r="DZ1821"/>
  <c r="BL1821"/>
  <c r="CJ1821"/>
  <c r="CP1821"/>
  <c r="CZ1821"/>
  <c r="DJ1821"/>
  <c r="DT1821"/>
  <c r="EH1821"/>
  <c r="ER1821"/>
  <c r="FB1821"/>
  <c r="FL1821"/>
  <c r="EJ1821"/>
  <c r="ET1821"/>
  <c r="FD1821"/>
  <c r="FN1821"/>
  <c r="ED1821"/>
  <c r="EN1821"/>
  <c r="EX1821"/>
  <c r="FH1821"/>
  <c r="EF1821"/>
  <c r="EP1821"/>
  <c r="EZ1821"/>
  <c r="FJ1821"/>
  <c r="FH1788"/>
  <c r="FI1788"/>
  <c r="FK1788"/>
  <c r="FJ1788"/>
  <c r="FH1791"/>
  <c r="FI1791"/>
  <c r="FJ1791"/>
  <c r="FK1791"/>
  <c r="EX1788"/>
  <c r="EY1788"/>
  <c r="EZ1788"/>
  <c r="FA1788"/>
  <c r="EX1791"/>
  <c r="EY1791"/>
  <c r="EZ1791"/>
  <c r="FA1791"/>
  <c r="EN1788"/>
  <c r="EO1788"/>
  <c r="EP1788"/>
  <c r="EQ1788"/>
  <c r="EN1791"/>
  <c r="EO1791"/>
  <c r="EP1791"/>
  <c r="EQ1791"/>
  <c r="EE1788"/>
  <c r="EF1788"/>
  <c r="ED1788"/>
  <c r="EG1788"/>
  <c r="EE1791"/>
  <c r="EF1791"/>
  <c r="EG1791"/>
  <c r="ED1791"/>
  <c r="DU1788"/>
  <c r="DV1788"/>
  <c r="DW1788"/>
  <c r="DT1788"/>
  <c r="DT1791"/>
  <c r="DU1791"/>
  <c r="DV1791"/>
  <c r="DW1791"/>
  <c r="DJ1788"/>
  <c r="DK1788"/>
  <c r="DM1788"/>
  <c r="DL1788"/>
  <c r="DJ1791"/>
  <c r="DK1791"/>
  <c r="DL1791"/>
  <c r="DM1791"/>
  <c r="CZ1788"/>
  <c r="DB1788"/>
  <c r="DC1788"/>
  <c r="DA1788"/>
  <c r="CZ1791"/>
  <c r="DB1791"/>
  <c r="DA1791"/>
  <c r="DC1791"/>
  <c r="CQ1788"/>
  <c r="CR1788"/>
  <c r="CS1788"/>
  <c r="CP1788"/>
  <c r="CP1791"/>
  <c r="CQ1791"/>
  <c r="CR1791"/>
  <c r="CS1791"/>
  <c r="CG1788"/>
  <c r="CH1788"/>
  <c r="CI1788"/>
  <c r="CF1788"/>
  <c r="CF1791"/>
  <c r="CG1791"/>
  <c r="CH1791"/>
  <c r="CI1791"/>
  <c r="BW1788"/>
  <c r="BX1788"/>
  <c r="BV1788"/>
  <c r="BY1788"/>
  <c r="BV1791"/>
  <c r="BW1791"/>
  <c r="BX1791"/>
  <c r="BY1791"/>
  <c r="BL1788"/>
  <c r="BM1788"/>
  <c r="BN1788"/>
  <c r="BO1788"/>
  <c r="BL1791"/>
  <c r="BM1791"/>
  <c r="BN1791"/>
  <c r="BO1791"/>
  <c r="BC1788"/>
  <c r="BD1788"/>
  <c r="BE1788"/>
  <c r="BB1788"/>
  <c r="BB1791"/>
  <c r="BC1791"/>
  <c r="BD1791"/>
  <c r="BE1791"/>
  <c r="AR1788"/>
  <c r="AS1788"/>
  <c r="AT1788"/>
  <c r="AU1788"/>
  <c r="AR1791"/>
  <c r="AS1791"/>
  <c r="AT1791"/>
  <c r="AU1791"/>
  <c r="AH1788"/>
  <c r="AI1788"/>
  <c r="AJ1788"/>
  <c r="AK1788"/>
  <c r="AH1791"/>
  <c r="AI1791"/>
  <c r="AJ1791"/>
  <c r="AK1791"/>
  <c r="X1788"/>
  <c r="Z1788"/>
  <c r="AA1788"/>
  <c r="Y1788"/>
  <c r="X1791"/>
  <c r="Y1791"/>
  <c r="Z1791"/>
  <c r="AA1791"/>
  <c r="N1788"/>
  <c r="O1788"/>
  <c r="P1788"/>
  <c r="Q1788"/>
  <c r="N1791"/>
  <c r="O1791"/>
  <c r="P1791"/>
  <c r="Q1791"/>
  <c r="G1788"/>
  <c r="D1788"/>
  <c r="E1788"/>
  <c r="F1788"/>
  <c r="C343" i="2"/>
  <c r="CX18" i="5"/>
  <c r="CX16"/>
  <c r="CX8"/>
  <c r="D4" i="3"/>
  <c r="D4" i="2"/>
  <c r="V2" s="1"/>
  <c r="CX6" i="5"/>
  <c r="CX7"/>
  <c r="CX9"/>
  <c r="C97" i="1"/>
  <c r="C117"/>
  <c r="C323" i="2"/>
  <c r="Y2" s="1"/>
  <c r="CX17" i="5"/>
  <c r="CX15"/>
  <c r="CX14"/>
  <c r="CX13"/>
  <c r="CX12"/>
  <c r="CX11"/>
  <c r="CX10"/>
  <c r="CX5"/>
  <c r="CX4"/>
  <c r="CX3"/>
  <c r="CX2"/>
  <c r="A46" i="1"/>
  <c r="A47" s="1"/>
  <c r="A48" s="1"/>
  <c r="A49" s="1"/>
  <c r="A50" s="1"/>
  <c r="A51" s="1"/>
  <c r="A52" s="1"/>
  <c r="A53" s="1"/>
  <c r="A54" s="1"/>
  <c r="A55" s="1"/>
  <c r="A56" s="1"/>
  <c r="A57" s="1"/>
  <c r="A58" s="1"/>
  <c r="A59" s="1"/>
  <c r="A60" s="1"/>
  <c r="A61" s="1"/>
  <c r="A62" s="1"/>
  <c r="A63" s="1"/>
  <c r="A64" s="1"/>
  <c r="A65" s="1"/>
  <c r="A66" s="1"/>
  <c r="A67" s="1"/>
  <c r="A68" s="1"/>
  <c r="A69" s="1"/>
  <c r="A70" s="1"/>
  <c r="A71" s="1"/>
  <c r="A72" s="1"/>
  <c r="A73" s="1"/>
  <c r="A74" s="1"/>
  <c r="A75" s="1"/>
  <c r="A76" s="1"/>
  <c r="A77" s="1"/>
  <c r="A78" s="1"/>
  <c r="A79" s="1"/>
  <c r="A80" s="1"/>
  <c r="A81" s="1"/>
  <c r="A82" s="1"/>
  <c r="A83" s="1"/>
  <c r="A84" s="1"/>
  <c r="A85" s="1"/>
  <c r="A86" s="1"/>
  <c r="A87" s="1"/>
  <c r="A88" s="1"/>
  <c r="A89" s="1"/>
  <c r="A90" s="1"/>
  <c r="A91" s="1"/>
  <c r="A92" s="1"/>
  <c r="A93" s="1"/>
  <c r="A94" s="1"/>
  <c r="A95" s="1"/>
  <c r="A96" s="1"/>
  <c r="FJ1789" i="5"/>
  <c r="FA1789"/>
  <c r="EQ1789"/>
  <c r="EG1789"/>
  <c r="DW1789"/>
  <c r="DL1789"/>
  <c r="DB1789"/>
  <c r="CP1789"/>
  <c r="CI1789"/>
  <c r="BY1789"/>
  <c r="BO1789"/>
  <c r="BE1789"/>
  <c r="AU1789"/>
  <c r="AK1789"/>
  <c r="AA1789"/>
  <c r="Q1789"/>
  <c r="EZ1789"/>
  <c r="ED1789"/>
  <c r="DV1789"/>
  <c r="DM1789"/>
  <c r="DA1789"/>
  <c r="CS1789"/>
  <c r="Z1789"/>
  <c r="FI1789"/>
  <c r="EY1789"/>
  <c r="EO1789"/>
  <c r="EF1789"/>
  <c r="DU1789"/>
  <c r="DK1789"/>
  <c r="DC1789"/>
  <c r="CR1789"/>
  <c r="CF1789"/>
  <c r="BX1789"/>
  <c r="BM1789"/>
  <c r="BC1789"/>
  <c r="AS1789"/>
  <c r="AI1789"/>
  <c r="Y1789"/>
  <c r="O1789"/>
  <c r="BV1789"/>
  <c r="BD1789"/>
  <c r="AJ1789"/>
  <c r="FH1789"/>
  <c r="EX1789"/>
  <c r="EN1789"/>
  <c r="EE1789"/>
  <c r="DT1789"/>
  <c r="DJ1789"/>
  <c r="CZ1789"/>
  <c r="CQ1789"/>
  <c r="CG1789"/>
  <c r="BW1789"/>
  <c r="BL1789"/>
  <c r="BB1789"/>
  <c r="AR1789"/>
  <c r="AH1789"/>
  <c r="X1789"/>
  <c r="N1789"/>
  <c r="FK1789"/>
  <c r="EP1789"/>
  <c r="CH1789"/>
  <c r="BN1789"/>
  <c r="AT1789"/>
  <c r="P1789"/>
  <c r="FJ1790"/>
  <c r="EX1790"/>
  <c r="EQ1790"/>
  <c r="EG1790"/>
  <c r="DW1790"/>
  <c r="DM1790"/>
  <c r="DA1790"/>
  <c r="CQ1790"/>
  <c r="CI1790"/>
  <c r="BY1790"/>
  <c r="BO1790"/>
  <c r="BE1790"/>
  <c r="AR1790"/>
  <c r="AH1790"/>
  <c r="AA1790"/>
  <c r="N1790"/>
  <c r="FK1790"/>
  <c r="FA1790"/>
  <c r="EP1790"/>
  <c r="EF1790"/>
  <c r="DV1790"/>
  <c r="DL1790"/>
  <c r="DC1790"/>
  <c r="CP1790"/>
  <c r="CH1790"/>
  <c r="BW1790"/>
  <c r="BN1790"/>
  <c r="BD1790"/>
  <c r="AU1790"/>
  <c r="AK1790"/>
  <c r="Z1790"/>
  <c r="Q1790"/>
  <c r="FI1790"/>
  <c r="EZ1790"/>
  <c r="EO1790"/>
  <c r="EE1790"/>
  <c r="DU1790"/>
  <c r="DK1790"/>
  <c r="DB1790"/>
  <c r="CS1790"/>
  <c r="CG1790"/>
  <c r="BV1790"/>
  <c r="BM1790"/>
  <c r="BC1790"/>
  <c r="AT1790"/>
  <c r="AJ1790"/>
  <c r="Y1790"/>
  <c r="P1790"/>
  <c r="FH1790"/>
  <c r="EY1790"/>
  <c r="EN1790"/>
  <c r="ED1790"/>
  <c r="DT1790"/>
  <c r="DJ1790"/>
  <c r="CZ1790"/>
  <c r="CR1790"/>
  <c r="CF1790"/>
  <c r="BX1790"/>
  <c r="BL1790"/>
  <c r="BB1790"/>
  <c r="AS1790"/>
  <c r="AI1790"/>
  <c r="X1790"/>
  <c r="O1790"/>
  <c r="BT1814"/>
  <c r="M378"/>
  <c r="N378"/>
  <c r="V1814"/>
  <c r="BJ1814"/>
  <c r="AP1814"/>
  <c r="AF1814"/>
  <c r="AZ1814"/>
  <c r="BJ1813"/>
  <c r="BJ1811"/>
  <c r="L1813"/>
  <c r="AZ1813"/>
  <c r="T1810"/>
  <c r="BJ1812"/>
  <c r="BH1810"/>
  <c r="BT1812"/>
  <c r="BT1810"/>
  <c r="AP1810"/>
  <c r="M376"/>
  <c r="BJ1810"/>
  <c r="AN1810"/>
  <c r="AF1811"/>
  <c r="M377"/>
  <c r="AZ1812"/>
  <c r="BT1811"/>
  <c r="AQ1810"/>
  <c r="J1810"/>
  <c r="AP1813"/>
  <c r="D375"/>
  <c r="AP1812"/>
  <c r="L1811"/>
  <c r="AF1810"/>
  <c r="N376"/>
  <c r="AX1810"/>
  <c r="AD1810"/>
  <c r="V1810"/>
  <c r="N377"/>
  <c r="V1813"/>
  <c r="AZ1811"/>
  <c r="L1810"/>
  <c r="AP1811"/>
  <c r="V1812"/>
  <c r="AF1813"/>
  <c r="V1811"/>
  <c r="BT1813"/>
  <c r="AZ1810"/>
  <c r="L1812"/>
  <c r="BR1810"/>
  <c r="AF1812"/>
  <c r="AF2" i="2" l="1"/>
  <c r="AG2"/>
  <c r="AC2" i="3"/>
  <c r="AB2" i="2"/>
  <c r="AA2"/>
  <c r="Z2"/>
  <c r="AB2" i="3"/>
  <c r="AA2"/>
  <c r="AG2"/>
  <c r="AD2"/>
  <c r="D5"/>
  <c r="Z2"/>
  <c r="AE2"/>
  <c r="AG1817" i="5"/>
  <c r="D1817"/>
  <c r="CE1817"/>
  <c r="AJ1817"/>
  <c r="BH1817"/>
  <c r="BN1817"/>
  <c r="CT1817"/>
  <c r="DP1817"/>
  <c r="EH1817"/>
  <c r="ED1817"/>
  <c r="CO1817"/>
  <c r="EW1817"/>
  <c r="BK1817"/>
  <c r="R1817"/>
  <c r="AV1817"/>
  <c r="CL1817"/>
  <c r="BB1817"/>
  <c r="DX1817"/>
  <c r="CJ1817"/>
  <c r="FL1817"/>
  <c r="FH1817"/>
  <c r="AB1816"/>
  <c r="EC1816"/>
  <c r="ET1816"/>
  <c r="DV1816"/>
  <c r="AL1816"/>
  <c r="AQ1816"/>
  <c r="BP1816"/>
  <c r="DJ1816"/>
  <c r="J1816"/>
  <c r="BX1816"/>
  <c r="EN1816"/>
  <c r="AD1816"/>
  <c r="DD1816"/>
  <c r="EW1816"/>
  <c r="BZ1816"/>
  <c r="DT1816"/>
  <c r="C1816"/>
  <c r="FB1816"/>
  <c r="CR1816"/>
  <c r="Z1816"/>
  <c r="EM1816"/>
  <c r="FL1816"/>
  <c r="J1817"/>
  <c r="X1817"/>
  <c r="AT1817"/>
  <c r="BL1817"/>
  <c r="EX1817"/>
  <c r="DI1817"/>
  <c r="AN1817"/>
  <c r="AH1817"/>
  <c r="DD1817"/>
  <c r="ET1817"/>
  <c r="T1816"/>
  <c r="DN1816"/>
  <c r="BU1816"/>
  <c r="AT1816"/>
  <c r="P1816"/>
  <c r="FG1816"/>
  <c r="CP1816"/>
  <c r="BD1816"/>
  <c r="H1816"/>
  <c r="CZ1816"/>
  <c r="R1816"/>
  <c r="AQ1817"/>
  <c r="AL1817"/>
  <c r="CH1817"/>
  <c r="CV1817"/>
  <c r="FD1817"/>
  <c r="FG1817"/>
  <c r="CY1817"/>
  <c r="BR1817"/>
  <c r="CF1817"/>
  <c r="ER1817"/>
  <c r="CH1816"/>
  <c r="M1816"/>
  <c r="BL1816"/>
  <c r="X1816"/>
  <c r="BA1816"/>
  <c r="ER1816"/>
  <c r="CF1816"/>
  <c r="AH1816"/>
  <c r="BF1816"/>
  <c r="ED1816"/>
  <c r="M1817"/>
  <c r="AD1817"/>
  <c r="AR1817"/>
  <c r="BV1817"/>
  <c r="EJ1817"/>
  <c r="EC1817"/>
  <c r="BU1817"/>
  <c r="AX1817"/>
  <c r="DV1817"/>
  <c r="DT1817"/>
  <c r="FJ1817"/>
  <c r="AR1816"/>
  <c r="CO1816"/>
  <c r="DB1816"/>
  <c r="AJ1816"/>
  <c r="W1816"/>
  <c r="EJ1816"/>
  <c r="DL1816"/>
  <c r="BR1816"/>
  <c r="EP1816"/>
  <c r="CB1816"/>
  <c r="C1817"/>
  <c r="BZ1817"/>
  <c r="FB1817"/>
  <c r="P1817"/>
  <c r="DB1817"/>
  <c r="EP1817"/>
  <c r="AX1816"/>
  <c r="FD1816"/>
  <c r="AV1816"/>
  <c r="FN1816"/>
  <c r="DS1816"/>
  <c r="H1817"/>
  <c r="DN1817"/>
  <c r="EZ1817"/>
  <c r="AB1817"/>
  <c r="CZ1817"/>
  <c r="AN1816"/>
  <c r="DX1816"/>
  <c r="CY1816"/>
  <c r="CV1816"/>
  <c r="CJ1816"/>
  <c r="CT1816"/>
  <c r="EM1817"/>
  <c r="F1817"/>
  <c r="BF1817"/>
  <c r="CR1817"/>
  <c r="CP1817"/>
  <c r="EF1817"/>
  <c r="T1817"/>
  <c r="Z1817"/>
  <c r="BD1817"/>
  <c r="DF1817"/>
  <c r="FN1817"/>
  <c r="DZ1816"/>
  <c r="F1816"/>
  <c r="BV1816"/>
  <c r="N1816"/>
  <c r="EZ1816"/>
  <c r="DP1816"/>
  <c r="CL1816"/>
  <c r="DI1816"/>
  <c r="FJ1816"/>
  <c r="D1816"/>
  <c r="DF1816"/>
  <c r="BA1817"/>
  <c r="DL1817"/>
  <c r="W1817"/>
  <c r="BP1817"/>
  <c r="DZ1817"/>
  <c r="EX1816"/>
  <c r="FH1816"/>
  <c r="AG1816"/>
  <c r="BB1816"/>
  <c r="BK1816"/>
  <c r="BN1816"/>
  <c r="DS1817"/>
  <c r="CB1817"/>
  <c r="DJ1817"/>
  <c r="N1817"/>
  <c r="BX1817"/>
  <c r="EN1817"/>
  <c r="EH1816"/>
  <c r="BH1816"/>
  <c r="EF1816"/>
  <c r="CE1816"/>
  <c r="AR1815"/>
  <c r="CH1815"/>
  <c r="BR1815"/>
  <c r="BK1815"/>
  <c r="DI1815"/>
  <c r="BH1815"/>
  <c r="CO1815"/>
  <c r="AD1815"/>
  <c r="Z1815"/>
  <c r="DF1815"/>
  <c r="CL1815"/>
  <c r="AQ1815"/>
  <c r="BP1815"/>
  <c r="BU1815"/>
  <c r="DX1815"/>
  <c r="M1815"/>
  <c r="F1815"/>
  <c r="EF1815"/>
  <c r="BN1815"/>
  <c r="BX1815"/>
  <c r="H1815"/>
  <c r="FJ1815"/>
  <c r="R1815"/>
  <c r="BB1815"/>
  <c r="CJ1815"/>
  <c r="ET1815"/>
  <c r="BL1815"/>
  <c r="T1815"/>
  <c r="DL1815"/>
  <c r="CV1815"/>
  <c r="CB1815"/>
  <c r="EZ1815"/>
  <c r="EJ1815"/>
  <c r="EH1815"/>
  <c r="CP1815"/>
  <c r="DN1815"/>
  <c r="EM1815"/>
  <c r="CR1815"/>
  <c r="EX1815"/>
  <c r="BA1815"/>
  <c r="DB1815"/>
  <c r="CZ1815"/>
  <c r="EN1815"/>
  <c r="AH1815"/>
  <c r="ER1815"/>
  <c r="FL1815"/>
  <c r="D1815"/>
  <c r="DD1815"/>
  <c r="DS1815"/>
  <c r="AX1815"/>
  <c r="DV1815"/>
  <c r="CE1815"/>
  <c r="FB1815"/>
  <c r="FD1815"/>
  <c r="C1815"/>
  <c r="FN1815"/>
  <c r="J1815"/>
  <c r="BF1815"/>
  <c r="CY1815"/>
  <c r="DP1815"/>
  <c r="W1815"/>
  <c r="P1815"/>
  <c r="CF1815"/>
  <c r="X1815"/>
  <c r="AN1815"/>
  <c r="FH1815"/>
  <c r="CT1815"/>
  <c r="AL1815"/>
  <c r="BV1815"/>
  <c r="DJ1815"/>
  <c r="DZ1815"/>
  <c r="DT1815"/>
  <c r="AG1815"/>
  <c r="AJ1815"/>
  <c r="ED1815"/>
  <c r="EP1815"/>
  <c r="BZ1815"/>
  <c r="N1815"/>
  <c r="AT1815"/>
  <c r="EC1815"/>
  <c r="AB1815"/>
  <c r="EW1815"/>
  <c r="AV1815"/>
  <c r="BD1815"/>
  <c r="FG1815"/>
  <c r="BN1814"/>
  <c r="DP1814"/>
  <c r="FN1814"/>
  <c r="DT1814"/>
  <c r="CR1814"/>
  <c r="E378"/>
  <c r="CF1814"/>
  <c r="J378"/>
  <c r="BX1814"/>
  <c r="BB1814"/>
  <c r="F378"/>
  <c r="F1814"/>
  <c r="FH1814"/>
  <c r="FL1814"/>
  <c r="H1814"/>
  <c r="CV1814"/>
  <c r="DX1814"/>
  <c r="EP1814"/>
  <c r="FB1814"/>
  <c r="DB1814"/>
  <c r="BZ1814"/>
  <c r="CH1814"/>
  <c r="FJ1814"/>
  <c r="D1814"/>
  <c r="BD1814"/>
  <c r="AT1814"/>
  <c r="J1814"/>
  <c r="AL1814"/>
  <c r="CO1814"/>
  <c r="EM1814"/>
  <c r="BA1814"/>
  <c r="CT1814"/>
  <c r="CY1814"/>
  <c r="BP1814"/>
  <c r="M1814"/>
  <c r="DD1814"/>
  <c r="L378"/>
  <c r="DS1814"/>
  <c r="Z1814"/>
  <c r="ER1814"/>
  <c r="CZ1814"/>
  <c r="T1814"/>
  <c r="X1814"/>
  <c r="DF1814"/>
  <c r="EJ1814"/>
  <c r="CP1814"/>
  <c r="EW1814"/>
  <c r="H378"/>
  <c r="BR1814"/>
  <c r="K378"/>
  <c r="AR1814"/>
  <c r="EF1814"/>
  <c r="W1814"/>
  <c r="EN1814"/>
  <c r="CE1814"/>
  <c r="DL1814"/>
  <c r="I378"/>
  <c r="DI1814"/>
  <c r="P1814"/>
  <c r="ET1814"/>
  <c r="BU1814"/>
  <c r="CL1814"/>
  <c r="FD1814"/>
  <c r="BK1814"/>
  <c r="CB1814"/>
  <c r="AQ1814"/>
  <c r="CJ1814"/>
  <c r="AD1814"/>
  <c r="DZ1814"/>
  <c r="AG1814"/>
  <c r="N1814"/>
  <c r="AJ1814"/>
  <c r="BH1814"/>
  <c r="C1814"/>
  <c r="AX1814"/>
  <c r="G378"/>
  <c r="AB1814"/>
  <c r="DV1814"/>
  <c r="EX1814"/>
  <c r="DJ1814"/>
  <c r="EZ1814"/>
  <c r="AV1814"/>
  <c r="EH1814"/>
  <c r="BV1814"/>
  <c r="EC1814"/>
  <c r="ED1814"/>
  <c r="FG1814"/>
  <c r="AH1814"/>
  <c r="AN1814"/>
  <c r="R1814"/>
  <c r="DN1814"/>
  <c r="BL1814"/>
  <c r="BF1814"/>
  <c r="O378" l="1"/>
  <c r="AE2" i="2"/>
  <c r="AD2"/>
  <c r="AF2" i="3"/>
  <c r="AC2" i="2"/>
  <c r="C137" i="3"/>
  <c r="C117"/>
  <c r="Y2" s="1"/>
  <c r="D379" i="5"/>
  <c r="D378"/>
  <c r="B379" l="1"/>
  <c r="B378" l="1"/>
  <c r="DL1813"/>
  <c r="CR1812"/>
  <c r="AB1810"/>
  <c r="DT1812"/>
  <c r="DB1811"/>
  <c r="BV1812"/>
  <c r="AT1812"/>
  <c r="P1810"/>
  <c r="Z1811"/>
  <c r="DP1811"/>
  <c r="BF1812"/>
  <c r="DZ1812"/>
  <c r="DF1813"/>
  <c r="EH1812"/>
  <c r="W1811"/>
  <c r="EX1810"/>
  <c r="AQ1811"/>
  <c r="AV1812"/>
  <c r="CL1813"/>
  <c r="EM1811"/>
  <c r="EJ1812"/>
  <c r="EJ1813"/>
  <c r="CO1813"/>
  <c r="H1812"/>
  <c r="AN1812"/>
  <c r="H1810"/>
  <c r="CJ1812"/>
  <c r="F376"/>
  <c r="FD1811"/>
  <c r="DZ1811"/>
  <c r="CB1810"/>
  <c r="M1813"/>
  <c r="DX1813"/>
  <c r="CZ1813"/>
  <c r="BP1811"/>
  <c r="F375"/>
  <c r="I377"/>
  <c r="AR1812"/>
  <c r="BX1810"/>
  <c r="BK1812"/>
  <c r="BR1813"/>
  <c r="CY1811"/>
  <c r="X1812"/>
  <c r="DL1811"/>
  <c r="FD1812"/>
  <c r="P1811"/>
  <c r="AJ1811"/>
  <c r="EJ1810"/>
  <c r="FH1810"/>
  <c r="DN1812"/>
  <c r="FH1812"/>
  <c r="AV1811"/>
  <c r="DB1810"/>
  <c r="CY1813"/>
  <c r="EC1811"/>
  <c r="BZ1811"/>
  <c r="DF1810"/>
  <c r="AV1810"/>
  <c r="FG1811"/>
  <c r="BL1812"/>
  <c r="J377"/>
  <c r="EF1812"/>
  <c r="FJ1810"/>
  <c r="M1810"/>
  <c r="BP1812"/>
  <c r="EM1813"/>
  <c r="AG1812"/>
  <c r="P1813"/>
  <c r="CJ1811"/>
  <c r="H376"/>
  <c r="DI1811"/>
  <c r="AR1813"/>
  <c r="ER1811"/>
  <c r="CR1813"/>
  <c r="DS1811"/>
  <c r="AX1813"/>
  <c r="C1811"/>
  <c r="AQ1813"/>
  <c r="H1811"/>
  <c r="DX1811"/>
  <c r="FH1813"/>
  <c r="H375"/>
  <c r="AJ1813"/>
  <c r="CJ1813"/>
  <c r="R1811"/>
  <c r="DD1813"/>
  <c r="BX1811"/>
  <c r="FN1812"/>
  <c r="AB1813"/>
  <c r="EF1811"/>
  <c r="EP1813"/>
  <c r="EH1813"/>
  <c r="BN1813"/>
  <c r="CO1812"/>
  <c r="M1811"/>
  <c r="FN1810"/>
  <c r="N1810"/>
  <c r="EN1810"/>
  <c r="R1813"/>
  <c r="BZ1813"/>
  <c r="BF1813"/>
  <c r="FN1813"/>
  <c r="K376"/>
  <c r="E376"/>
  <c r="CL1810"/>
  <c r="BU1811"/>
  <c r="DP1810"/>
  <c r="DV1810"/>
  <c r="AV1813"/>
  <c r="CT1811"/>
  <c r="FJ1813"/>
  <c r="EX1813"/>
  <c r="AH1813"/>
  <c r="CR1810"/>
  <c r="DX1812"/>
  <c r="EH1810"/>
  <c r="BZ1810"/>
  <c r="BA1812"/>
  <c r="N1812"/>
  <c r="DX1810"/>
  <c r="DS1810"/>
  <c r="EH1811"/>
  <c r="L376"/>
  <c r="EC1813"/>
  <c r="CH1812"/>
  <c r="ED1810"/>
  <c r="L377"/>
  <c r="D1810"/>
  <c r="FB1813"/>
  <c r="BH1812"/>
  <c r="DT1810"/>
  <c r="EZ1810"/>
  <c r="EM1810"/>
  <c r="R1810"/>
  <c r="I376"/>
  <c r="BB1810"/>
  <c r="CP1810"/>
  <c r="DJ1811"/>
  <c r="EZ1812"/>
  <c r="EC1810"/>
  <c r="BF1810"/>
  <c r="AQ1812"/>
  <c r="C1812"/>
  <c r="DZ1813"/>
  <c r="CO1810"/>
  <c r="AR1811"/>
  <c r="AT1811"/>
  <c r="BP1810"/>
  <c r="J1811"/>
  <c r="BX1812"/>
  <c r="K375"/>
  <c r="CB1812"/>
  <c r="K377"/>
  <c r="DP1813"/>
  <c r="AL1811"/>
  <c r="FB1810"/>
  <c r="AJ1810"/>
  <c r="F1812"/>
  <c r="EM1812"/>
  <c r="DJ1812"/>
  <c r="BA1810"/>
  <c r="Z1813"/>
  <c r="X1811"/>
  <c r="L375"/>
  <c r="ED1812"/>
  <c r="AH1811"/>
  <c r="DD1810"/>
  <c r="DB1812"/>
  <c r="BH1811"/>
  <c r="AH1810"/>
  <c r="N1811"/>
  <c r="BA1813"/>
  <c r="DN1810"/>
  <c r="EW1812"/>
  <c r="P1812"/>
  <c r="Z1812"/>
  <c r="BV1813"/>
  <c r="FL1811"/>
  <c r="EJ1811"/>
  <c r="DD1812"/>
  <c r="BD1810"/>
  <c r="BV1810"/>
  <c r="BN1810"/>
  <c r="CV1813"/>
  <c r="G375"/>
  <c r="FL1810"/>
  <c r="EZ1813"/>
  <c r="CL1811"/>
  <c r="BB1812"/>
  <c r="DI1813"/>
  <c r="W1812"/>
  <c r="E375"/>
  <c r="EW1811"/>
  <c r="FL1813"/>
  <c r="DD1811"/>
  <c r="CE1812"/>
  <c r="BU1810"/>
  <c r="CZ1811"/>
  <c r="AG1810"/>
  <c r="CH1811"/>
  <c r="FB1812"/>
  <c r="FJ1812"/>
  <c r="ET1813"/>
  <c r="EP1811"/>
  <c r="FD1810"/>
  <c r="AX1812"/>
  <c r="CY1810"/>
  <c r="ER1810"/>
  <c r="AH1812"/>
  <c r="BN1811"/>
  <c r="F1810"/>
  <c r="EF1813"/>
  <c r="CF1812"/>
  <c r="DI1812"/>
  <c r="BN1812"/>
  <c r="AD1812"/>
  <c r="BD1812"/>
  <c r="Z1810"/>
  <c r="FG1810"/>
  <c r="T1811"/>
  <c r="EF1810"/>
  <c r="ED1813"/>
  <c r="CB1813"/>
  <c r="AR1810"/>
  <c r="EP1812"/>
  <c r="FL1812"/>
  <c r="CT1810"/>
  <c r="BV1811"/>
  <c r="BL1811"/>
  <c r="DL1812"/>
  <c r="BB1813"/>
  <c r="EW1813"/>
  <c r="DS1812"/>
  <c r="T1812"/>
  <c r="E377"/>
  <c r="CY1812"/>
  <c r="CE1813"/>
  <c r="FG1812"/>
  <c r="CF1811"/>
  <c r="CH1813"/>
  <c r="DN1811"/>
  <c r="EN1813"/>
  <c r="EW1810"/>
  <c r="DJ1813"/>
  <c r="AB1812"/>
  <c r="AT1813"/>
  <c r="AD1811"/>
  <c r="N1813"/>
  <c r="BZ1812"/>
  <c r="DT1813"/>
  <c r="CZ1810"/>
  <c r="EZ1811"/>
  <c r="AD1813"/>
  <c r="CH1810"/>
  <c r="CP1813"/>
  <c r="AX1811"/>
  <c r="DJ1810"/>
  <c r="FH1811"/>
  <c r="BD1811"/>
  <c r="DS1813"/>
  <c r="AG1811"/>
  <c r="CV1812"/>
  <c r="ER1812"/>
  <c r="DB1813"/>
  <c r="G376"/>
  <c r="R1812"/>
  <c r="W1813"/>
  <c r="BP1813"/>
  <c r="J375"/>
  <c r="C1810"/>
  <c r="CZ1812"/>
  <c r="BD1813"/>
  <c r="D377"/>
  <c r="C1813"/>
  <c r="EP1810"/>
  <c r="F1813"/>
  <c r="I375"/>
  <c r="G377"/>
  <c r="AL1810"/>
  <c r="DF1812"/>
  <c r="DV1813"/>
  <c r="AB1811"/>
  <c r="X1810"/>
  <c r="DI1810"/>
  <c r="M1812"/>
  <c r="FB1811"/>
  <c r="BK1810"/>
  <c r="ED1811"/>
  <c r="D1812"/>
  <c r="BA1811"/>
  <c r="BX1813"/>
  <c r="ER1813"/>
  <c r="CJ1810"/>
  <c r="CV1811"/>
  <c r="CV1810"/>
  <c r="D1813"/>
  <c r="BU1813"/>
  <c r="EX1812"/>
  <c r="J1813"/>
  <c r="BB1811"/>
  <c r="AG1813"/>
  <c r="DZ1810"/>
  <c r="CE1810"/>
  <c r="BU1812"/>
  <c r="AL1813"/>
  <c r="BR1812"/>
  <c r="DV1811"/>
  <c r="H1813"/>
  <c r="BL1813"/>
  <c r="DL1810"/>
  <c r="CP1811"/>
  <c r="J1812"/>
  <c r="F377"/>
  <c r="CE1811"/>
  <c r="ET1811"/>
  <c r="ET1810"/>
  <c r="DN1813"/>
  <c r="BR1811"/>
  <c r="CO1811"/>
  <c r="EN1812"/>
  <c r="CF1813"/>
  <c r="FG1813"/>
  <c r="ET1812"/>
  <c r="EX1811"/>
  <c r="BK1811"/>
  <c r="CP1812"/>
  <c r="DV1812"/>
  <c r="FN1811"/>
  <c r="D376"/>
  <c r="X1813"/>
  <c r="CF1810"/>
  <c r="CT1813"/>
  <c r="FJ1811"/>
  <c r="W1810"/>
  <c r="DT1811"/>
  <c r="AJ1812"/>
  <c r="AT1810"/>
  <c r="BL1810"/>
  <c r="FD1813"/>
  <c r="J376"/>
  <c r="CR1811"/>
  <c r="D1811"/>
  <c r="BK1813"/>
  <c r="AL1812"/>
  <c r="DF1811"/>
  <c r="CB1811"/>
  <c r="BH1813"/>
  <c r="EC1812"/>
  <c r="H377"/>
  <c r="CT1812"/>
  <c r="DP1812"/>
  <c r="AN1811"/>
  <c r="AN1813"/>
  <c r="EN1811"/>
  <c r="T1813"/>
  <c r="BF1811"/>
  <c r="F1811"/>
  <c r="CL1812"/>
  <c r="DO1791" l="1"/>
  <c r="DN1793"/>
  <c r="DO1795"/>
  <c r="DR1802"/>
  <c r="DQ1793"/>
  <c r="DR1796"/>
  <c r="DR1799"/>
  <c r="DP1795"/>
  <c r="DP1802"/>
  <c r="DN1794"/>
  <c r="DO1799"/>
  <c r="DO1789"/>
  <c r="DR1792"/>
  <c r="DQ1803"/>
  <c r="DO1792"/>
  <c r="DP1791"/>
  <c r="DR1791"/>
  <c r="DQ1789"/>
  <c r="DN1795"/>
  <c r="DQ1798"/>
  <c r="DO1800"/>
  <c r="DQ1797"/>
  <c r="DP1805"/>
  <c r="DQ1800"/>
  <c r="DR1795"/>
  <c r="DQ1799"/>
  <c r="DN1802"/>
  <c r="DN1789"/>
  <c r="DQ1794"/>
  <c r="DO1790"/>
  <c r="DO1796"/>
  <c r="DN1800"/>
  <c r="DR1800"/>
  <c r="DP1790"/>
  <c r="DQ1804"/>
  <c r="DP1796"/>
  <c r="DR1798"/>
  <c r="DO1797"/>
  <c r="DO1804"/>
  <c r="DN1805"/>
  <c r="DQ1790"/>
  <c r="DN1791"/>
  <c r="DR1793"/>
  <c r="DO1798"/>
  <c r="DN1792"/>
  <c r="DN1797"/>
  <c r="DR1797"/>
  <c r="DQ1792"/>
  <c r="DR1805"/>
  <c r="DQ1791"/>
  <c r="DO1801"/>
  <c r="DR1801"/>
  <c r="DP1804"/>
  <c r="DO1805"/>
  <c r="DP1789"/>
  <c r="DP1797"/>
  <c r="DQ1805"/>
  <c r="DP1794"/>
  <c r="DP1792"/>
  <c r="DR1789"/>
  <c r="DN1790"/>
  <c r="DR1794"/>
  <c r="DQ1795"/>
  <c r="DN1804"/>
  <c r="DP1803"/>
  <c r="DP1793"/>
  <c r="DO1794"/>
  <c r="DR1790"/>
  <c r="DP1800"/>
  <c r="DO1802"/>
  <c r="DN1801"/>
  <c r="DN1796"/>
  <c r="DQ1796"/>
  <c r="DQ1801"/>
  <c r="DP1798"/>
  <c r="DR1804"/>
  <c r="DO1793"/>
  <c r="DN1798"/>
  <c r="DR1803"/>
  <c r="DO1803"/>
  <c r="DN1803"/>
  <c r="DP1801"/>
  <c r="DP1799"/>
  <c r="DQ1802"/>
  <c r="DN1799"/>
  <c r="AO1803"/>
  <c r="AP1803"/>
  <c r="AP1805"/>
  <c r="AN1791"/>
  <c r="AN1792"/>
  <c r="AL1803"/>
  <c r="AL1799"/>
  <c r="AM1797"/>
  <c r="AL1791"/>
  <c r="AN1800"/>
  <c r="AL1801"/>
  <c r="AL1795"/>
  <c r="AM1800"/>
  <c r="AO1801"/>
  <c r="AP1791"/>
  <c r="AO1793"/>
  <c r="AO1794"/>
  <c r="AN1793"/>
  <c r="AN1798"/>
  <c r="AL1802"/>
  <c r="AM1799"/>
  <c r="AM1790"/>
  <c r="AN1805"/>
  <c r="AN1799"/>
  <c r="AO1805"/>
  <c r="AP1800"/>
  <c r="AO1798"/>
  <c r="AM1798"/>
  <c r="AN1804"/>
  <c r="AP1798"/>
  <c r="AM1801"/>
  <c r="AL1797"/>
  <c r="AP1801"/>
  <c r="AP1792"/>
  <c r="AO1789"/>
  <c r="AO1792"/>
  <c r="AN1803"/>
  <c r="AP1804"/>
  <c r="AP1794"/>
  <c r="AP1790"/>
  <c r="AO1799"/>
  <c r="AP1799"/>
  <c r="AM1805"/>
  <c r="AO1796"/>
  <c r="AL1805"/>
  <c r="AN1789"/>
  <c r="AL1789"/>
  <c r="AP1789"/>
  <c r="AL1804"/>
  <c r="AP1796"/>
  <c r="AN1796"/>
  <c r="AM1795"/>
  <c r="AM1802"/>
  <c r="AM1796"/>
  <c r="AO1795"/>
  <c r="AP1793"/>
  <c r="AN1797"/>
  <c r="AP1802"/>
  <c r="AM1792"/>
  <c r="AO1804"/>
  <c r="AM1803"/>
  <c r="AN1802"/>
  <c r="AM1793"/>
  <c r="AM1794"/>
  <c r="AN1795"/>
  <c r="AL1800"/>
  <c r="AN1790"/>
  <c r="AN1794"/>
  <c r="AL1792"/>
  <c r="AO1797"/>
  <c r="AM1789"/>
  <c r="AM1804"/>
  <c r="AO1802"/>
  <c r="AL1793"/>
  <c r="AO1791"/>
  <c r="AL1794"/>
  <c r="AO1790"/>
  <c r="AL1798"/>
  <c r="AO1800"/>
  <c r="AM1791"/>
  <c r="AN1801"/>
  <c r="AL1796"/>
  <c r="AP1795"/>
  <c r="AP1797"/>
  <c r="AL1790"/>
  <c r="O375"/>
  <c r="B375" s="1"/>
  <c r="FM1794"/>
  <c r="FM1793"/>
  <c r="FO1793"/>
  <c r="FN1793"/>
  <c r="FM1789"/>
  <c r="FL1796"/>
  <c r="FO1801"/>
  <c r="FO1803"/>
  <c r="FO1804"/>
  <c r="FN1803"/>
  <c r="FL1790"/>
  <c r="FP1801"/>
  <c r="FP1789"/>
  <c r="FM1796"/>
  <c r="FN1798"/>
  <c r="FP1791"/>
  <c r="FM1800"/>
  <c r="FN1802"/>
  <c r="FP1800"/>
  <c r="FN1800"/>
  <c r="FP1790"/>
  <c r="FO1795"/>
  <c r="FO1805"/>
  <c r="FN1789"/>
  <c r="FN1795"/>
  <c r="FL1799"/>
  <c r="FN1799"/>
  <c r="FL1804"/>
  <c r="FM1803"/>
  <c r="FL1800"/>
  <c r="FM1790"/>
  <c r="FL1801"/>
  <c r="FL1791"/>
  <c r="FO1799"/>
  <c r="FN1801"/>
  <c r="FP1795"/>
  <c r="FP1803"/>
  <c r="FL1802"/>
  <c r="FO1802"/>
  <c r="FL1797"/>
  <c r="FO1796"/>
  <c r="FP1797"/>
  <c r="FM1797"/>
  <c r="FO1791"/>
  <c r="FL1798"/>
  <c r="FP1804"/>
  <c r="FL1792"/>
  <c r="FM1791"/>
  <c r="FP1805"/>
  <c r="FN1790"/>
  <c r="FM1805"/>
  <c r="FP1792"/>
  <c r="FN1796"/>
  <c r="FM1792"/>
  <c r="FN1797"/>
  <c r="FN1805"/>
  <c r="FM1795"/>
  <c r="FO1797"/>
  <c r="FL1793"/>
  <c r="FN1794"/>
  <c r="FP1794"/>
  <c r="FM1799"/>
  <c r="FL1794"/>
  <c r="FN1792"/>
  <c r="FO1800"/>
  <c r="FM1802"/>
  <c r="FP1799"/>
  <c r="FP1802"/>
  <c r="FO1798"/>
  <c r="FP1793"/>
  <c r="FN1791"/>
  <c r="FL1803"/>
  <c r="FP1798"/>
  <c r="FM1798"/>
  <c r="FO1789"/>
  <c r="FP1796"/>
  <c r="FL1789"/>
  <c r="FL1805"/>
  <c r="FM1804"/>
  <c r="FN1804"/>
  <c r="FO1790"/>
  <c r="FO1792"/>
  <c r="FM1801"/>
  <c r="FO1794"/>
  <c r="FL1795"/>
  <c r="EK1800"/>
  <c r="EK1795"/>
  <c r="EH1792"/>
  <c r="EI1792"/>
  <c r="EJ1799"/>
  <c r="EI1789"/>
  <c r="EH1805"/>
  <c r="EJ1789"/>
  <c r="EJ1800"/>
  <c r="EJ1804"/>
  <c r="EJ1794"/>
  <c r="EJ1801"/>
  <c r="EL1797"/>
  <c r="EH1801"/>
  <c r="EI1796"/>
  <c r="EL1804"/>
  <c r="EH1804"/>
  <c r="EL1803"/>
  <c r="EK1802"/>
  <c r="EJ1805"/>
  <c r="EI1800"/>
  <c r="EJ1795"/>
  <c r="EL1791"/>
  <c r="EL1795"/>
  <c r="EL1805"/>
  <c r="EJ1802"/>
  <c r="EI1801"/>
  <c r="EL1794"/>
  <c r="EL1792"/>
  <c r="EL1790"/>
  <c r="EI1802"/>
  <c r="EH1798"/>
  <c r="EL1802"/>
  <c r="EK1796"/>
  <c r="EK1805"/>
  <c r="EH1789"/>
  <c r="EK1794"/>
  <c r="EI1804"/>
  <c r="EH1795"/>
  <c r="EL1799"/>
  <c r="EJ1791"/>
  <c r="EK1793"/>
  <c r="EL1793"/>
  <c r="EK1792"/>
  <c r="EK1791"/>
  <c r="EH1803"/>
  <c r="EH1797"/>
  <c r="EI1799"/>
  <c r="EJ1797"/>
  <c r="EI1793"/>
  <c r="EK1797"/>
  <c r="EI1790"/>
  <c r="EH1802"/>
  <c r="EJ1792"/>
  <c r="EL1796"/>
  <c r="EH1799"/>
  <c r="EH1800"/>
  <c r="EJ1790"/>
  <c r="EL1800"/>
  <c r="EK1804"/>
  <c r="EI1805"/>
  <c r="EK1799"/>
  <c r="EI1803"/>
  <c r="EK1789"/>
  <c r="EH1790"/>
  <c r="EK1790"/>
  <c r="EJ1793"/>
  <c r="EJ1798"/>
  <c r="EJ1796"/>
  <c r="EK1801"/>
  <c r="EL1801"/>
  <c r="EI1798"/>
  <c r="EH1791"/>
  <c r="EH1793"/>
  <c r="EL1789"/>
  <c r="EI1794"/>
  <c r="EI1795"/>
  <c r="EH1796"/>
  <c r="EJ1803"/>
  <c r="EH1794"/>
  <c r="EI1797"/>
  <c r="EK1798"/>
  <c r="EK1803"/>
  <c r="EL1798"/>
  <c r="EI1791"/>
  <c r="BT1793"/>
  <c r="BQ1801"/>
  <c r="BR1797"/>
  <c r="BR1789"/>
  <c r="BQ1791"/>
  <c r="BT1804"/>
  <c r="BR1799"/>
  <c r="BT1794"/>
  <c r="BR1803"/>
  <c r="BS1791"/>
  <c r="BP1791"/>
  <c r="BP1798"/>
  <c r="BS1792"/>
  <c r="BR1800"/>
  <c r="BP1799"/>
  <c r="BS1802"/>
  <c r="BP1796"/>
  <c r="BR1795"/>
  <c r="BQ1790"/>
  <c r="BQ1805"/>
  <c r="BT1801"/>
  <c r="BP1804"/>
  <c r="BQ1804"/>
  <c r="BP1801"/>
  <c r="BQ1802"/>
  <c r="BP1789"/>
  <c r="BQ1796"/>
  <c r="BS1789"/>
  <c r="BQ1795"/>
  <c r="BR1796"/>
  <c r="BT1800"/>
  <c r="BS1805"/>
  <c r="BQ1793"/>
  <c r="BR1805"/>
  <c r="BT1796"/>
  <c r="BP1792"/>
  <c r="BP1793"/>
  <c r="BR1793"/>
  <c r="BS1803"/>
  <c r="BT1805"/>
  <c r="BP1790"/>
  <c r="BR1792"/>
  <c r="BQ1797"/>
  <c r="BR1794"/>
  <c r="BQ1798"/>
  <c r="BP1803"/>
  <c r="BT1791"/>
  <c r="BT1795"/>
  <c r="BS1799"/>
  <c r="BR1791"/>
  <c r="BS1801"/>
  <c r="BS1794"/>
  <c r="BP1797"/>
  <c r="BS1797"/>
  <c r="BR1798"/>
  <c r="BT1803"/>
  <c r="BT1789"/>
  <c r="BQ1789"/>
  <c r="BQ1799"/>
  <c r="BS1804"/>
  <c r="BP1802"/>
  <c r="BT1798"/>
  <c r="BR1804"/>
  <c r="BS1795"/>
  <c r="BQ1800"/>
  <c r="BP1794"/>
  <c r="BQ1794"/>
  <c r="BP1800"/>
  <c r="BT1792"/>
  <c r="BQ1792"/>
  <c r="BR1802"/>
  <c r="BS1796"/>
  <c r="BR1790"/>
  <c r="BS1793"/>
  <c r="BQ1803"/>
  <c r="BT1802"/>
  <c r="BT1790"/>
  <c r="BT1799"/>
  <c r="BS1790"/>
  <c r="BP1805"/>
  <c r="BR1801"/>
  <c r="BS1798"/>
  <c r="BP1795"/>
  <c r="BT1797"/>
  <c r="BS1800"/>
  <c r="O376"/>
  <c r="B376" s="1"/>
  <c r="AD1801"/>
  <c r="AF1793"/>
  <c r="AC1795"/>
  <c r="AE1803"/>
  <c r="AC1796"/>
  <c r="AE1802"/>
  <c r="AC1790"/>
  <c r="AE1801"/>
  <c r="AE1800"/>
  <c r="AD1789"/>
  <c r="AF1802"/>
  <c r="AB1801"/>
  <c r="AD1791"/>
  <c r="AB1805"/>
  <c r="AC1789"/>
  <c r="AB1793"/>
  <c r="AF1799"/>
  <c r="AC1802"/>
  <c r="AF1798"/>
  <c r="AB1794"/>
  <c r="AD1803"/>
  <c r="AF1796"/>
  <c r="AE1790"/>
  <c r="AB1792"/>
  <c r="AB1803"/>
  <c r="AD1805"/>
  <c r="AB1804"/>
  <c r="AE1789"/>
  <c r="AD1800"/>
  <c r="AD1790"/>
  <c r="AF1789"/>
  <c r="AB1799"/>
  <c r="AF1797"/>
  <c r="AF1800"/>
  <c r="AC1800"/>
  <c r="AE1795"/>
  <c r="AC1798"/>
  <c r="AB1797"/>
  <c r="AE1799"/>
  <c r="AE1796"/>
  <c r="AE1797"/>
  <c r="AF1794"/>
  <c r="AE1804"/>
  <c r="AD1797"/>
  <c r="AC1791"/>
  <c r="AB1802"/>
  <c r="AB1791"/>
  <c r="AD1796"/>
  <c r="AC1794"/>
  <c r="AF1790"/>
  <c r="AC1793"/>
  <c r="AE1794"/>
  <c r="AC1799"/>
  <c r="AF1801"/>
  <c r="AB1789"/>
  <c r="AF1803"/>
  <c r="AD1798"/>
  <c r="AB1790"/>
  <c r="AE1791"/>
  <c r="AF1792"/>
  <c r="AD1802"/>
  <c r="AF1804"/>
  <c r="AE1793"/>
  <c r="AD1795"/>
  <c r="AD1804"/>
  <c r="AC1797"/>
  <c r="AD1799"/>
  <c r="AB1798"/>
  <c r="AC1803"/>
  <c r="AE1798"/>
  <c r="AE1805"/>
  <c r="AB1800"/>
  <c r="AB1796"/>
  <c r="AB1795"/>
  <c r="AF1805"/>
  <c r="AC1801"/>
  <c r="AF1791"/>
  <c r="AC1805"/>
  <c r="AC1792"/>
  <c r="AD1792"/>
  <c r="AE1792"/>
  <c r="AC1804"/>
  <c r="AD1793"/>
  <c r="AF1795"/>
  <c r="AD1794"/>
  <c r="O377"/>
  <c r="T1793"/>
  <c r="V1790"/>
  <c r="T1790"/>
  <c r="V1792"/>
  <c r="V1794"/>
  <c r="V1793"/>
  <c r="U1803"/>
  <c r="R1794"/>
  <c r="T1804"/>
  <c r="R1790"/>
  <c r="S1793"/>
  <c r="V1795"/>
  <c r="T1801"/>
  <c r="R1791"/>
  <c r="T1802"/>
  <c r="S1794"/>
  <c r="T1800"/>
  <c r="R1802"/>
  <c r="R1789"/>
  <c r="R1793"/>
  <c r="S1805"/>
  <c r="U1799"/>
  <c r="S1804"/>
  <c r="U1804"/>
  <c r="R1800"/>
  <c r="V1803"/>
  <c r="S1800"/>
  <c r="R1804"/>
  <c r="S1802"/>
  <c r="U1790"/>
  <c r="T1803"/>
  <c r="T1797"/>
  <c r="U1801"/>
  <c r="S1792"/>
  <c r="U1792"/>
  <c r="S1799"/>
  <c r="S1795"/>
  <c r="T1791"/>
  <c r="U1798"/>
  <c r="T1794"/>
  <c r="S1803"/>
  <c r="V1805"/>
  <c r="U1805"/>
  <c r="R1803"/>
  <c r="T1792"/>
  <c r="T1799"/>
  <c r="U1794"/>
  <c r="S1790"/>
  <c r="V1798"/>
  <c r="U1797"/>
  <c r="S1789"/>
  <c r="R1801"/>
  <c r="R1799"/>
  <c r="R1792"/>
  <c r="T1796"/>
  <c r="S1797"/>
  <c r="V1791"/>
  <c r="R1797"/>
  <c r="S1791"/>
  <c r="S1798"/>
  <c r="R1805"/>
  <c r="T1798"/>
  <c r="V1800"/>
  <c r="V1799"/>
  <c r="U1795"/>
  <c r="V1802"/>
  <c r="R1795"/>
  <c r="T1795"/>
  <c r="R1798"/>
  <c r="V1801"/>
  <c r="U1791"/>
  <c r="T1805"/>
  <c r="U1800"/>
  <c r="U1793"/>
  <c r="V1789"/>
  <c r="V1804"/>
  <c r="S1801"/>
  <c r="V1797"/>
  <c r="R1796"/>
  <c r="V1796"/>
  <c r="T1789"/>
  <c r="S1796"/>
  <c r="U1802"/>
  <c r="U1789"/>
  <c r="U1796"/>
  <c r="CK1793"/>
  <c r="CK1796"/>
  <c r="CL1803"/>
  <c r="CL1801"/>
  <c r="CN1795"/>
  <c r="CN1802"/>
  <c r="CN1805"/>
  <c r="CL1795"/>
  <c r="CN1796"/>
  <c r="CM1805"/>
  <c r="CL1793"/>
  <c r="CJ1789"/>
  <c r="CM1802"/>
  <c r="CN1800"/>
  <c r="CN1804"/>
  <c r="CM1799"/>
  <c r="CJ1802"/>
  <c r="CN1793"/>
  <c r="CL1800"/>
  <c r="CL1794"/>
  <c r="CK1792"/>
  <c r="CN1794"/>
  <c r="CJ1803"/>
  <c r="CN1799"/>
  <c r="CN1801"/>
  <c r="CJ1793"/>
  <c r="CK1795"/>
  <c r="CK1803"/>
  <c r="CJ1794"/>
  <c r="CK1797"/>
  <c r="CJ1797"/>
  <c r="CK1799"/>
  <c r="CK1800"/>
  <c r="CJ1798"/>
  <c r="CN1792"/>
  <c r="CN1790"/>
  <c r="CK1802"/>
  <c r="CL1790"/>
  <c r="CM1797"/>
  <c r="CK1801"/>
  <c r="CK1805"/>
  <c r="CN1797"/>
  <c r="CJ1792"/>
  <c r="CM1789"/>
  <c r="CM1804"/>
  <c r="CM1793"/>
  <c r="CK1790"/>
  <c r="CJ1790"/>
  <c r="CN1803"/>
  <c r="CJ1799"/>
  <c r="CJ1801"/>
  <c r="CL1804"/>
  <c r="CM1794"/>
  <c r="CM1790"/>
  <c r="CM1801"/>
  <c r="CL1796"/>
  <c r="CL1797"/>
  <c r="CL1791"/>
  <c r="CK1798"/>
  <c r="CK1794"/>
  <c r="CJ1791"/>
  <c r="CJ1795"/>
  <c r="CJ1804"/>
  <c r="CM1795"/>
  <c r="CM1798"/>
  <c r="CL1805"/>
  <c r="CN1791"/>
  <c r="CL1792"/>
  <c r="CK1804"/>
  <c r="CM1800"/>
  <c r="CJ1800"/>
  <c r="CJ1805"/>
  <c r="CL1802"/>
  <c r="CL1798"/>
  <c r="CK1791"/>
  <c r="CM1803"/>
  <c r="CL1789"/>
  <c r="CN1789"/>
  <c r="CJ1796"/>
  <c r="CM1796"/>
  <c r="CK1789"/>
  <c r="CN1798"/>
  <c r="CM1791"/>
  <c r="CM1792"/>
  <c r="CL1799"/>
  <c r="CC1792"/>
  <c r="CB1789"/>
  <c r="CA1799"/>
  <c r="BZ1799"/>
  <c r="CC1794"/>
  <c r="CB1798"/>
  <c r="CB1796"/>
  <c r="CC1803"/>
  <c r="CB1797"/>
  <c r="CC1789"/>
  <c r="BZ1797"/>
  <c r="CB1793"/>
  <c r="CC1790"/>
  <c r="CA1801"/>
  <c r="CA1798"/>
  <c r="CD1789"/>
  <c r="CD1793"/>
  <c r="CC1804"/>
  <c r="CD1794"/>
  <c r="CD1795"/>
  <c r="CC1798"/>
  <c r="CD1804"/>
  <c r="CA1796"/>
  <c r="CA1795"/>
  <c r="CA1789"/>
  <c r="CC1800"/>
  <c r="CA1793"/>
  <c r="BZ1798"/>
  <c r="BZ1804"/>
  <c r="CB1790"/>
  <c r="CD1798"/>
  <c r="BZ1789"/>
  <c r="CD1800"/>
  <c r="BZ1794"/>
  <c r="CC1805"/>
  <c r="CC1795"/>
  <c r="CD1796"/>
  <c r="CD1792"/>
  <c r="CC1801"/>
  <c r="CB1803"/>
  <c r="CB1799"/>
  <c r="BZ1792"/>
  <c r="CB1795"/>
  <c r="CB1792"/>
  <c r="CA1805"/>
  <c r="CD1803"/>
  <c r="CD1801"/>
  <c r="CA1803"/>
  <c r="CB1794"/>
  <c r="CB1802"/>
  <c r="BZ1805"/>
  <c r="CA1792"/>
  <c r="CD1790"/>
  <c r="CC1796"/>
  <c r="CC1791"/>
  <c r="CA1790"/>
  <c r="BZ1793"/>
  <c r="CD1802"/>
  <c r="CA1802"/>
  <c r="CA1794"/>
  <c r="CA1804"/>
  <c r="CB1800"/>
  <c r="CB1791"/>
  <c r="CB1805"/>
  <c r="CB1801"/>
  <c r="CC1799"/>
  <c r="BZ1803"/>
  <c r="CC1793"/>
  <c r="BZ1800"/>
  <c r="BZ1795"/>
  <c r="CC1797"/>
  <c r="CD1797"/>
  <c r="CA1791"/>
  <c r="BZ1796"/>
  <c r="BZ1790"/>
  <c r="BZ1802"/>
  <c r="BZ1801"/>
  <c r="CD1799"/>
  <c r="CA1800"/>
  <c r="CD1805"/>
  <c r="BZ1791"/>
  <c r="CB1804"/>
  <c r="CD1791"/>
  <c r="CA1797"/>
  <c r="CC1802"/>
  <c r="H1794"/>
  <c r="L1795"/>
  <c r="I1797"/>
  <c r="J1797"/>
  <c r="L1794"/>
  <c r="L1789"/>
  <c r="H1805"/>
  <c r="K1803"/>
  <c r="L1802"/>
  <c r="L1792"/>
  <c r="K1800"/>
  <c r="L1790"/>
  <c r="L1796"/>
  <c r="J1802"/>
  <c r="L1803"/>
  <c r="L1804"/>
  <c r="J1796"/>
  <c r="L1805"/>
  <c r="K1792"/>
  <c r="H1802"/>
  <c r="L1791"/>
  <c r="L1799"/>
  <c r="I1803"/>
  <c r="I1790"/>
  <c r="I1793"/>
  <c r="K1794"/>
  <c r="I1799"/>
  <c r="I1802"/>
  <c r="J1795"/>
  <c r="H1789"/>
  <c r="I1792"/>
  <c r="K1795"/>
  <c r="K1805"/>
  <c r="I1805"/>
  <c r="J1798"/>
  <c r="H1793"/>
  <c r="H1800"/>
  <c r="H1790"/>
  <c r="J1794"/>
  <c r="J1803"/>
  <c r="K1804"/>
  <c r="I1801"/>
  <c r="I1796"/>
  <c r="H1801"/>
  <c r="J1805"/>
  <c r="J1792"/>
  <c r="K1802"/>
  <c r="H1797"/>
  <c r="L1801"/>
  <c r="J1799"/>
  <c r="L1793"/>
  <c r="I1800"/>
  <c r="K1790"/>
  <c r="H1804"/>
  <c r="H1795"/>
  <c r="K1797"/>
  <c r="J1804"/>
  <c r="J1793"/>
  <c r="K1799"/>
  <c r="L1798"/>
  <c r="I1798"/>
  <c r="K1796"/>
  <c r="L1800"/>
  <c r="J1800"/>
  <c r="K1791"/>
  <c r="I1795"/>
  <c r="H1798"/>
  <c r="K1801"/>
  <c r="I1794"/>
  <c r="K1793"/>
  <c r="H1791"/>
  <c r="K1789"/>
  <c r="J1791"/>
  <c r="H1803"/>
  <c r="H1792"/>
  <c r="I1789"/>
  <c r="J1801"/>
  <c r="H1799"/>
  <c r="J1790"/>
  <c r="J1789"/>
  <c r="I1804"/>
  <c r="H1796"/>
  <c r="I1791"/>
  <c r="K1798"/>
  <c r="L1797"/>
  <c r="EU1805"/>
  <c r="ET1789"/>
  <c r="ER1792"/>
  <c r="ER1803"/>
  <c r="ES1801"/>
  <c r="EU1803"/>
  <c r="ES1798"/>
  <c r="ET1798"/>
  <c r="EV1790"/>
  <c r="ER1794"/>
  <c r="ER1795"/>
  <c r="ET1797"/>
  <c r="ES1789"/>
  <c r="ES1794"/>
  <c r="EV1798"/>
  <c r="EU1796"/>
  <c r="ES1800"/>
  <c r="ET1805"/>
  <c r="ES1803"/>
  <c r="ER1800"/>
  <c r="ES1792"/>
  <c r="ER1796"/>
  <c r="ES1797"/>
  <c r="ER1798"/>
  <c r="EU1799"/>
  <c r="EU1800"/>
  <c r="EU1795"/>
  <c r="EU1797"/>
  <c r="EV1796"/>
  <c r="EU1790"/>
  <c r="ET1796"/>
  <c r="ET1802"/>
  <c r="EU1792"/>
  <c r="EU1791"/>
  <c r="EV1793"/>
  <c r="ET1794"/>
  <c r="ER1789"/>
  <c r="EV1789"/>
  <c r="ER1793"/>
  <c r="ET1791"/>
  <c r="ER1790"/>
  <c r="EV1791"/>
  <c r="EU1801"/>
  <c r="EU1793"/>
  <c r="EV1802"/>
  <c r="ES1804"/>
  <c r="EV1801"/>
  <c r="EU1804"/>
  <c r="ES1796"/>
  <c r="ES1790"/>
  <c r="ER1797"/>
  <c r="ES1802"/>
  <c r="EU1789"/>
  <c r="ES1805"/>
  <c r="EV1800"/>
  <c r="ET1801"/>
  <c r="ER1799"/>
  <c r="ES1791"/>
  <c r="ER1801"/>
  <c r="EV1794"/>
  <c r="EV1795"/>
  <c r="ES1795"/>
  <c r="ER1802"/>
  <c r="ET1795"/>
  <c r="ER1804"/>
  <c r="ET1799"/>
  <c r="EU1802"/>
  <c r="EV1797"/>
  <c r="ET1804"/>
  <c r="ET1792"/>
  <c r="EV1792"/>
  <c r="EV1803"/>
  <c r="EV1805"/>
  <c r="ET1800"/>
  <c r="EU1794"/>
  <c r="ET1790"/>
  <c r="EV1799"/>
  <c r="ER1791"/>
  <c r="ET1803"/>
  <c r="ES1799"/>
  <c r="ES1793"/>
  <c r="ER1805"/>
  <c r="EV1804"/>
  <c r="ET1793"/>
  <c r="EU1798"/>
  <c r="BJ1798"/>
  <c r="BG1791"/>
  <c r="BI1800"/>
  <c r="BH1805"/>
  <c r="BF1793"/>
  <c r="BI1792"/>
  <c r="BF1803"/>
  <c r="BI1793"/>
  <c r="BF1799"/>
  <c r="BH1800"/>
  <c r="BF1798"/>
  <c r="BG1801"/>
  <c r="BJ1800"/>
  <c r="BG1802"/>
  <c r="BH1790"/>
  <c r="BH1798"/>
  <c r="BJ1796"/>
  <c r="BH1799"/>
  <c r="BG1793"/>
  <c r="BI1801"/>
  <c r="BG1798"/>
  <c r="BH1789"/>
  <c r="BH1802"/>
  <c r="BG1789"/>
  <c r="BI1799"/>
  <c r="BG1794"/>
  <c r="BF1792"/>
  <c r="BH1796"/>
  <c r="BH1792"/>
  <c r="BG1805"/>
  <c r="BI1795"/>
  <c r="BJ1805"/>
  <c r="BI1790"/>
  <c r="BI1797"/>
  <c r="BJ1790"/>
  <c r="BI1805"/>
  <c r="BJ1795"/>
  <c r="BF1796"/>
  <c r="BH1803"/>
  <c r="BJ1804"/>
  <c r="BF1795"/>
  <c r="BG1804"/>
  <c r="BI1796"/>
  <c r="BF1790"/>
  <c r="BI1804"/>
  <c r="BI1794"/>
  <c r="BH1804"/>
  <c r="BI1802"/>
  <c r="BF1805"/>
  <c r="BG1803"/>
  <c r="BG1790"/>
  <c r="BI1791"/>
  <c r="BH1797"/>
  <c r="BI1803"/>
  <c r="BJ1791"/>
  <c r="BJ1802"/>
  <c r="BJ1793"/>
  <c r="BG1800"/>
  <c r="BF1804"/>
  <c r="BJ1799"/>
  <c r="BH1793"/>
  <c r="BJ1794"/>
  <c r="BG1799"/>
  <c r="BJ1803"/>
  <c r="BJ1797"/>
  <c r="BG1795"/>
  <c r="BJ1801"/>
  <c r="BG1797"/>
  <c r="BH1794"/>
  <c r="BJ1792"/>
  <c r="BJ1789"/>
  <c r="BF1789"/>
  <c r="BF1802"/>
  <c r="BF1800"/>
  <c r="BI1798"/>
  <c r="BF1791"/>
  <c r="BH1801"/>
  <c r="BI1789"/>
  <c r="BH1791"/>
  <c r="BF1801"/>
  <c r="BG1796"/>
  <c r="BH1795"/>
  <c r="BF1794"/>
  <c r="BG1792"/>
  <c r="BF1797"/>
  <c r="DG1794"/>
  <c r="DF1800"/>
  <c r="DG1793"/>
  <c r="DG1804"/>
  <c r="DD1794"/>
  <c r="DD1799"/>
  <c r="DH1802"/>
  <c r="DG1798"/>
  <c r="DE1793"/>
  <c r="DH1803"/>
  <c r="DE1801"/>
  <c r="DG1799"/>
  <c r="DG1801"/>
  <c r="DE1796"/>
  <c r="DH1805"/>
  <c r="DD1795"/>
  <c r="DH1789"/>
  <c r="DD1801"/>
  <c r="DE1802"/>
  <c r="DE1792"/>
  <c r="DF1799"/>
  <c r="DE1800"/>
  <c r="DH1790"/>
  <c r="DG1791"/>
  <c r="DF1791"/>
  <c r="DF1801"/>
  <c r="DH1793"/>
  <c r="DG1792"/>
  <c r="DG1789"/>
  <c r="DE1789"/>
  <c r="DH1800"/>
  <c r="DH1791"/>
  <c r="DH1798"/>
  <c r="DF1790"/>
  <c r="DH1797"/>
  <c r="DH1794"/>
  <c r="DF1804"/>
  <c r="DE1790"/>
  <c r="DD1791"/>
  <c r="DD1789"/>
  <c r="DE1791"/>
  <c r="DG1795"/>
  <c r="DF1792"/>
  <c r="DF1796"/>
  <c r="DD1800"/>
  <c r="DE1794"/>
  <c r="DH1796"/>
  <c r="DF1793"/>
  <c r="DF1802"/>
  <c r="DH1795"/>
  <c r="DF1803"/>
  <c r="DF1795"/>
  <c r="DD1797"/>
  <c r="DE1805"/>
  <c r="DE1799"/>
  <c r="DF1794"/>
  <c r="DH1799"/>
  <c r="DF1797"/>
  <c r="DH1792"/>
  <c r="DH1804"/>
  <c r="DD1805"/>
  <c r="DE1795"/>
  <c r="DE1798"/>
  <c r="DG1797"/>
  <c r="DD1790"/>
  <c r="DD1803"/>
  <c r="DE1797"/>
  <c r="DD1792"/>
  <c r="DF1789"/>
  <c r="DD1793"/>
  <c r="DF1805"/>
  <c r="DG1796"/>
  <c r="DH1801"/>
  <c r="DE1804"/>
  <c r="DG1802"/>
  <c r="DG1805"/>
  <c r="DD1796"/>
  <c r="DG1800"/>
  <c r="DE1803"/>
  <c r="DG1790"/>
  <c r="DD1802"/>
  <c r="DG1803"/>
  <c r="DF1798"/>
  <c r="DD1798"/>
  <c r="DD1804"/>
  <c r="EB1803"/>
  <c r="EA1801"/>
  <c r="DY1794"/>
  <c r="DX1805"/>
  <c r="DY1805"/>
  <c r="DY1798"/>
  <c r="DZ1801"/>
  <c r="DX1801"/>
  <c r="DY1796"/>
  <c r="DX1791"/>
  <c r="EB1805"/>
  <c r="EA1793"/>
  <c r="DZ1791"/>
  <c r="DX1804"/>
  <c r="DZ1803"/>
  <c r="DY1791"/>
  <c r="EA1789"/>
  <c r="DZ1799"/>
  <c r="DY1795"/>
  <c r="DX1800"/>
  <c r="DY1790"/>
  <c r="EA1790"/>
  <c r="EA1803"/>
  <c r="DY1804"/>
  <c r="DX1803"/>
  <c r="EA1792"/>
  <c r="EB1800"/>
  <c r="EA1800"/>
  <c r="EB1801"/>
  <c r="EB1798"/>
  <c r="EA1802"/>
  <c r="DZ1798"/>
  <c r="DX1792"/>
  <c r="DZ1802"/>
  <c r="EB1791"/>
  <c r="DX1790"/>
  <c r="EB1802"/>
  <c r="EA1799"/>
  <c r="EA1796"/>
  <c r="EB1794"/>
  <c r="DZ1796"/>
  <c r="EB1799"/>
  <c r="EB1790"/>
  <c r="DY1800"/>
  <c r="DY1793"/>
  <c r="EA1798"/>
  <c r="DZ1804"/>
  <c r="DX1797"/>
  <c r="DY1792"/>
  <c r="DZ1789"/>
  <c r="DX1794"/>
  <c r="DZ1797"/>
  <c r="DX1789"/>
  <c r="DZ1792"/>
  <c r="EB1792"/>
  <c r="DZ1805"/>
  <c r="EA1797"/>
  <c r="DY1797"/>
  <c r="EB1793"/>
  <c r="DY1789"/>
  <c r="EB1797"/>
  <c r="DZ1794"/>
  <c r="DZ1793"/>
  <c r="EA1804"/>
  <c r="EA1791"/>
  <c r="EB1804"/>
  <c r="EA1794"/>
  <c r="DX1796"/>
  <c r="DZ1795"/>
  <c r="DY1802"/>
  <c r="DX1793"/>
  <c r="DY1803"/>
  <c r="DX1795"/>
  <c r="DY1801"/>
  <c r="EA1805"/>
  <c r="DX1798"/>
  <c r="EB1789"/>
  <c r="EB1795"/>
  <c r="DZ1800"/>
  <c r="DX1799"/>
  <c r="EB1796"/>
  <c r="DY1799"/>
  <c r="DX1802"/>
  <c r="DZ1790"/>
  <c r="EA1795"/>
  <c r="AZ1792"/>
  <c r="AW1798"/>
  <c r="AY1803"/>
  <c r="AX1797"/>
  <c r="AY1800"/>
  <c r="AZ1799"/>
  <c r="AV1793"/>
  <c r="AY1799"/>
  <c r="AW1796"/>
  <c r="AV1805"/>
  <c r="AY1801"/>
  <c r="AW1793"/>
  <c r="AV1794"/>
  <c r="AV1804"/>
  <c r="AV1790"/>
  <c r="AW1797"/>
  <c r="AW1789"/>
  <c r="AV1803"/>
  <c r="AW1801"/>
  <c r="AY1790"/>
  <c r="AX1796"/>
  <c r="AX1804"/>
  <c r="AX1792"/>
  <c r="AW1794"/>
  <c r="AW1803"/>
  <c r="AY1797"/>
  <c r="AW1790"/>
  <c r="AX1803"/>
  <c r="AY1793"/>
  <c r="AX1800"/>
  <c r="AX1789"/>
  <c r="AY1802"/>
  <c r="AV1789"/>
  <c r="AV1800"/>
  <c r="AX1799"/>
  <c r="AZ1794"/>
  <c r="AZ1805"/>
  <c r="AX1790"/>
  <c r="AZ1798"/>
  <c r="AW1804"/>
  <c r="AX1795"/>
  <c r="AW1799"/>
  <c r="AV1799"/>
  <c r="AY1794"/>
  <c r="AY1792"/>
  <c r="AY1796"/>
  <c r="AZ1800"/>
  <c r="AX1802"/>
  <c r="AV1797"/>
  <c r="AY1791"/>
  <c r="AV1795"/>
  <c r="AX1791"/>
  <c r="AW1792"/>
  <c r="AY1795"/>
  <c r="AZ1803"/>
  <c r="AZ1793"/>
  <c r="AV1791"/>
  <c r="AX1798"/>
  <c r="AZ1790"/>
  <c r="AW1805"/>
  <c r="AX1805"/>
  <c r="AZ1789"/>
  <c r="AV1798"/>
  <c r="AX1793"/>
  <c r="AX1794"/>
  <c r="AZ1801"/>
  <c r="AW1800"/>
  <c r="AW1802"/>
  <c r="AY1805"/>
  <c r="AY1798"/>
  <c r="AZ1804"/>
  <c r="AY1789"/>
  <c r="AW1795"/>
  <c r="AV1792"/>
  <c r="AW1791"/>
  <c r="AV1796"/>
  <c r="AZ1796"/>
  <c r="AZ1791"/>
  <c r="AX1801"/>
  <c r="AZ1797"/>
  <c r="AZ1795"/>
  <c r="AV1801"/>
  <c r="AV1802"/>
  <c r="AZ1802"/>
  <c r="AY1804"/>
  <c r="FC1796"/>
  <c r="FD1795"/>
  <c r="FE1791"/>
  <c r="FB1797"/>
  <c r="FB1803"/>
  <c r="FE1804"/>
  <c r="FB1800"/>
  <c r="FB1801"/>
  <c r="FC1804"/>
  <c r="FE1797"/>
  <c r="FE1792"/>
  <c r="FD1801"/>
  <c r="FE1790"/>
  <c r="FC1800"/>
  <c r="FB1796"/>
  <c r="FC1791"/>
  <c r="FE1796"/>
  <c r="FE1800"/>
  <c r="FE1805"/>
  <c r="FD1804"/>
  <c r="FD1803"/>
  <c r="FD1794"/>
  <c r="FD1789"/>
  <c r="FE1802"/>
  <c r="FB1804"/>
  <c r="FC1793"/>
  <c r="FC1799"/>
  <c r="FD1793"/>
  <c r="FF1801"/>
  <c r="FB1802"/>
  <c r="FD1798"/>
  <c r="FB1792"/>
  <c r="FD1800"/>
  <c r="FC1790"/>
  <c r="FF1790"/>
  <c r="FC1794"/>
  <c r="FF1794"/>
  <c r="FD1802"/>
  <c r="FD1799"/>
  <c r="FF1805"/>
  <c r="FB1799"/>
  <c r="FD1792"/>
  <c r="FF1791"/>
  <c r="FE1789"/>
  <c r="FF1789"/>
  <c r="FB1790"/>
  <c r="FE1799"/>
  <c r="FF1795"/>
  <c r="FE1793"/>
  <c r="FC1797"/>
  <c r="FF1800"/>
  <c r="FC1792"/>
  <c r="FF1804"/>
  <c r="FB1793"/>
  <c r="FC1798"/>
  <c r="FC1801"/>
  <c r="FD1791"/>
  <c r="FD1797"/>
  <c r="FE1803"/>
  <c r="FC1805"/>
  <c r="FC1789"/>
  <c r="FB1805"/>
  <c r="FD1790"/>
  <c r="FC1802"/>
  <c r="FD1805"/>
  <c r="FF1803"/>
  <c r="FC1795"/>
  <c r="FF1793"/>
  <c r="FF1798"/>
  <c r="FF1797"/>
  <c r="FB1794"/>
  <c r="FF1792"/>
  <c r="FC1803"/>
  <c r="FE1795"/>
  <c r="FD1796"/>
  <c r="FF1799"/>
  <c r="FE1801"/>
  <c r="FF1802"/>
  <c r="FF1796"/>
  <c r="FB1795"/>
  <c r="FE1794"/>
  <c r="FB1789"/>
  <c r="FB1791"/>
  <c r="FB1798"/>
  <c r="FE1798"/>
  <c r="CV1802"/>
  <c r="CX1795"/>
  <c r="CW1802"/>
  <c r="CT1794"/>
  <c r="CT1803"/>
  <c r="CU1805"/>
  <c r="CV1799"/>
  <c r="CT1801"/>
  <c r="CU1803"/>
  <c r="CW1798"/>
  <c r="CU1795"/>
  <c r="CU1793"/>
  <c r="CX1798"/>
  <c r="CV1796"/>
  <c r="CT1790"/>
  <c r="CU1792"/>
  <c r="CT1791"/>
  <c r="CT1800"/>
  <c r="CT1798"/>
  <c r="CV1803"/>
  <c r="CX1802"/>
  <c r="CT1793"/>
  <c r="CT1795"/>
  <c r="CV1797"/>
  <c r="CU1790"/>
  <c r="CU1791"/>
  <c r="CW1801"/>
  <c r="CX1793"/>
  <c r="CX1797"/>
  <c r="CX1796"/>
  <c r="CU1796"/>
  <c r="CX1805"/>
  <c r="CW1795"/>
  <c r="CV1800"/>
  <c r="CU1802"/>
  <c r="CU1789"/>
  <c r="CV1804"/>
  <c r="CV1805"/>
  <c r="CU1798"/>
  <c r="CW1796"/>
  <c r="CW1803"/>
  <c r="CV1790"/>
  <c r="CX1790"/>
  <c r="CX1804"/>
  <c r="CX1791"/>
  <c r="CV1798"/>
  <c r="CW1804"/>
  <c r="CW1794"/>
  <c r="CX1801"/>
  <c r="CW1800"/>
  <c r="CT1802"/>
  <c r="CT1804"/>
  <c r="CV1801"/>
  <c r="CV1794"/>
  <c r="CX1803"/>
  <c r="CU1804"/>
  <c r="CW1790"/>
  <c r="CV1789"/>
  <c r="CV1795"/>
  <c r="CU1799"/>
  <c r="CX1789"/>
  <c r="CT1805"/>
  <c r="CT1789"/>
  <c r="CU1800"/>
  <c r="CX1792"/>
  <c r="CW1792"/>
  <c r="CT1792"/>
  <c r="CU1801"/>
  <c r="CW1805"/>
  <c r="CT1796"/>
  <c r="CW1797"/>
  <c r="CV1792"/>
  <c r="CX1799"/>
  <c r="CW1789"/>
  <c r="CX1794"/>
  <c r="CV1793"/>
  <c r="CV1791"/>
  <c r="CW1791"/>
  <c r="CT1799"/>
  <c r="CU1794"/>
  <c r="CW1799"/>
  <c r="CU1797"/>
  <c r="CW1793"/>
  <c r="CX1800"/>
  <c r="CT1797"/>
  <c r="B377" l="1"/>
  <c r="J75" i="1" s="1"/>
  <c r="FX1792" i="5"/>
  <c r="FU1805"/>
  <c r="FV1798"/>
  <c r="FY1793"/>
  <c r="FV1802"/>
  <c r="FV1799"/>
  <c r="FX1797"/>
  <c r="FV1792"/>
  <c r="FW1790"/>
  <c r="FY1804"/>
  <c r="FY1797"/>
  <c r="FU1802"/>
  <c r="FX1799"/>
  <c r="FU1800"/>
  <c r="FU1799"/>
  <c r="FX1795"/>
  <c r="FW1802"/>
  <c r="FV1796"/>
  <c r="FW1803"/>
  <c r="FU1796"/>
  <c r="FV1793"/>
  <c r="FV1801"/>
  <c r="FV1804"/>
  <c r="FX1789"/>
  <c r="FW1791"/>
  <c r="FY1799"/>
  <c r="FU1794"/>
  <c r="FU1793"/>
  <c r="FW1797"/>
  <c r="FV1805"/>
  <c r="FU1792"/>
  <c r="FV1797"/>
  <c r="FX1802"/>
  <c r="FW1801"/>
  <c r="FV1790"/>
  <c r="FW1799"/>
  <c r="FX1805"/>
  <c r="FY1800"/>
  <c r="FW1798"/>
  <c r="FU1790"/>
  <c r="FX1801"/>
  <c r="FX1793"/>
  <c r="FX1794"/>
  <c r="FW1804"/>
  <c r="FY1796"/>
  <c r="FU1803"/>
  <c r="FY1802"/>
  <c r="FW1792"/>
  <c r="FW1794"/>
  <c r="FW1805"/>
  <c r="FY1792"/>
  <c r="FV1791"/>
  <c r="FX1791"/>
  <c r="FU1797"/>
  <c r="FY1795"/>
  <c r="FU1801"/>
  <c r="FU1804"/>
  <c r="FW1789"/>
  <c r="FW1800"/>
  <c r="FY1791"/>
  <c r="FY1801"/>
  <c r="FX1803"/>
  <c r="FW1793"/>
  <c r="FU1795"/>
  <c r="FX1790"/>
  <c r="FU1789"/>
  <c r="FY1798"/>
  <c r="FX1798"/>
  <c r="FX1800"/>
  <c r="FY1794"/>
  <c r="FV1795"/>
  <c r="FW1796"/>
  <c r="FY1805"/>
  <c r="FU1798"/>
  <c r="FX1796"/>
  <c r="FY1803"/>
  <c r="FU1791"/>
  <c r="FV1803"/>
  <c r="FW1795"/>
  <c r="FY1790"/>
  <c r="FV1800"/>
  <c r="FY1789"/>
  <c r="FX1804"/>
  <c r="FV1789"/>
  <c r="FV1794"/>
  <c r="H45" i="1" l="1"/>
  <c r="E45"/>
  <c r="M45"/>
  <c r="J45"/>
  <c r="K45"/>
  <c r="D45"/>
  <c r="F45"/>
  <c r="L45"/>
  <c r="G45"/>
  <c r="I45"/>
  <c r="B45"/>
  <c r="L49"/>
  <c r="H46"/>
  <c r="L46"/>
  <c r="E46"/>
  <c r="I46"/>
  <c r="D46"/>
  <c r="K46"/>
  <c r="G46"/>
  <c r="J46"/>
  <c r="F46"/>
  <c r="M46"/>
  <c r="B46"/>
  <c r="M63"/>
  <c r="K77"/>
  <c r="B89"/>
  <c r="M72"/>
  <c r="L93"/>
  <c r="B77"/>
  <c r="L48"/>
  <c r="B47"/>
  <c r="G71"/>
  <c r="J84"/>
  <c r="E96"/>
  <c r="L53"/>
  <c r="H49"/>
  <c r="G68"/>
  <c r="K54"/>
  <c r="G47"/>
  <c r="H67"/>
  <c r="D75"/>
  <c r="F84"/>
  <c r="F82"/>
  <c r="K70"/>
  <c r="B76"/>
  <c r="D73"/>
  <c r="G64"/>
  <c r="B92"/>
  <c r="B87"/>
  <c r="E68"/>
  <c r="L50"/>
  <c r="L56"/>
  <c r="F55"/>
  <c r="I55"/>
  <c r="D59"/>
  <c r="G69"/>
  <c r="G61"/>
  <c r="I63"/>
  <c r="E78"/>
  <c r="H71"/>
  <c r="G58"/>
  <c r="M94"/>
  <c r="J87"/>
  <c r="J61"/>
  <c r="L70"/>
  <c r="K48"/>
  <c r="I69"/>
  <c r="F51"/>
  <c r="E67"/>
  <c r="H51"/>
  <c r="H91"/>
  <c r="M90"/>
  <c r="L63"/>
  <c r="L55"/>
  <c r="J80"/>
  <c r="L71"/>
  <c r="K59"/>
  <c r="J65"/>
  <c r="F61"/>
  <c r="M47"/>
  <c r="G54"/>
  <c r="G57"/>
  <c r="I58"/>
  <c r="B58"/>
  <c r="H82"/>
  <c r="F67"/>
  <c r="F70"/>
  <c r="G77"/>
  <c r="G82"/>
  <c r="L87"/>
  <c r="H86"/>
  <c r="M92"/>
  <c r="K53"/>
  <c r="M96"/>
  <c r="M77"/>
  <c r="D89"/>
  <c r="B49"/>
  <c r="G48"/>
  <c r="D57"/>
  <c r="G78"/>
  <c r="K55"/>
  <c r="I70"/>
  <c r="M93"/>
  <c r="J60"/>
  <c r="M59"/>
  <c r="J48"/>
  <c r="H52"/>
  <c r="J52"/>
  <c r="I94"/>
  <c r="H90"/>
  <c r="I67"/>
  <c r="I61"/>
  <c r="I57"/>
  <c r="K75"/>
  <c r="G59"/>
  <c r="K61"/>
  <c r="J77"/>
  <c r="J47"/>
  <c r="I89"/>
  <c r="K76"/>
  <c r="E85"/>
  <c r="M78"/>
  <c r="B86"/>
  <c r="J70"/>
  <c r="L66"/>
  <c r="L62"/>
  <c r="K92"/>
  <c r="L95"/>
  <c r="M62"/>
  <c r="H68"/>
  <c r="F69"/>
  <c r="I93"/>
  <c r="D91"/>
  <c r="B78"/>
  <c r="M84"/>
  <c r="J93"/>
  <c r="L65"/>
  <c r="F93"/>
  <c r="J71"/>
  <c r="K68"/>
  <c r="K78"/>
  <c r="F83"/>
  <c r="F59"/>
  <c r="M53"/>
  <c r="L81"/>
  <c r="J95"/>
  <c r="K49"/>
  <c r="I80"/>
  <c r="J64"/>
  <c r="E83"/>
  <c r="G51"/>
  <c r="K62"/>
  <c r="I52"/>
  <c r="M89"/>
  <c r="L57"/>
  <c r="G66"/>
  <c r="M82"/>
  <c r="B88"/>
  <c r="H47"/>
  <c r="F75"/>
  <c r="F85"/>
  <c r="K93"/>
  <c r="G70"/>
  <c r="H88"/>
  <c r="L72"/>
  <c r="F68"/>
  <c r="D84"/>
  <c r="I48"/>
  <c r="G50"/>
  <c r="I47"/>
  <c r="B69"/>
  <c r="I79"/>
  <c r="I88"/>
  <c r="H89"/>
  <c r="I87"/>
  <c r="D81"/>
  <c r="G80"/>
  <c r="D47"/>
  <c r="K84"/>
  <c r="H93"/>
  <c r="N93" s="1"/>
  <c r="K91"/>
  <c r="E50"/>
  <c r="J90"/>
  <c r="K67"/>
  <c r="L69"/>
  <c r="K66"/>
  <c r="L84"/>
  <c r="B84"/>
  <c r="E75"/>
  <c r="L83"/>
  <c r="B67"/>
  <c r="G87"/>
  <c r="B59"/>
  <c r="D70"/>
  <c r="B54"/>
  <c r="E57"/>
  <c r="F90"/>
  <c r="F53"/>
  <c r="G81"/>
  <c r="G67"/>
  <c r="H59"/>
  <c r="L94"/>
  <c r="M51"/>
  <c r="E71"/>
  <c r="K87"/>
  <c r="M87"/>
  <c r="E73"/>
  <c r="J89"/>
  <c r="K57"/>
  <c r="B95"/>
  <c r="K96"/>
  <c r="D93"/>
  <c r="L73"/>
  <c r="I92"/>
  <c r="M58"/>
  <c r="G86"/>
  <c r="D79"/>
  <c r="E52"/>
  <c r="F66"/>
  <c r="I81"/>
  <c r="H75"/>
  <c r="E62"/>
  <c r="D49"/>
  <c r="L89"/>
  <c r="B79"/>
  <c r="F92"/>
  <c r="D80"/>
  <c r="J88"/>
  <c r="I95"/>
  <c r="D58"/>
  <c r="B80"/>
  <c r="B81"/>
  <c r="D78"/>
  <c r="F57"/>
  <c r="L85"/>
  <c r="H66"/>
  <c r="M91"/>
  <c r="E87"/>
  <c r="G90"/>
  <c r="D54"/>
  <c r="L60"/>
  <c r="D95"/>
  <c r="F96"/>
  <c r="D48"/>
  <c r="H87"/>
  <c r="H60"/>
  <c r="F47"/>
  <c r="H79"/>
  <c r="K88"/>
  <c r="E93"/>
  <c r="B82"/>
  <c r="B62"/>
  <c r="D65"/>
  <c r="M56"/>
  <c r="J73"/>
  <c r="J82"/>
  <c r="M50"/>
  <c r="I71"/>
  <c r="L47"/>
  <c r="J96"/>
  <c r="B65"/>
  <c r="G75"/>
  <c r="H64"/>
  <c r="F88"/>
  <c r="G84"/>
  <c r="G73"/>
  <c r="H83"/>
  <c r="L54"/>
  <c r="B85"/>
  <c r="J79"/>
  <c r="D52"/>
  <c r="F73"/>
  <c r="I64"/>
  <c r="K51"/>
  <c r="I56"/>
  <c r="E80"/>
  <c r="J76"/>
  <c r="I77"/>
  <c r="M61"/>
  <c r="L96"/>
  <c r="H74"/>
  <c r="G53"/>
  <c r="B66"/>
  <c r="J66"/>
  <c r="I86"/>
  <c r="K64"/>
  <c r="L67"/>
  <c r="B94"/>
  <c r="I83"/>
  <c r="M81"/>
  <c r="M70"/>
  <c r="D63"/>
  <c r="I59"/>
  <c r="O59" s="1"/>
  <c r="F56"/>
  <c r="B90"/>
  <c r="L88"/>
  <c r="M80"/>
  <c r="D66"/>
  <c r="J57"/>
  <c r="M55"/>
  <c r="E89"/>
  <c r="B55"/>
  <c r="F89"/>
  <c r="E69"/>
  <c r="D53"/>
  <c r="E72"/>
  <c r="K95"/>
  <c r="B51"/>
  <c r="L68"/>
  <c r="K63"/>
  <c r="G74"/>
  <c r="J59"/>
  <c r="E47"/>
  <c r="B93"/>
  <c r="I68"/>
  <c r="E63"/>
  <c r="K79"/>
  <c r="B68"/>
  <c r="J92"/>
  <c r="L75"/>
  <c r="I49"/>
  <c r="G63"/>
  <c r="L78"/>
  <c r="G65"/>
  <c r="J62"/>
  <c r="E54"/>
  <c r="E84"/>
  <c r="F81"/>
  <c r="F60"/>
  <c r="E59"/>
  <c r="K71"/>
  <c r="L76"/>
  <c r="M86"/>
  <c r="E64"/>
  <c r="M66"/>
  <c r="E88"/>
  <c r="J49"/>
  <c r="D77"/>
  <c r="E91"/>
  <c r="B53"/>
  <c r="E77"/>
  <c r="B64"/>
  <c r="B71"/>
  <c r="H84"/>
  <c r="D51"/>
  <c r="H63"/>
  <c r="K94"/>
  <c r="E92"/>
  <c r="H57"/>
  <c r="H54"/>
  <c r="M48"/>
  <c r="G93"/>
  <c r="B96"/>
  <c r="H94"/>
  <c r="I54"/>
  <c r="B75"/>
  <c r="D60"/>
  <c r="H62"/>
  <c r="L74"/>
  <c r="G55"/>
  <c r="L79"/>
  <c r="K65"/>
  <c r="J53"/>
  <c r="H56"/>
  <c r="F58"/>
  <c r="M68"/>
  <c r="K83"/>
  <c r="G89"/>
  <c r="J74"/>
  <c r="D96"/>
  <c r="H48"/>
  <c r="K89"/>
  <c r="B73"/>
  <c r="J54"/>
  <c r="I76"/>
  <c r="L52"/>
  <c r="G85"/>
  <c r="K69"/>
  <c r="D69"/>
  <c r="I50"/>
  <c r="G76"/>
  <c r="M74"/>
  <c r="H95"/>
  <c r="B72"/>
  <c r="D85"/>
  <c r="G56"/>
  <c r="I91"/>
  <c r="F62"/>
  <c r="M95"/>
  <c r="L92"/>
  <c r="J58"/>
  <c r="I84"/>
  <c r="D61"/>
  <c r="M83"/>
  <c r="I65"/>
  <c r="E53"/>
  <c r="K90"/>
  <c r="G88"/>
  <c r="F50"/>
  <c r="J94"/>
  <c r="H50"/>
  <c r="E61"/>
  <c r="M60"/>
  <c r="G52"/>
  <c r="I82"/>
  <c r="I85"/>
  <c r="L86"/>
  <c r="K47"/>
  <c r="K82"/>
  <c r="J56"/>
  <c r="E95"/>
  <c r="F78"/>
  <c r="F87"/>
  <c r="F94"/>
  <c r="L90"/>
  <c r="L77"/>
  <c r="E48"/>
  <c r="H92"/>
  <c r="I75"/>
  <c r="I62"/>
  <c r="F64"/>
  <c r="H58"/>
  <c r="G62"/>
  <c r="D68"/>
  <c r="B48"/>
  <c r="I90"/>
  <c r="G60"/>
  <c r="H80"/>
  <c r="I96"/>
  <c r="E81"/>
  <c r="K85"/>
  <c r="D74"/>
  <c r="E49"/>
  <c r="H53"/>
  <c r="J69"/>
  <c r="M76"/>
  <c r="I73"/>
  <c r="H96"/>
  <c r="G94"/>
  <c r="E55"/>
  <c r="G95"/>
  <c r="G96"/>
  <c r="J86"/>
  <c r="M67"/>
  <c r="M57"/>
  <c r="L51"/>
  <c r="J50"/>
  <c r="F65"/>
  <c r="H77"/>
  <c r="F52"/>
  <c r="K74"/>
  <c r="D64"/>
  <c r="J68"/>
  <c r="D67"/>
  <c r="E65"/>
  <c r="E74"/>
  <c r="M69"/>
  <c r="B52"/>
  <c r="H69"/>
  <c r="H85"/>
  <c r="E76"/>
  <c r="H72"/>
  <c r="K86"/>
  <c r="H81"/>
  <c r="M88"/>
  <c r="J81"/>
  <c r="D56"/>
  <c r="M73"/>
  <c r="G79"/>
  <c r="D92"/>
  <c r="J63"/>
  <c r="G49"/>
  <c r="D55"/>
  <c r="F48"/>
  <c r="E70"/>
  <c r="H61"/>
  <c r="J78"/>
  <c r="E86"/>
  <c r="F74"/>
  <c r="D82"/>
  <c r="K73"/>
  <c r="H73"/>
  <c r="H78"/>
  <c r="G92"/>
  <c r="H70"/>
  <c r="H65"/>
  <c r="B91"/>
  <c r="F77"/>
  <c r="G83"/>
  <c r="D62"/>
  <c r="I78"/>
  <c r="K60"/>
  <c r="J51"/>
  <c r="L80"/>
  <c r="D83"/>
  <c r="L91"/>
  <c r="B50"/>
  <c r="D76"/>
  <c r="D86"/>
  <c r="B74"/>
  <c r="F54"/>
  <c r="E60"/>
  <c r="D71"/>
  <c r="M85"/>
  <c r="F86"/>
  <c r="B56"/>
  <c r="F91"/>
  <c r="B83"/>
  <c r="D88"/>
  <c r="L61"/>
  <c r="F71"/>
  <c r="K72"/>
  <c r="E51"/>
  <c r="K56"/>
  <c r="B57"/>
  <c r="I60"/>
  <c r="M52"/>
  <c r="M71"/>
  <c r="F80"/>
  <c r="K50"/>
  <c r="E82"/>
  <c r="D94"/>
  <c r="M75"/>
  <c r="F49"/>
  <c r="D90"/>
  <c r="I74"/>
  <c r="B63"/>
  <c r="I51"/>
  <c r="F63"/>
  <c r="G91"/>
  <c r="J55"/>
  <c r="E79"/>
  <c r="I53"/>
  <c r="J72"/>
  <c r="L58"/>
  <c r="B60"/>
  <c r="E56"/>
  <c r="M79"/>
  <c r="I72"/>
  <c r="J83"/>
  <c r="I66"/>
  <c r="E90"/>
  <c r="F72"/>
  <c r="L82"/>
  <c r="F95"/>
  <c r="F76"/>
  <c r="E58"/>
  <c r="G72"/>
  <c r="D50"/>
  <c r="D87"/>
  <c r="M54"/>
  <c r="H76"/>
  <c r="M64"/>
  <c r="K80"/>
  <c r="J67"/>
  <c r="E94"/>
  <c r="J91"/>
  <c r="K52"/>
  <c r="M65"/>
  <c r="J85"/>
  <c r="D72"/>
  <c r="E66"/>
  <c r="M49"/>
  <c r="L64"/>
  <c r="L59"/>
  <c r="K81"/>
  <c r="B70"/>
  <c r="H55"/>
  <c r="K58"/>
  <c r="F79"/>
  <c r="B61"/>
  <c r="FZ1791" i="5"/>
  <c r="FQ1791" s="1"/>
  <c r="FZ1804"/>
  <c r="FQ1804" s="1"/>
  <c r="FZ1798"/>
  <c r="FQ1798" s="1"/>
  <c r="FZ1789"/>
  <c r="FQ1789" s="1"/>
  <c r="FZ1797"/>
  <c r="FQ1797" s="1"/>
  <c r="FZ1803"/>
  <c r="FQ1803" s="1"/>
  <c r="FZ1800"/>
  <c r="FQ1800" s="1"/>
  <c r="FZ1805"/>
  <c r="FQ1805" s="1"/>
  <c r="FZ1792"/>
  <c r="FZ1794"/>
  <c r="FQ1794" s="1"/>
  <c r="FZ1799"/>
  <c r="FQ1799" s="1"/>
  <c r="FZ1795"/>
  <c r="FZ1801"/>
  <c r="FQ1801" s="1"/>
  <c r="FZ1790"/>
  <c r="FQ1790" s="1"/>
  <c r="FZ1793"/>
  <c r="FQ1793" s="1"/>
  <c r="FZ1796"/>
  <c r="FQ1796" s="1"/>
  <c r="FZ1802"/>
  <c r="FQ1802" s="1"/>
  <c r="FQ1792" l="1"/>
  <c r="FQ1795" s="1"/>
  <c r="O45" i="1"/>
  <c r="N45"/>
  <c r="O46"/>
  <c r="N46"/>
  <c r="O60"/>
  <c r="N82"/>
  <c r="N85"/>
  <c r="O63"/>
  <c r="O54"/>
  <c r="N52"/>
  <c r="N86"/>
  <c r="O74"/>
  <c r="O56"/>
  <c r="N53"/>
  <c r="N92"/>
  <c r="N56"/>
  <c r="O85"/>
  <c r="O65"/>
  <c r="O77"/>
  <c r="N47"/>
  <c r="N64"/>
  <c r="O84"/>
  <c r="N84"/>
  <c r="O58"/>
  <c r="N55"/>
  <c r="O72"/>
  <c r="O47"/>
  <c r="N66"/>
  <c r="O67"/>
  <c r="N88"/>
  <c r="O76"/>
  <c r="O61"/>
  <c r="O70"/>
  <c r="N67"/>
  <c r="N83"/>
  <c r="N80"/>
  <c r="O66"/>
  <c r="O52"/>
  <c r="N51"/>
  <c r="N78"/>
  <c r="O69"/>
  <c r="N68"/>
  <c r="O96"/>
  <c r="N50"/>
  <c r="N57"/>
  <c r="O49"/>
  <c r="O83"/>
  <c r="N87"/>
  <c r="N69"/>
  <c r="O78"/>
  <c r="N65"/>
  <c r="O94"/>
  <c r="O53"/>
  <c r="N70"/>
  <c r="O79"/>
  <c r="O50"/>
  <c r="N60"/>
  <c r="N81"/>
  <c r="O62"/>
  <c r="O81"/>
  <c r="N61"/>
  <c r="N96"/>
  <c r="O90"/>
  <c r="N58"/>
  <c r="O68"/>
  <c r="N94"/>
  <c r="N54"/>
  <c r="O51"/>
  <c r="O71"/>
  <c r="O92"/>
  <c r="N89"/>
  <c r="O93"/>
  <c r="O89"/>
  <c r="N95"/>
  <c r="J97"/>
  <c r="O75"/>
  <c r="N90"/>
  <c r="N48"/>
  <c r="O48"/>
  <c r="N91"/>
  <c r="N77"/>
  <c r="N49"/>
  <c r="N76"/>
  <c r="N75"/>
  <c r="O91"/>
  <c r="O55"/>
  <c r="O86"/>
  <c r="O95"/>
  <c r="O88"/>
  <c r="I97"/>
  <c r="N63"/>
  <c r="F97"/>
  <c r="O82"/>
  <c r="E97"/>
  <c r="N74"/>
  <c r="O64"/>
  <c r="M97"/>
  <c r="O57"/>
  <c r="N59"/>
  <c r="G97"/>
  <c r="O80"/>
  <c r="N73"/>
  <c r="N72"/>
  <c r="L97"/>
  <c r="N62"/>
  <c r="D97"/>
  <c r="H97"/>
  <c r="N71"/>
  <c r="O73"/>
  <c r="K97"/>
  <c r="N79"/>
  <c r="O87"/>
  <c r="J100" l="1"/>
  <c r="B100"/>
  <c r="F100"/>
  <c r="H100"/>
  <c r="D100"/>
  <c r="L100"/>
  <c r="H105"/>
  <c r="D106"/>
  <c r="F111"/>
  <c r="B107"/>
  <c r="J114"/>
  <c r="H103"/>
  <c r="B116"/>
  <c r="F116"/>
  <c r="H116"/>
  <c r="F107"/>
  <c r="J106"/>
  <c r="B105"/>
  <c r="F103"/>
  <c r="H104"/>
  <c r="D113"/>
  <c r="L109"/>
  <c r="F114"/>
  <c r="F110"/>
  <c r="J115"/>
  <c r="D107"/>
  <c r="F112"/>
  <c r="B106"/>
  <c r="L103"/>
  <c r="L115"/>
  <c r="L105"/>
  <c r="B103"/>
  <c r="B113"/>
  <c r="J103"/>
  <c r="J112"/>
  <c r="F101"/>
  <c r="F106"/>
  <c r="D105"/>
  <c r="B115"/>
  <c r="B104"/>
  <c r="F109"/>
  <c r="H113"/>
  <c r="H111"/>
  <c r="B109"/>
  <c r="J113"/>
  <c r="D110"/>
  <c r="L102"/>
  <c r="H112"/>
  <c r="J111"/>
  <c r="J110"/>
  <c r="H102"/>
  <c r="L112"/>
  <c r="D104"/>
  <c r="L113"/>
  <c r="L101"/>
  <c r="B102"/>
  <c r="H115"/>
  <c r="D112"/>
  <c r="D102"/>
  <c r="F115"/>
  <c r="J104"/>
  <c r="L114"/>
  <c r="J101"/>
  <c r="L110"/>
  <c r="D101"/>
  <c r="F105"/>
  <c r="D114"/>
  <c r="B110"/>
  <c r="H106"/>
  <c r="J116"/>
  <c r="L107"/>
  <c r="B101"/>
  <c r="L108"/>
  <c r="F113"/>
  <c r="D103"/>
  <c r="D115"/>
  <c r="H101"/>
  <c r="F104"/>
  <c r="H109"/>
  <c r="L111"/>
  <c r="L116"/>
  <c r="H107"/>
  <c r="J109"/>
  <c r="J107"/>
  <c r="B111"/>
  <c r="B108"/>
  <c r="D116"/>
  <c r="D108"/>
  <c r="D111"/>
  <c r="J102"/>
  <c r="B114"/>
  <c r="L106"/>
  <c r="H114"/>
  <c r="J108"/>
  <c r="H108"/>
  <c r="D109"/>
  <c r="L104"/>
  <c r="F102"/>
  <c r="H110"/>
  <c r="F108"/>
  <c r="B112"/>
  <c r="J105"/>
  <c r="N97"/>
  <c r="O97"/>
  <c r="N100" l="1"/>
  <c r="N104"/>
  <c r="N105"/>
  <c r="N102"/>
  <c r="N101"/>
  <c r="N115"/>
  <c r="N103"/>
  <c r="N106"/>
  <c r="N111"/>
  <c r="N109"/>
  <c r="N112"/>
  <c r="N113"/>
  <c r="N110"/>
  <c r="F117"/>
  <c r="N108"/>
  <c r="N107"/>
  <c r="N116"/>
  <c r="L117"/>
  <c r="D117"/>
  <c r="J117"/>
  <c r="N114"/>
  <c r="H117"/>
  <c r="N117" l="1"/>
</calcChain>
</file>

<file path=xl/comments1.xml><?xml version="1.0" encoding="utf-8"?>
<comments xmlns="http://schemas.openxmlformats.org/spreadsheetml/2006/main">
  <authors>
    <author>Bojan</author>
  </authors>
  <commentList>
    <comment ref="D4" authorId="0">
      <text>
        <r>
          <rPr>
            <b/>
            <sz val="8"/>
            <color indexed="81"/>
            <rFont val="Tahoma"/>
            <family val="2"/>
          </rPr>
          <t>Изаберите Програм са листе</t>
        </r>
      </text>
    </comment>
    <comment ref="B15" authorId="0">
      <text>
        <r>
          <rPr>
            <b/>
            <sz val="8"/>
            <color indexed="81"/>
            <rFont val="Tahoma"/>
            <family val="2"/>
          </rPr>
          <t>Изаберите програмски циљ са листе</t>
        </r>
      </text>
    </comment>
    <comment ref="D15" authorId="0">
      <text>
        <r>
          <rPr>
            <b/>
            <sz val="8"/>
            <color indexed="81"/>
            <rFont val="Tahoma"/>
            <family val="2"/>
          </rPr>
          <t>Изаберите индикатор са листе</t>
        </r>
      </text>
    </comment>
    <comment ref="B43" authorId="0">
      <text>
        <r>
          <rPr>
            <b/>
            <sz val="8"/>
            <color indexed="81"/>
            <rFont val="Tahoma"/>
            <family val="2"/>
          </rPr>
          <t>Списак програмских активности и пројеката се аутоматски учитава по редоследу радних листова у документу</t>
        </r>
      </text>
    </comment>
    <comment ref="D43" authorId="0">
      <text>
        <r>
          <rPr>
            <b/>
            <sz val="8"/>
            <color indexed="81"/>
            <rFont val="Tahoma"/>
            <family val="2"/>
          </rPr>
          <t>Вредности се аутоматски учитавају за све године и изворе</t>
        </r>
      </text>
    </comment>
    <comment ref="B99" authorId="0">
      <text>
        <r>
          <rPr>
            <b/>
            <sz val="8"/>
            <color indexed="81"/>
            <rFont val="Tahoma"/>
            <family val="2"/>
          </rPr>
          <t>Извори се аутоматски учитавају и приказују збирне вредности по свим програмским активностима и пројектима</t>
        </r>
      </text>
    </comment>
  </commentList>
</comments>
</file>

<file path=xl/comments2.xml><?xml version="1.0" encoding="utf-8"?>
<comments xmlns="http://schemas.openxmlformats.org/spreadsheetml/2006/main">
  <authors>
    <author>Bojan</author>
  </authors>
  <commentList>
    <comment ref="A2" authorId="0">
      <text>
        <r>
          <rPr>
            <b/>
            <sz val="8"/>
            <color indexed="81"/>
            <rFont val="Tahoma"/>
            <family val="2"/>
          </rPr>
          <t>Изаберите наслов обрасца са листе</t>
        </r>
      </text>
    </comment>
    <comment ref="D5" authorId="0">
      <text>
        <r>
          <rPr>
            <b/>
            <sz val="8"/>
            <color indexed="81"/>
            <rFont val="Tahoma"/>
            <family val="2"/>
          </rPr>
          <t>Изаберите програмску активност са листе</t>
        </r>
      </text>
    </comment>
    <comment ref="D6" authorId="0">
      <text>
        <r>
          <rPr>
            <b/>
            <sz val="8"/>
            <color indexed="81"/>
            <rFont val="Tahoma"/>
            <family val="2"/>
          </rPr>
          <t>Изаберите функцију са листе</t>
        </r>
      </text>
    </comment>
    <comment ref="B16" authorId="0">
      <text>
        <r>
          <rPr>
            <b/>
            <sz val="8"/>
            <color indexed="81"/>
            <rFont val="Tahoma"/>
            <family val="2"/>
          </rPr>
          <t>Изаберите циљ програмске активности</t>
        </r>
      </text>
    </comment>
    <comment ref="D16" authorId="0">
      <text>
        <r>
          <rPr>
            <b/>
            <sz val="8"/>
            <color indexed="81"/>
            <rFont val="Tahoma"/>
            <family val="2"/>
          </rPr>
          <t>Изаберите индикатор са листе</t>
        </r>
      </text>
    </comment>
    <comment ref="B46" authorId="0">
      <text>
        <r>
          <rPr>
            <b/>
            <sz val="8"/>
            <color indexed="81"/>
            <rFont val="Tahoma"/>
            <family val="2"/>
          </rPr>
          <t xml:space="preserve">Унесите шифру конта на шестоцифреном нивоу. </t>
        </r>
      </text>
    </comment>
    <comment ref="C46" authorId="0">
      <text>
        <r>
          <rPr>
            <b/>
            <sz val="8"/>
            <color indexed="81"/>
            <rFont val="Tahoma"/>
            <family val="2"/>
          </rPr>
          <t>Уносом шифре конта назив се аутоматски учитава, уколико услед допуне Контног плана постоји потреба за новим контом, постоји могућност уписа назива.</t>
        </r>
      </text>
    </comment>
    <comment ref="B326" authorId="0">
      <text>
        <r>
          <rPr>
            <b/>
            <sz val="8"/>
            <color indexed="81"/>
            <rFont val="Tahoma"/>
            <family val="2"/>
          </rPr>
          <t>Изаберите извор финансирања са листе</t>
        </r>
      </text>
    </comment>
  </commentList>
</comments>
</file>

<file path=xl/comments3.xml><?xml version="1.0" encoding="utf-8"?>
<comments xmlns="http://schemas.openxmlformats.org/spreadsheetml/2006/main">
  <authors>
    <author>Bojan</author>
  </authors>
  <commentList>
    <comment ref="A2" authorId="0">
      <text>
        <r>
          <rPr>
            <b/>
            <sz val="8"/>
            <color indexed="81"/>
            <rFont val="Tahoma"/>
            <family val="2"/>
          </rPr>
          <t>Изаберите наслов обрасца са листе</t>
        </r>
      </text>
    </comment>
    <comment ref="E5" authorId="0">
      <text>
        <r>
          <rPr>
            <b/>
            <sz val="8"/>
            <color indexed="81"/>
            <rFont val="Tahoma"/>
            <family val="2"/>
          </rPr>
          <t>Доделите шифру пројекта (П1, П2, П3…)</t>
        </r>
      </text>
    </comment>
    <comment ref="D6" authorId="0">
      <text>
        <r>
          <rPr>
            <b/>
            <sz val="8"/>
            <color indexed="81"/>
            <rFont val="Tahoma"/>
            <family val="2"/>
          </rPr>
          <t>Унесите назив пројекта</t>
        </r>
      </text>
    </comment>
    <comment ref="D7" authorId="0">
      <text>
        <r>
          <rPr>
            <b/>
            <sz val="8"/>
            <color indexed="81"/>
            <rFont val="Tahoma"/>
            <family val="2"/>
          </rPr>
          <t>Изаберите функцију са листе</t>
        </r>
      </text>
    </comment>
    <comment ref="B39" authorId="0">
      <text>
        <r>
          <rPr>
            <b/>
            <sz val="8"/>
            <color indexed="81"/>
            <rFont val="Tahoma"/>
            <family val="2"/>
          </rPr>
          <t xml:space="preserve">Унесите шифру конта на шестоцифреном нивоу. </t>
        </r>
      </text>
    </comment>
    <comment ref="C39" authorId="0">
      <text>
        <r>
          <rPr>
            <b/>
            <sz val="8"/>
            <color indexed="81"/>
            <rFont val="Tahoma"/>
            <family val="2"/>
          </rPr>
          <t>Уносом шифре конта назив се аутоматски учитава, уколико услед допуне Контног плана постоји потреба за новим контом, постоји могућност уписа назива.</t>
        </r>
      </text>
    </comment>
    <comment ref="B120" authorId="0">
      <text>
        <r>
          <rPr>
            <b/>
            <sz val="8"/>
            <color indexed="81"/>
            <rFont val="Tahoma"/>
            <family val="2"/>
          </rPr>
          <t>Изаберите извор финансирања са листе</t>
        </r>
      </text>
    </comment>
  </commentList>
</comments>
</file>

<file path=xl/sharedStrings.xml><?xml version="1.0" encoding="utf-8"?>
<sst xmlns="http://schemas.openxmlformats.org/spreadsheetml/2006/main" count="7978" uniqueCount="5340">
  <si>
    <t>budzetska</t>
  </si>
  <si>
    <t>ostalo</t>
  </si>
  <si>
    <t xml:space="preserve">ostalo </t>
  </si>
  <si>
    <t>Отплате главнице осталим страним кредиторима</t>
  </si>
  <si>
    <t>Отплата главнице на стране финансијске деривате</t>
  </si>
  <si>
    <t>Исправка спољног дуга</t>
  </si>
  <si>
    <t>Отплата главнице по гаранцијама</t>
  </si>
  <si>
    <t>Отплата главнице за финансијски лизинг</t>
  </si>
  <si>
    <t>Отплата гаранција по комерцијалним трансакцијама</t>
  </si>
  <si>
    <t>Набавка домаће финансијске имовине</t>
  </si>
  <si>
    <t>Набавка домаћих хартија од вредности, изузев акција</t>
  </si>
  <si>
    <t>Кредити осталим нивоима власти</t>
  </si>
  <si>
    <t>Кредити домаћим јавним финансијским институцијама</t>
  </si>
  <si>
    <t>Кредити домаћим пословним банкама</t>
  </si>
  <si>
    <t>Кредити домаћим јавним нефинансијским институцијама</t>
  </si>
  <si>
    <t>Кредити физичким лицима и домаћинствима у земљи</t>
  </si>
  <si>
    <t>Кредити домаћим невладиним организацијама у земљи</t>
  </si>
  <si>
    <t>Кредити домаћим нефинансијским приватним предузећима</t>
  </si>
  <si>
    <t>Набавка домаћих акција и осталог капитала</t>
  </si>
  <si>
    <t>Набавка стране финансијске имовине</t>
  </si>
  <si>
    <t>Набавка страних хартија од вредности, изузев акција</t>
  </si>
  <si>
    <t>Кредити страним владама</t>
  </si>
  <si>
    <t>Кредити међународним организацијама</t>
  </si>
  <si>
    <t>Кредити страним пословним банкама</t>
  </si>
  <si>
    <t>Кредити страним нефинансијским институцијама</t>
  </si>
  <si>
    <t>Кредити страним невладиним организацијама</t>
  </si>
  <si>
    <t>Набавка страних акција и осталог капитала</t>
  </si>
  <si>
    <t>Куповина стране валуте</t>
  </si>
  <si>
    <t>Средства резерве</t>
  </si>
  <si>
    <t>Стална резерва</t>
  </si>
  <si>
    <t>Текућа резерва</t>
  </si>
  <si>
    <t>Куповина стамбеног простора</t>
  </si>
  <si>
    <t>Куповина стамбеног простора за јавне службенике</t>
  </si>
  <si>
    <t>Куповина стамбеног простора за социјалне групе</t>
  </si>
  <si>
    <t>Куповина стамбеног простора за избеглице</t>
  </si>
  <si>
    <t>Куповина осталог стамбеног простора</t>
  </si>
  <si>
    <t>Лизинг стамбеног простора</t>
  </si>
  <si>
    <t>Куповина пословних зграда и пословног простора</t>
  </si>
  <si>
    <t>Куповина канцеларијских зграда и осталог простора</t>
  </si>
  <si>
    <t>Куповина болница, домова здравља и старачких домова</t>
  </si>
  <si>
    <t>Куповина објеката за потребе образовања</t>
  </si>
  <si>
    <t>Куповина ресторана</t>
  </si>
  <si>
    <t>Куповина одмаралишта</t>
  </si>
  <si>
    <t>Куповина складишта, силоса, гаража и сл.</t>
  </si>
  <si>
    <t>Куповина фабричких хала</t>
  </si>
  <si>
    <t>Лизинг пословних зграда и пословног простора</t>
  </si>
  <si>
    <t>Куповина осталих објеката</t>
  </si>
  <si>
    <t>Куповина отворених спортских и рекреационих објеката</t>
  </si>
  <si>
    <t>Куповина установа културе</t>
  </si>
  <si>
    <t>Куповина затвора</t>
  </si>
  <si>
    <t>Лизинг осталих објеката</t>
  </si>
  <si>
    <t>Изградња стамбеног простора</t>
  </si>
  <si>
    <t>Изградња стамбеног простора за јавне службенике</t>
  </si>
  <si>
    <t>Изградња стамбеног простора за социјалне групе</t>
  </si>
  <si>
    <t>Изградња стамбеног простора за избеглице</t>
  </si>
  <si>
    <t>Изградња осталих стамбених простора</t>
  </si>
  <si>
    <t>Изградња пословних зграда и пословног простора</t>
  </si>
  <si>
    <t>Канцеларијске зграде и пословни простор</t>
  </si>
  <si>
    <t>Болнице, домови здравља и старачки домови</t>
  </si>
  <si>
    <t>Објекти за потребе образовања</t>
  </si>
  <si>
    <t>Ресторани</t>
  </si>
  <si>
    <t>Одмаралишта</t>
  </si>
  <si>
    <t>Складишта, силоси, гараже и слично</t>
  </si>
  <si>
    <t>Гранични прелази</t>
  </si>
  <si>
    <t>Фабричке хале</t>
  </si>
  <si>
    <t>Изградња саобраћајних објеката</t>
  </si>
  <si>
    <t>Аутопутеви, путеви, мостови, надвожњаци и тунели</t>
  </si>
  <si>
    <t>Пруге</t>
  </si>
  <si>
    <t>Аеродромске писте</t>
  </si>
  <si>
    <t>Изградња водоводне инфраструктуре</t>
  </si>
  <si>
    <t>Водовод</t>
  </si>
  <si>
    <t>Канализација</t>
  </si>
  <si>
    <t>Луке</t>
  </si>
  <si>
    <t>Бране</t>
  </si>
  <si>
    <t>Изградња осталих објеката</t>
  </si>
  <si>
    <t>Плиновод и плинарски радови</t>
  </si>
  <si>
    <t>Комуникациони и електрични водови</t>
  </si>
  <si>
    <t>Отворени спортски и рекреациони објекти</t>
  </si>
  <si>
    <t>Установе културе</t>
  </si>
  <si>
    <t>Затвори</t>
  </si>
  <si>
    <t>Изградња система за наводњавање</t>
  </si>
  <si>
    <t>Капитално одржавање стамбених простора</t>
  </si>
  <si>
    <t>Капитално одржавање стамбеног простора за јавне службенике</t>
  </si>
  <si>
    <t>Капитално одржавање стамбеног простора за социјалне групе</t>
  </si>
  <si>
    <t>Капитално одржавање стамбеног простора за избеглице</t>
  </si>
  <si>
    <t>Капитално одржавање другог стамбеног простора</t>
  </si>
  <si>
    <t>Капитално одржавање пословних зграда и пословног простора</t>
  </si>
  <si>
    <t>Капитално одржавање болница, домова здравља и старачких домова</t>
  </si>
  <si>
    <t>Капитално одржавање објеката за потребе образовања</t>
  </si>
  <si>
    <t>Капитално одржавање ресторана</t>
  </si>
  <si>
    <t>Капитално одржавање одмаралишта</t>
  </si>
  <si>
    <t>Капитално одржавање складишта, силоса, гаража и сл.</t>
  </si>
  <si>
    <t>Капитално одржавање граничних прелаза</t>
  </si>
  <si>
    <t>Капитално одржавање фабричких хала</t>
  </si>
  <si>
    <t>Капитално одржавање саобраћајних објеката</t>
  </si>
  <si>
    <t>Капитално одржавање аутопутева, путева, мостова, надвожњака и тунела</t>
  </si>
  <si>
    <t>Капитално одржавање пруга</t>
  </si>
  <si>
    <t>Капитално одржавање аеродромских писта</t>
  </si>
  <si>
    <t>Капитално одржавање водоводне инфраструктуре</t>
  </si>
  <si>
    <t>Капитално одржавање водовода</t>
  </si>
  <si>
    <t>Капитално одржавање канализације</t>
  </si>
  <si>
    <t>Капитално одржавање лука</t>
  </si>
  <si>
    <t>Капитално одржавање брана</t>
  </si>
  <si>
    <t>Капитално одржавање осталих објеката</t>
  </si>
  <si>
    <t>Капитално одржавање плиновода и плинарских радова</t>
  </si>
  <si>
    <t>Капитално одржавање комуникационих и електричних водова</t>
  </si>
  <si>
    <t>Капитално одржавање отворених спортских и рекреационих објеката</t>
  </si>
  <si>
    <t>Капитално одржавање установа културе</t>
  </si>
  <si>
    <t>Капитално одржавање затвора</t>
  </si>
  <si>
    <t>Капитално одржавање и реконструкција система за наводњавање</t>
  </si>
  <si>
    <t>Планирање и праћење пројекта</t>
  </si>
  <si>
    <t>Процене изводљивости</t>
  </si>
  <si>
    <t>Идејни пројекат</t>
  </si>
  <si>
    <t>Стручна оцена и коментари</t>
  </si>
  <si>
    <t>Пројектна документација</t>
  </si>
  <si>
    <t>Опрема за копнени саобраћај</t>
  </si>
  <si>
    <t>Аутомобили</t>
  </si>
  <si>
    <t>Трактори</t>
  </si>
  <si>
    <t>Комбији</t>
  </si>
  <si>
    <t>Камиони</t>
  </si>
  <si>
    <t>Теренска возила</t>
  </si>
  <si>
    <t>Мотоцикли</t>
  </si>
  <si>
    <t>Бицикли</t>
  </si>
  <si>
    <t>Пловни објекти</t>
  </si>
  <si>
    <t>Бродови и чамци</t>
  </si>
  <si>
    <t>Трајекти</t>
  </si>
  <si>
    <t>Опрема за ваздушни саобраћај</t>
  </si>
  <si>
    <t>Хеликоптери</t>
  </si>
  <si>
    <t>Авиони</t>
  </si>
  <si>
    <t>Лизинг опреме за саобраћај</t>
  </si>
  <si>
    <t>Канцеларијска опрема</t>
  </si>
  <si>
    <t>Писаће машине</t>
  </si>
  <si>
    <t>Штампачи</t>
  </si>
  <si>
    <t>Мреже</t>
  </si>
  <si>
    <t>Комуникациона опрема</t>
  </si>
  <si>
    <t>Телефонске централе с припадајућим инсталацијама и апаратима</t>
  </si>
  <si>
    <t>Мобилни телефони</t>
  </si>
  <si>
    <t>Електронска опрема</t>
  </si>
  <si>
    <t>Фотографска опрема</t>
  </si>
  <si>
    <t>Опрема за домаћинство</t>
  </si>
  <si>
    <t>Опрема за угоститељство</t>
  </si>
  <si>
    <t>Лизинг административне опреме</t>
  </si>
  <si>
    <t>Пољопривредна опрема</t>
  </si>
  <si>
    <t>Лизинг пољопривредне опреме</t>
  </si>
  <si>
    <t>Лизинг опреме за заштиту животне средине</t>
  </si>
  <si>
    <t>Медицинска опрема</t>
  </si>
  <si>
    <t>Лабораторијска опрема</t>
  </si>
  <si>
    <t>Мерни и контролни инструменти</t>
  </si>
  <si>
    <t>Лизинг медицинске и лабораторијске опреме</t>
  </si>
  <si>
    <t>Опрема за образовање</t>
  </si>
  <si>
    <t>Опрема за науку</t>
  </si>
  <si>
    <t>Опрема за културу</t>
  </si>
  <si>
    <t>Опрема за спорт</t>
  </si>
  <si>
    <t>Лизинг опреме за образовање, науку, културу и спорт</t>
  </si>
  <si>
    <t>Лизинг опремe за војску</t>
  </si>
  <si>
    <t>Лизинг опремe за јавну безбедност</t>
  </si>
  <si>
    <t>Опрема за производњу</t>
  </si>
  <si>
    <t>Моторна опрема</t>
  </si>
  <si>
    <t>Непокретна опрема</t>
  </si>
  <si>
    <t>Уграђена опрема</t>
  </si>
  <si>
    <t>Монтирана опрема</t>
  </si>
  <si>
    <t>Механичка опрема</t>
  </si>
  <si>
    <t>Немоторизовани алати</t>
  </si>
  <si>
    <t>Лизинг опреме за производњу, моторна, непокретна и немоторна опрема</t>
  </si>
  <si>
    <t>Лизинг остале некретнине и опрема</t>
  </si>
  <si>
    <t>Стока</t>
  </si>
  <si>
    <t>Говеда</t>
  </si>
  <si>
    <t>Коњи</t>
  </si>
  <si>
    <t>Магарци, муле, мазге</t>
  </si>
  <si>
    <t>Свиње</t>
  </si>
  <si>
    <t>Овце и козе</t>
  </si>
  <si>
    <t>Живина</t>
  </si>
  <si>
    <t>Рибе</t>
  </si>
  <si>
    <t>Пчелињаци</t>
  </si>
  <si>
    <t>Остала стока</t>
  </si>
  <si>
    <t>Вишегодишњи засади</t>
  </si>
  <si>
    <t>Компјутерски софтвер</t>
  </si>
  <si>
    <t>Књижевна и уметничка дела</t>
  </si>
  <si>
    <t>Књиге у библиотеци</t>
  </si>
  <si>
    <t>Музејски експонати и споменици културе</t>
  </si>
  <si>
    <t>Визуелна уметност</t>
  </si>
  <si>
    <t>Скулптуре</t>
  </si>
  <si>
    <t>Архивска грађа</t>
  </si>
  <si>
    <t>Природне реткости</t>
  </si>
  <si>
    <t>Остала књижевна и уметничка дела</t>
  </si>
  <si>
    <t>Остала нематеријална основна средства</t>
  </si>
  <si>
    <t>Издаци за патенте и технологију, техничку и технолошку документацију</t>
  </si>
  <si>
    <t>Лиценце</t>
  </si>
  <si>
    <t>Концесије</t>
  </si>
  <si>
    <t>Заштитни знак, индустријска заштитна права, занатска и слична права</t>
  </si>
  <si>
    <t>Остала заштићена права и интелектуална својина (компјутерски програми, трајна ауторска права и слично)</t>
  </si>
  <si>
    <t>Права кориштења имовине у туђем власништву</t>
  </si>
  <si>
    <t>Прикључак за телефонске линије</t>
  </si>
  <si>
    <t>Набавка земљишта</t>
  </si>
  <si>
    <t>Набавка пољопривредног земљишта</t>
  </si>
  <si>
    <t>Набавка грађевинског земљишта</t>
  </si>
  <si>
    <t>Набавка земљишта које се налази испод зграда и објеката</t>
  </si>
  <si>
    <t>Набавка спортских терена и придружених водених површина</t>
  </si>
  <si>
    <t>Набавка другог земљишта и придружених водених површина</t>
  </si>
  <si>
    <t>Побољшања земљишта</t>
  </si>
  <si>
    <t>Побољшања пољопривредног земљишта</t>
  </si>
  <si>
    <t>Побољшања грађевинског земљишта</t>
  </si>
  <si>
    <t>Побољшања земљишта које се налази испод зграда и објеката</t>
  </si>
  <si>
    <t>Побољшања спортских терена и придружене водене површине</t>
  </si>
  <si>
    <t>Побољшања другог земљишта и придружене водене површине</t>
  </si>
  <si>
    <t>Набавка угља, нафте и природног гаса</t>
  </si>
  <si>
    <t>Набавка минералних резерви метала</t>
  </si>
  <si>
    <t>Побољшања копова</t>
  </si>
  <si>
    <t>Побољшање копова</t>
  </si>
  <si>
    <t>Побољшања угља, нафте и природног гаса</t>
  </si>
  <si>
    <t>Побољшање металних минералних резерви</t>
  </si>
  <si>
    <t>Набавка шума</t>
  </si>
  <si>
    <t>Побољшања шуме</t>
  </si>
  <si>
    <t>Побољшања шума</t>
  </si>
  <si>
    <t>Набавка воде</t>
  </si>
  <si>
    <t>Побољшања воде</t>
  </si>
  <si>
    <t>Нефинансијска имовина која се финансира из средстава за реализацију националног инвестиционог плана на територији АП Војводине</t>
  </si>
  <si>
    <t>Отплата главнице на домаће краткорочне хартије од вредности, изузев акција</t>
  </si>
  <si>
    <t>Отплата главнице на домаће дугорочне хартије од вредности, изузев акција</t>
  </si>
  <si>
    <t>Дисконти на домаће дугорочне хартије од вредности, изузев акција</t>
  </si>
  <si>
    <t>Отплата главнице нивоу Републике</t>
  </si>
  <si>
    <t>Отплата главнице нивоу територијалних аутономија</t>
  </si>
  <si>
    <t>Отплата главнице нивоу градова</t>
  </si>
  <si>
    <t>Отплата главнице нивоу општина</t>
  </si>
  <si>
    <t>Отплата главнице Републичком фонду за здравствено осигурање</t>
  </si>
  <si>
    <t>Отплата главнице Републичком фонду за ПИО</t>
  </si>
  <si>
    <t>Отплата главнице Националној служби за запошљавање</t>
  </si>
  <si>
    <t>Отплата главнице Фонду за социјално осигурање војних осигураника</t>
  </si>
  <si>
    <t>Отплата главнице НБС</t>
  </si>
  <si>
    <t>Отплата главнице осталим домаћим јавним финансијским институцијама</t>
  </si>
  <si>
    <t>Исправка унутрашњег дуга од осталих нивоа власти за средства отплаћена у току фискалне године</t>
  </si>
  <si>
    <t>Исправка унутрашњег дуга од осталих домаћих кредитора за средства отплаћена у току фискалне године</t>
  </si>
  <si>
    <t>Отплата главнице на краткорочне хартије од вредности, изузев акција, емитоване на иностраном финансијском тржишту</t>
  </si>
  <si>
    <t>Отплата главнице на дугорочне хартије од вредности, изузев акција, емитоване на иностраном финансијском тржишту</t>
  </si>
  <si>
    <t>Дисконти на дугорочне хартије од вредности, изузев акција, емитоване на иностраном финансијском тржишту</t>
  </si>
  <si>
    <t>Отплата главнице Париском клубу</t>
  </si>
  <si>
    <t>Отплата главнице осталим страним владама</t>
  </si>
  <si>
    <t>Отплата главнице Светској банци</t>
  </si>
  <si>
    <t>Отплата главнице IBRD</t>
  </si>
  <si>
    <t>Отплата главнице EBRD</t>
  </si>
  <si>
    <t>Отплата главнице EIB</t>
  </si>
  <si>
    <t>Отплата главнице CEB</t>
  </si>
  <si>
    <t>Отплата главнице осталим мултилатералним институцијама</t>
  </si>
  <si>
    <t>Отплата главнице страним пословним банкама</t>
  </si>
  <si>
    <t>Отплата главнице Лондонском клубу</t>
  </si>
  <si>
    <t>Отплата главнице осталим страним пословним банкама</t>
  </si>
  <si>
    <t>Отплата главнице осталим страним кредиторима</t>
  </si>
  <si>
    <t>Исправка спољног дуга за средства отплаћена у фискалној години</t>
  </si>
  <si>
    <t>Отплата главнице зa финансијски лизинг</t>
  </si>
  <si>
    <t>Набавка домаћих краткорочних хартија од вредности, изузев акција</t>
  </si>
  <si>
    <t>Набавка домаћих дугорочних хартија од вредности, изузев акција</t>
  </si>
  <si>
    <t>Кредити нивоу Републике</t>
  </si>
  <si>
    <t>Кредити нивоу територијалних аутономија</t>
  </si>
  <si>
    <t>Кредити нивоу градова</t>
  </si>
  <si>
    <t>Кредити нивоу општина</t>
  </si>
  <si>
    <t>Кредити Републичком фонду за здравствено осигурање</t>
  </si>
  <si>
    <t>Кредити Републичком фонду за ПИО</t>
  </si>
  <si>
    <t>Кредити Националној служби за запошљавање</t>
  </si>
  <si>
    <t>Кредити Фонду за социјално осигурање војних осигураника</t>
  </si>
  <si>
    <t>Кредити Народној банци Србије</t>
  </si>
  <si>
    <t>Кредити осталим домаћим јавним финансијским институцијама</t>
  </si>
  <si>
    <t>Кредити домаћим нефинансијским јавним институцијама</t>
  </si>
  <si>
    <t>Кредити физичким лицима у земљи, за потребе становања</t>
  </si>
  <si>
    <t>Кредити физичким лицима у земљи, за комерцијалне потребе</t>
  </si>
  <si>
    <t>Кредити студентима и ученицима у земљи</t>
  </si>
  <si>
    <t>Кредити невладиним организацијама у земљи</t>
  </si>
  <si>
    <t>Кредити удружењима грађана у земљи</t>
  </si>
  <si>
    <t>Кредити непрофитним организацијама у земљи</t>
  </si>
  <si>
    <t>Учешће капитала у домаћим нефинансијским јавним предузећима и институцијама</t>
  </si>
  <si>
    <t>Учешће капитала у домаћим јавним финансијским институцијама</t>
  </si>
  <si>
    <t>Учешће капитала у Народној банци Србије</t>
  </si>
  <si>
    <t>Учешће капитала у осталим јавним финансијским институцијама у земљи</t>
  </si>
  <si>
    <t>Учешће капитала у домаћим нефинансијским приватним предузећима</t>
  </si>
  <si>
    <t>Учешће капитала у домаћим пословним банкама</t>
  </si>
  <si>
    <t>Набавка страних краткорочних хартија од вредности, изузев акција</t>
  </si>
  <si>
    <t>Набавка страних дугорочних хартија од вредности, изузев акција</t>
  </si>
  <si>
    <t>Кредити за премошћавање финансирања пројеката ЕУ</t>
  </si>
  <si>
    <t>Кредити страним удружењима грађана</t>
  </si>
  <si>
    <t>Кредити страним непрофитним институцијама</t>
  </si>
  <si>
    <t>Учешће капитала у међународним финансијским институцијама</t>
  </si>
  <si>
    <t>Учешће капитала у страним компанијама и нефинансијским институцијама</t>
  </si>
  <si>
    <t>Набавка финансијске имовине која се финансира из средстава за реализацију националног инвестиционог плана</t>
  </si>
  <si>
    <t xml:space="preserve">Проценат грађевинског земљишта потпуно опремљеног комуналном инфраструктуром </t>
  </si>
  <si>
    <t>Унапређење туристичке понуде у граду/општини</t>
  </si>
  <si>
    <t>Унапређење пољопривредне производње у граду/општини</t>
  </si>
  <si>
    <t>Доступност основног образовања свој деци са територије града/општине у складу са прописаним стандардима</t>
  </si>
  <si>
    <t>Доступност средњег образовања у складу са прописаним стандардима и потребама за образовним профилима који одговарају циљевима развоја града/општине и привреде</t>
  </si>
  <si>
    <t>Обезбеђивање свеобухватне социјалне заштите и помоћи најугроженијем становништву града/општине</t>
  </si>
  <si>
    <t>Обезбеђивање услова за остварење права грађана на лакши и бржи начин у граду/општини</t>
  </si>
  <si>
    <t>Повећање смештајних капацитета туристичке понуде</t>
  </si>
  <si>
    <t>Развијеност инфраструктуре у контексту доприноса социо економском развоју</t>
  </si>
  <si>
    <t>Повећање  обухвата деце предшколским васпитањем  и  образовањем</t>
  </si>
  <si>
    <t>Потпуни обухват основним  образовањем и васпитањем</t>
  </si>
  <si>
    <t>Унапређење доступности основног образовања деци из осетљивих група</t>
  </si>
  <si>
    <t>Унапређен квалитет основног образовања</t>
  </si>
  <si>
    <t>Унапређење доступности средњег образовања</t>
  </si>
  <si>
    <t>Активно партнерство субјеката омладинске политике у развоју омладинске политике и спровођењу омладинских активности, као и у развоју и спровођењу локалних политика које се тичу младих</t>
  </si>
  <si>
    <t>rashodi 2015</t>
  </si>
  <si>
    <t>rashodi 2016</t>
  </si>
  <si>
    <t>rashodi 2017</t>
  </si>
  <si>
    <t>rashodi 2018</t>
  </si>
  <si>
    <t>Број извршених инспекцијских надзора над спровођењем мера заштите ваздуха од загађивања у објектима за које надлежни орган града/општине (и/или АП) издаје одобрење за градњу, односно употребну дозволу у односу на укупан број ових објеката.</t>
  </si>
  <si>
    <t>Број инспекцијских надзора над спровођењем мера заштите од буке за постројења и активности за које интегрисану дозволу издаје надлежни орган града/општине у односу на укупан број ових постројења</t>
  </si>
  <si>
    <t>Број извршених инспекцијских надзора над изворима зрачења за које одобрење за изградњу и почетак рада издаје надлежни орган града/општине у односу на укупан број ових извора.</t>
  </si>
  <si>
    <t>Проценат територије под заштитом III категорије</t>
  </si>
  <si>
    <t>Просечан број деце по васпитачу/васпитачици (јасле, предшколски, припремни предшколски програм)</t>
  </si>
  <si>
    <t xml:space="preserve">Проценат стручних сарадника који су добили најмање 24 бода за стручно усавршавање кроз учешће на семинарима на годишњем нивоу у односу на укупан број стручних сарадника </t>
  </si>
  <si>
    <t>Број објеката у којима су извршена инвестициона улагања на годишњем нивоу, у односу на укупан број објеката ПУ</t>
  </si>
  <si>
    <t xml:space="preserve">Проценат школа у којима је надлежна инспекција (санитарна за хигијену, грађевинска за грађевинске услове и инспрекција заштите која котролише безбедност и здравље на раду) констатовала неиспуњење основних критериијума </t>
  </si>
  <si>
    <t>Број стручних лица која су добила најмање 24 бода за стручно усавршавање кроз учешће на семинарима на годишњем нивоу</t>
  </si>
  <si>
    <t xml:space="preserve">Број талентоване деце подржане од стране града/општине у односу на укупан број деце у школама  </t>
  </si>
  <si>
    <t>Број деце која се образују по ИОП3</t>
  </si>
  <si>
    <t xml:space="preserve">Проценат деце којој је обезбеђена бесплатна исхрана у односу на укупан број деце </t>
  </si>
  <si>
    <t>Проценат деце којој је обезбеђен бесплатан школски превоз у односу на укупан број деце (у складу са ЗОСОВ)</t>
  </si>
  <si>
    <t xml:space="preserve">Проценат објеката прилагођених деци са инвалидитетом и посебним потребама </t>
  </si>
  <si>
    <t>Број запослених који су добили најмање 24 бода за стручно усавршавање кроз учешће на семинарима на годишњем нивоу</t>
  </si>
  <si>
    <t>Број корисника једнократне новчане помоћи у односу на укупан број грађана</t>
  </si>
  <si>
    <t>Број грађана - корисника субвенција (нпр. комуналних услуга, услуга  превоза) у односу на укупан број грађана</t>
  </si>
  <si>
    <t>Број удружења / хуманитарних организација које добијају средства из буџета града/општине</t>
  </si>
  <si>
    <t xml:space="preserve">Број акција на прикупљању различитих  врста  помоћи </t>
  </si>
  <si>
    <t>Број здравствених радника/лекара финансираних из буџета града/општине</t>
  </si>
  <si>
    <t>26</t>
  </si>
  <si>
    <t>27</t>
  </si>
  <si>
    <t>28</t>
  </si>
  <si>
    <t>29</t>
  </si>
  <si>
    <t>30</t>
  </si>
  <si>
    <t>31</t>
  </si>
  <si>
    <t>32</t>
  </si>
  <si>
    <t>33</t>
  </si>
  <si>
    <t>34</t>
  </si>
  <si>
    <t>35</t>
  </si>
  <si>
    <t>Добровољни трансфери од физичких и правних лица</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</si>
  <si>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</si>
  <si>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</si>
  <si>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</si>
  <si>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</si>
  <si>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</si>
  <si>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</si>
  <si>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</si>
  <si>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</si>
  <si>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</si>
  <si>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</si>
  <si>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</si>
  <si>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</si>
  <si>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</si>
  <si>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</si>
  <si>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</si>
  <si>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</si>
  <si>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</si>
  <si>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</si>
  <si>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</si>
  <si>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</si>
  <si>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</si>
  <si>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</si>
  <si>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</si>
  <si>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</si>
  <si>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</si>
  <si>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</si>
  <si>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</si>
  <si>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</si>
  <si>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</si>
  <si>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</si>
  <si>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</si>
  <si>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</si>
  <si>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</si>
  <si>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</si>
  <si>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</si>
  <si>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</si>
  <si>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</si>
  <si>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</si>
  <si>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</si>
  <si>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</si>
  <si>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</si>
  <si>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</si>
  <si>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</si>
  <si>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</si>
  <si>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</si>
  <si>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</si>
  <si>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</si>
  <si>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</si>
  <si>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</si>
  <si>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</si>
  <si>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</si>
  <si>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</si>
  <si>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</si>
  <si>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</si>
  <si>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</si>
  <si>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</si>
  <si>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</si>
  <si>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</si>
  <si>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</si>
  <si>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</si>
  <si>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</si>
  <si>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</si>
  <si>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</si>
  <si>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</si>
  <si>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</si>
  <si>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</si>
  <si>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</si>
  <si>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</si>
  <si>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</si>
  <si>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</si>
  <si>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</si>
  <si>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</si>
  <si>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</si>
  <si>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109</t>
  </si>
  <si>
    <t>112</t>
  </si>
  <si>
    <t>113</t>
  </si>
  <si>
    <t>114</t>
  </si>
  <si>
    <t>115</t>
  </si>
  <si>
    <t>116</t>
  </si>
  <si>
    <t>117</t>
  </si>
  <si>
    <t>118</t>
  </si>
  <si>
    <t>119</t>
  </si>
  <si>
    <t>120</t>
  </si>
  <si>
    <t>121</t>
  </si>
  <si>
    <t>122</t>
  </si>
  <si>
    <t>123</t>
  </si>
  <si>
    <t>124</t>
  </si>
  <si>
    <t>125</t>
  </si>
  <si>
    <t>126</t>
  </si>
  <si>
    <t>127</t>
  </si>
  <si>
    <t>128</t>
  </si>
  <si>
    <t>129</t>
  </si>
  <si>
    <t>130</t>
  </si>
  <si>
    <t>131</t>
  </si>
  <si>
    <t>132</t>
  </si>
  <si>
    <t>133</t>
  </si>
  <si>
    <t>134</t>
  </si>
  <si>
    <t>135</t>
  </si>
  <si>
    <t>136</t>
  </si>
  <si>
    <t>Трансфери од других нивоа власти</t>
  </si>
  <si>
    <t>Неутрошена средства од приватизације из ранијих година</t>
  </si>
  <si>
    <t>Неутрошена средства донација из ранијих година</t>
  </si>
  <si>
    <t>Финансијска помоћ ЕУ</t>
  </si>
  <si>
    <t>Расходи за запослене</t>
  </si>
  <si>
    <t>Плате, додаци и накнаде запослених</t>
  </si>
  <si>
    <t>Плате по основу цене рада</t>
  </si>
  <si>
    <t>Додатак за рад дужи од пуног радног времена</t>
  </si>
  <si>
    <t>Додатак за рад на дан државног и верског празника</t>
  </si>
  <si>
    <t>Додатак за рад ноћу</t>
  </si>
  <si>
    <t>Додатак за време проведено на раду (минули рад)</t>
  </si>
  <si>
    <t>Теренски додатак</t>
  </si>
  <si>
    <t>Накнада зараде за време привремене спречености за рад до 30 дана услед болести</t>
  </si>
  <si>
    <t>Накнада зараде за време одсуствовања са рада на дан празника који је нерадни дан, годишњег одмора, плаћеног одсуства, војне вежбе и одазивања на позив државног органа</t>
  </si>
  <si>
    <t>Остали додаци и накнаде запосленима</t>
  </si>
  <si>
    <t>Плате приправника</t>
  </si>
  <si>
    <t>Плате приправника које плаћа послодавац</t>
  </si>
  <si>
    <t>Плате приправника које плаћа Национална служба за запошљавање</t>
  </si>
  <si>
    <t>Плате привремено запослених</t>
  </si>
  <si>
    <t>Плате по основу судских пресуда</t>
  </si>
  <si>
    <t>Накнада штете запослених</t>
  </si>
  <si>
    <t>Накнада штете запосленом за неискоришћени годишњи одмор</t>
  </si>
  <si>
    <t>Остале накнаде штете запосленом</t>
  </si>
  <si>
    <t>Остале исплате зарада за специјалне задатке или пројекте</t>
  </si>
  <si>
    <t>Допринос за пензијско и инвалидско осигурање</t>
  </si>
  <si>
    <t>Допринос за добровољно пензијско и инвалидско осигурање</t>
  </si>
  <si>
    <t>Допринос за пензијско и инвалидско осигурање - за радни стаж који се рачуна са увећаним доприносом</t>
  </si>
  <si>
    <t>Допринос за здравствено осигурање</t>
  </si>
  <si>
    <t>Допринос за добровољно здравствено осигурање</t>
  </si>
  <si>
    <t>Допринос за незапосленост</t>
  </si>
  <si>
    <t>Оброци (храна)</t>
  </si>
  <si>
    <t>Пиће</t>
  </si>
  <si>
    <t>Остале накнаде у натури у смислу заштите здравља запослених</t>
  </si>
  <si>
    <t>Обезбеђивање стамбеног простора запосленима</t>
  </si>
  <si>
    <t>Дуготрајна роба</t>
  </si>
  <si>
    <t>Возила за приватне и пословне потребе</t>
  </si>
  <si>
    <t>Остала дуготрајна роба</t>
  </si>
  <si>
    <t>Роба и услуге које обезбеђује послодавац</t>
  </si>
  <si>
    <t>Одмаралишта, спортски и рекреациони објекти</t>
  </si>
  <si>
    <t>Поклони за децу запослених</t>
  </si>
  <si>
    <t>Превоз на посао и са посла (маркица)</t>
  </si>
  <si>
    <t>Паркирање</t>
  </si>
  <si>
    <t>Дечији вртић који плаћа послодавац</t>
  </si>
  <si>
    <t>Износ разлике између редовне и снижене каматне стопе код давања кредита запосленима</t>
  </si>
  <si>
    <t>Исплата накнада за време одсуствовања с посла на терет фондова</t>
  </si>
  <si>
    <t>Породиљско боловање</t>
  </si>
  <si>
    <t>Боловање преко 30 дана</t>
  </si>
  <si>
    <t>Инвалидност рада другог степена</t>
  </si>
  <si>
    <t>Расходи за образовање деце запослених</t>
  </si>
  <si>
    <t>Отпремнине и помоћи</t>
  </si>
  <si>
    <t>Отпремнина приликом одласка у пензију</t>
  </si>
  <si>
    <t>Отпремнина у случају отпуштања с посла</t>
  </si>
  <si>
    <t>Помоћ у случају смрти запосленог или члана уже породице</t>
  </si>
  <si>
    <t>Помоћ у медицинском лечењу запосленог или чланова уже породице и друге помоћи запосленом</t>
  </si>
  <si>
    <t>Помоћ у медицинском лечењу запосленог или члана уже породице</t>
  </si>
  <si>
    <t>Помоћ у случају оштећења или уништења имовине</t>
  </si>
  <si>
    <t>Остале помоћи запосленим радницима</t>
  </si>
  <si>
    <t>Накнаде трошкова за одвојен живот од породице</t>
  </si>
  <si>
    <t>Накнаде трошкова за превоз на посао и са посла</t>
  </si>
  <si>
    <t>Накнаде трошкова за смештај изабраних, постављених и именованих лица</t>
  </si>
  <si>
    <t>Накнаде за селидбене трошкове запослених</t>
  </si>
  <si>
    <t>Остале накнаде трошкова запослених</t>
  </si>
  <si>
    <t>Награде запосленима</t>
  </si>
  <si>
    <t>Јубиларне награде</t>
  </si>
  <si>
    <t>Награде за посебне резултате рада</t>
  </si>
  <si>
    <t>Остале награде запосленима</t>
  </si>
  <si>
    <t>Бонуси</t>
  </si>
  <si>
    <t>Бонуси за државне празнике</t>
  </si>
  <si>
    <t>Накнаде члановима управних, надзорних одбора и комисија</t>
  </si>
  <si>
    <t>Накнаде члановима управних и надзорних одбора</t>
  </si>
  <si>
    <t>Накнаде члановима комисија</t>
  </si>
  <si>
    <t>Судијски додатак</t>
  </si>
  <si>
    <t>Коришћење услуга и роба</t>
  </si>
  <si>
    <t>Трошкови платног промета и банкарских услуга</t>
  </si>
  <si>
    <t>Трошкови платног промета</t>
  </si>
  <si>
    <t>Трошкови банкарских услуга</t>
  </si>
  <si>
    <t>Енергетске услуге</t>
  </si>
  <si>
    <t>Услуге за електричну енергију</t>
  </si>
  <si>
    <t>Трошкови грејања</t>
  </si>
  <si>
    <t>Природни гас</t>
  </si>
  <si>
    <t>Угаљ</t>
  </si>
  <si>
    <t>Дрво</t>
  </si>
  <si>
    <t>Лож-уље</t>
  </si>
  <si>
    <t>Централно грејање</t>
  </si>
  <si>
    <t>Комуналне услуге</t>
  </si>
  <si>
    <t>Услуге водовода и канализације</t>
  </si>
  <si>
    <t>Услуге редовног одржавања и старања</t>
  </si>
  <si>
    <t>Дератизација</t>
  </si>
  <si>
    <t>Димњачарске услуге</t>
  </si>
  <si>
    <t>Услуга заштите имовине</t>
  </si>
  <si>
    <t>Одвоз отпада</t>
  </si>
  <si>
    <t>Услуге чишћења</t>
  </si>
  <si>
    <t>Допринос за коришћење градског земљишта и слично</t>
  </si>
  <si>
    <t>Допринос за коришћење вода</t>
  </si>
  <si>
    <t>Услуге комуникација</t>
  </si>
  <si>
    <t>Телефони</t>
  </si>
  <si>
    <t>Телефон, телекс и телефакс</t>
  </si>
  <si>
    <t>Интернет и слично</t>
  </si>
  <si>
    <t>Претплата на пејџер</t>
  </si>
  <si>
    <t>Услуге мобилног телефона</t>
  </si>
  <si>
    <t>Остале услуге комуникације</t>
  </si>
  <si>
    <t>Услуге поште и доставе</t>
  </si>
  <si>
    <t>Пошта</t>
  </si>
  <si>
    <t>Услуге доставе</t>
  </si>
  <si>
    <t>Остале ПТТ услуге</t>
  </si>
  <si>
    <t>Трошкови осигурања</t>
  </si>
  <si>
    <t>Осигурање имовине</t>
  </si>
  <si>
    <t>Осигурање зграда</t>
  </si>
  <si>
    <t>Осигурање возила</t>
  </si>
  <si>
    <t>Осигурање опреме</t>
  </si>
  <si>
    <t>Осигурање остале дугорочне имовине</t>
  </si>
  <si>
    <t>Осигурање запослених</t>
  </si>
  <si>
    <t>Осигурање запослених у случају несреће на раду</t>
  </si>
  <si>
    <t>Здравствено осигурање запослених</t>
  </si>
  <si>
    <t>Осигурање од одговорности према трећим лицима</t>
  </si>
  <si>
    <t>Закуп имовине и опреме</t>
  </si>
  <si>
    <t>Закуп имовине</t>
  </si>
  <si>
    <t>Закуп стамбеног простора</t>
  </si>
  <si>
    <t>Закуп нестамбеног простора</t>
  </si>
  <si>
    <t>Закуп осталог простора</t>
  </si>
  <si>
    <t>Закуп опреме</t>
  </si>
  <si>
    <t>Закуп опреме за саобраћај</t>
  </si>
  <si>
    <t>Закуп административне опреме</t>
  </si>
  <si>
    <t>Закуп опреме за пољопривреду</t>
  </si>
  <si>
    <t>Закуп опреме за очување животне средине и науку</t>
  </si>
  <si>
    <t>Закуп медицинске и лабораторијске опреме</t>
  </si>
  <si>
    <t>Закуп опреме за образовање, културу и спорт</t>
  </si>
  <si>
    <t>Закуп опреме за војску</t>
  </si>
  <si>
    <t>Закуп опреме за јавну безбедност</t>
  </si>
  <si>
    <t>Закуп опреме за производњу, моторна, непокретна и немоторна</t>
  </si>
  <si>
    <t>Остали трошкови</t>
  </si>
  <si>
    <t>Радио - телевизијска претплата</t>
  </si>
  <si>
    <t>Остали непоменути трошкови</t>
  </si>
  <si>
    <t>Трошкови службених путовања у земљи</t>
  </si>
  <si>
    <t>Трошкови дневница (исхране) на службеном путу</t>
  </si>
  <si>
    <t>Трошкови смештаја на службеном путу</t>
  </si>
  <si>
    <t>Остале услуге службеног превоза</t>
  </si>
  <si>
    <t>Превоз у јавном саобраћају</t>
  </si>
  <si>
    <t>Такси превоз</t>
  </si>
  <si>
    <t>Превоз у граду по службеном послу</t>
  </si>
  <si>
    <t>Накнада за употребу сопственог возила</t>
  </si>
  <si>
    <t>Остали трошкови за пословна путовања у земљи</t>
  </si>
  <si>
    <t>Трошкови службених путовања у иностранство</t>
  </si>
  <si>
    <t>Трошкови дневница за службени пут у иностранство</t>
  </si>
  <si>
    <t>Трошкови превоза за службени пут у иностранство (авион, аутобус, воз и сл.)</t>
  </si>
  <si>
    <t>Трошкови смештаја на службеном путу у иностранство</t>
  </si>
  <si>
    <t>Услуге превоза у јавном саобраћају</t>
  </si>
  <si>
    <t>Остали трошкови за пословна путовања у иностранство</t>
  </si>
  <si>
    <t>Трошкови путовања у оквиру редовног рада</t>
  </si>
  <si>
    <t>Дневница (исхрана) за путовање у оквиру редовног рада</t>
  </si>
  <si>
    <t>Трошкови путовања у оквиру редовног рада (авион, аутобус, воз)</t>
  </si>
  <si>
    <t>Трошкови смештаја на путовању у оквиру редовног рада</t>
  </si>
  <si>
    <t>Остале услуге путовања у оквиру редовног рада</t>
  </si>
  <si>
    <t>Превоз средствима јавног превоза</t>
  </si>
  <si>
    <t>Накнада за превоз у граду по службеном послу</t>
  </si>
  <si>
    <t>Накнада за коришћење сопственог аутомобила</t>
  </si>
  <si>
    <t>Остали трошкови превоза у оквиру редовног рада</t>
  </si>
  <si>
    <t>Трошкови путовања ученика</t>
  </si>
  <si>
    <t>Превоз ученика</t>
  </si>
  <si>
    <t>Трошкови путовања ученика који учествују на републичким и међународним такмичењима</t>
  </si>
  <si>
    <t>Остали трошкови транспорта</t>
  </si>
  <si>
    <t>Трошкови селидбе и превоза</t>
  </si>
  <si>
    <t>Административне услуге</t>
  </si>
  <si>
    <t>Услуге превођења</t>
  </si>
  <si>
    <t>Секретарске услуге</t>
  </si>
  <si>
    <t>Рачуноводствене услуге</t>
  </si>
  <si>
    <t>Остале административне услуге</t>
  </si>
  <si>
    <t>Компјутерске услуге</t>
  </si>
  <si>
    <t>Услуге за израду и одржавање софтвера</t>
  </si>
  <si>
    <t>Услуге за израду софтвера</t>
  </si>
  <si>
    <t>Услуге за одржавање софтвера</t>
  </si>
  <si>
    <t>Услуге одржавања рачунара</t>
  </si>
  <si>
    <t>Остале компјутерске услуге</t>
  </si>
  <si>
    <t>Услуге образовања и усавршавања запослених</t>
  </si>
  <si>
    <t>Котизације</t>
  </si>
  <si>
    <t>Котизација за семинаре</t>
  </si>
  <si>
    <t>Котизација за стручна саветовања</t>
  </si>
  <si>
    <t>Котизација за учествовање на сајмовима</t>
  </si>
  <si>
    <t>Друге услуге образовања и усавршавања запослених</t>
  </si>
  <si>
    <t>Издаци за стручне испите</t>
  </si>
  <si>
    <t>Остали издаци за стручно образовање</t>
  </si>
  <si>
    <t>Услуге информисања</t>
  </si>
  <si>
    <t>Услуге штампања</t>
  </si>
  <si>
    <t>Услуге штампања билтена</t>
  </si>
  <si>
    <t>Услуге штампања часописа</t>
  </si>
  <si>
    <t>Услуге штампања публикација</t>
  </si>
  <si>
    <t>Остале услуге штампања</t>
  </si>
  <si>
    <t>Услуге информисања јавности и односа са јавношћу</t>
  </si>
  <si>
    <t>Услуге информисања јавности</t>
  </si>
  <si>
    <t>Односи са јавношћу</t>
  </si>
  <si>
    <t>Услуге рекламе и пропаганде</t>
  </si>
  <si>
    <t>Објављивање тендера и информативних огласа</t>
  </si>
  <si>
    <t>Остале услуге рекламе и пропаганде</t>
  </si>
  <si>
    <t>Медијске услуге</t>
  </si>
  <si>
    <t>Медијске услуге радија и телевизије</t>
  </si>
  <si>
    <t>Остале медијске услуге</t>
  </si>
  <si>
    <t>Стручне услуге</t>
  </si>
  <si>
    <t>Услуге ревизије</t>
  </si>
  <si>
    <t>Адвокатске услуге</t>
  </si>
  <si>
    <t>Правно заступање пред домаћим судовима</t>
  </si>
  <si>
    <t>Правно заступање пред међународним судовима</t>
  </si>
  <si>
    <t>Правне услуге</t>
  </si>
  <si>
    <t>Услуге вештачења</t>
  </si>
  <si>
    <t>Услуге поротника</t>
  </si>
  <si>
    <t>Остале правне услуге</t>
  </si>
  <si>
    <t>Финансијске услуге</t>
  </si>
  <si>
    <t>Услуге финансијских саветника</t>
  </si>
  <si>
    <t>Остале финансијске услуге</t>
  </si>
  <si>
    <t>Остале стручне услуге</t>
  </si>
  <si>
    <t>Услуге за домаћинство и угоститељство</t>
  </si>
  <si>
    <t>Услуге за домаћинство</t>
  </si>
  <si>
    <t>Прање веша</t>
  </si>
  <si>
    <t>Хемијско чишћење</t>
  </si>
  <si>
    <t>Угоститељске услуге</t>
  </si>
  <si>
    <t>Репрезентација</t>
  </si>
  <si>
    <t>Поклони</t>
  </si>
  <si>
    <t>Пољопривредне услуге</t>
  </si>
  <si>
    <t>Услуге заштите животиња и биља</t>
  </si>
  <si>
    <t>Услуге ветеринарског прегледа и вакцинације</t>
  </si>
  <si>
    <t>Заштита биља</t>
  </si>
  <si>
    <t>Испитивање узорака земљишта и вештачког ђубрива</t>
  </si>
  <si>
    <t>Остале услуге заштите животиња и биља</t>
  </si>
  <si>
    <t>Услуге образовања, културе и спорта</t>
  </si>
  <si>
    <t>Услуге образовања</t>
  </si>
  <si>
    <t>Образовање деце грађана који живе у иностранству</t>
  </si>
  <si>
    <t>Услуге предшколског образовања</t>
  </si>
  <si>
    <t>Услуге спорта</t>
  </si>
  <si>
    <t>Медицинске услуге</t>
  </si>
  <si>
    <t>Здравствена заштита по уговору</t>
  </si>
  <si>
    <t>Здравствена заштита по конвенцији</t>
  </si>
  <si>
    <t>Услуге јавног здравства - инспекција и анализа</t>
  </si>
  <si>
    <t>Лабораторијске услуге</t>
  </si>
  <si>
    <t>Остале медицинске услуге</t>
  </si>
  <si>
    <t>Услуге одржавања аутопутева</t>
  </si>
  <si>
    <t>Услуге одржавања националних паркова и природних површина</t>
  </si>
  <si>
    <t>Услуге очувања животне средине, науке и геодетске услуге</t>
  </si>
  <si>
    <t>Услуге очувања животне средине</t>
  </si>
  <si>
    <t>Услуге науке</t>
  </si>
  <si>
    <t>Геодетске услуге</t>
  </si>
  <si>
    <t>Остале специјализоване услуге</t>
  </si>
  <si>
    <t>Текуће поправке и одржавање зграда и објеката</t>
  </si>
  <si>
    <t>Текуће поправке и одржавање зграда</t>
  </si>
  <si>
    <t>Зидарски радови</t>
  </si>
  <si>
    <t>Столарски радови</t>
  </si>
  <si>
    <t>Молерски радови</t>
  </si>
  <si>
    <t>Радови на крову</t>
  </si>
  <si>
    <t>Радови на водоводу и канализацији</t>
  </si>
  <si>
    <t>Електричне инсталације</t>
  </si>
  <si>
    <t>Радови на комуникацијским инсталацијама</t>
  </si>
  <si>
    <t>Остале услуге и материјали за текуће поправке и одржавање зграда</t>
  </si>
  <si>
    <t>Текуће поправке и одржавање осталих објеката</t>
  </si>
  <si>
    <t>Текуће поправке и одржавање опреме</t>
  </si>
  <si>
    <t>Текуће поправке и одржавање опреме за саобраћај</t>
  </si>
  <si>
    <t>Механичке поправке</t>
  </si>
  <si>
    <t>Поправке електричне и електронске опреме</t>
  </si>
  <si>
    <t>Лимарски радови на возилима</t>
  </si>
  <si>
    <t>Остале поправке и одржавање опреме за саобраћај</t>
  </si>
  <si>
    <t>Текуће поправке и одржавање административне опреме</t>
  </si>
  <si>
    <t>Намештај</t>
  </si>
  <si>
    <t>Рачунарска опрема</t>
  </si>
  <si>
    <t>Опрема за комуникацију</t>
  </si>
  <si>
    <t>Електронска и фотографска опрема</t>
  </si>
  <si>
    <t>Опрема за домаћинство и угоститељство</t>
  </si>
  <si>
    <t>Биротехничка опрема</t>
  </si>
  <si>
    <t>Уградна опрема</t>
  </si>
  <si>
    <t>Остале поправке и одржавање административне опреме</t>
  </si>
  <si>
    <t>Текуће поправке и одржавање опреме за пољопривреду</t>
  </si>
  <si>
    <t>Текуће поправке и одржавање опреме за очување животне средине и науку</t>
  </si>
  <si>
    <t>Текуће поправке и одржавање опреме за очување животне средине</t>
  </si>
  <si>
    <t>Текуће поправке и одржавање опреме за науку</t>
  </si>
  <si>
    <t>Текуће поправке и одржавање медицинске и лабораторијске опреме</t>
  </si>
  <si>
    <t>Текуће поправке и одржавање медицинске опреме</t>
  </si>
  <si>
    <t>Текуће поправке и одржавање лабораторијске опреме</t>
  </si>
  <si>
    <t>Текуће поправке и одржавање мерних и контролних инструмената</t>
  </si>
  <si>
    <t>Текуће поправке и одржавање опреме за образовање, културу и спорт</t>
  </si>
  <si>
    <t>Текуће поправке и одржавање опреме за образовање</t>
  </si>
  <si>
    <t>Текуће поправке и одржавање опреме за културу</t>
  </si>
  <si>
    <t>Текуће поправке и одржавање опреме за спорт</t>
  </si>
  <si>
    <t>Текуће поправке и одржавање опреме за војску</t>
  </si>
  <si>
    <t>Текуће поправке и одржавање опреме за јавну безбедност</t>
  </si>
  <si>
    <t>Текуће поправке и одржавање производне, моторне, непокретне и немоторне опреме</t>
  </si>
  <si>
    <t>Административни материјал</t>
  </si>
  <si>
    <t>Канцеларијски материјал</t>
  </si>
  <si>
    <t>Одећа, обућа и униформе</t>
  </si>
  <si>
    <t>Расходи за радну униформу</t>
  </si>
  <si>
    <t>Службена одећа</t>
  </si>
  <si>
    <t>Униформе</t>
  </si>
  <si>
    <t>ХТЗ опрема</t>
  </si>
  <si>
    <t>Остали расходи за одећу, обућу и униформе</t>
  </si>
  <si>
    <t>Биодекорација</t>
  </si>
  <si>
    <t>Цвеће и зеленило</t>
  </si>
  <si>
    <t>Остали административни материјал</t>
  </si>
  <si>
    <t>Материјали за пољопривреду</t>
  </si>
  <si>
    <t>Храна за животиње</t>
  </si>
  <si>
    <t>Стока за експерименте</t>
  </si>
  <si>
    <t>Природна и вештачка ђубрива и слично</t>
  </si>
  <si>
    <t>Семе</t>
  </si>
  <si>
    <t>Биљке</t>
  </si>
  <si>
    <t>Остали материјал за пољопривреду</t>
  </si>
  <si>
    <t>Материјали за образовање и усавршавање запослених</t>
  </si>
  <si>
    <t>Публикације, часописи и гласила</t>
  </si>
  <si>
    <t>Стручна литература за редовне потребе запослених</t>
  </si>
  <si>
    <t>Стручна литература за образовање запослених</t>
  </si>
  <si>
    <t>Материјали за образовање</t>
  </si>
  <si>
    <t>Материјали за саобраћај</t>
  </si>
  <si>
    <t>Издаци за гориво</t>
  </si>
  <si>
    <t>Бензин</t>
  </si>
  <si>
    <t>Дизел гориво</t>
  </si>
  <si>
    <t>Уља и мазива</t>
  </si>
  <si>
    <t>Остали материјал за превозна средства</t>
  </si>
  <si>
    <t>Материјали за очување животне средине и науку</t>
  </si>
  <si>
    <t>Материјали за метеоролошка мерења</t>
  </si>
  <si>
    <t>Материјали за истраживање и развој</t>
  </si>
  <si>
    <t>Материјали за тестирање ваздуха</t>
  </si>
  <si>
    <t>Материјали за тестирање воде</t>
  </si>
  <si>
    <t>Материјали за тестирање тла</t>
  </si>
  <si>
    <t>Остали материјали за очување животне средине и науку</t>
  </si>
  <si>
    <t>Материјали за образовање, културу и спорт</t>
  </si>
  <si>
    <t>Материјали за културу</t>
  </si>
  <si>
    <t>Материјали за спорт</t>
  </si>
  <si>
    <t>Медицински и лабораторијски материјали</t>
  </si>
  <si>
    <t>Материјали за медицинске тестове</t>
  </si>
  <si>
    <t>Материјали за лабораторијске тестове</t>
  </si>
  <si>
    <t>Материјали за вакцинацију</t>
  </si>
  <si>
    <t>Материјали за имунизацију</t>
  </si>
  <si>
    <t>Лекови на рецепт</t>
  </si>
  <si>
    <t>Ортопедски материјали</t>
  </si>
  <si>
    <t>Остали медицински и лабораторијски материјали</t>
  </si>
  <si>
    <t>Материјали за одржавање хигијене и угоститељство</t>
  </si>
  <si>
    <t>Материјали за одржавање хигијене</t>
  </si>
  <si>
    <t>Хемијска средства за чишћење</t>
  </si>
  <si>
    <t>Инвентар за одржавање хигијене</t>
  </si>
  <si>
    <t>Остали материјал за одржавање хигијене</t>
  </si>
  <si>
    <t>Материјали за угоститељство</t>
  </si>
  <si>
    <t>Храна</t>
  </si>
  <si>
    <t>Пића</t>
  </si>
  <si>
    <t>Намирнице за припремање хране</t>
  </si>
  <si>
    <t>Остали материјали за угоститељство</t>
  </si>
  <si>
    <t>Материјали за посебне намене</t>
  </si>
  <si>
    <t>Потрошни материјал</t>
  </si>
  <si>
    <t>Резервни делови</t>
  </si>
  <si>
    <t>Алат и инвентар</t>
  </si>
  <si>
    <t>Со за путеве</t>
  </si>
  <si>
    <t>Остали материјали за посебне намене</t>
  </si>
  <si>
    <t>Амортизација и употреба средстава за рад</t>
  </si>
  <si>
    <t>Амортизација зграда и грађевинских објеката</t>
  </si>
  <si>
    <t>Амортизација опреме</t>
  </si>
  <si>
    <t>Амортизација осталих некретнина и опреме</t>
  </si>
  <si>
    <t>АМОРТИЗАЦИЈА КУЛТИВИСАНЕ ИМОВИНЕ</t>
  </si>
  <si>
    <t>Употреба земљишта</t>
  </si>
  <si>
    <t>Употреба подземног блага</t>
  </si>
  <si>
    <t>Употреба шума и вода</t>
  </si>
  <si>
    <t>Употреба шума</t>
  </si>
  <si>
    <t>Употреба вода</t>
  </si>
  <si>
    <t>Отплата камата и пратећи трошкови задуживања</t>
  </si>
  <si>
    <t>Отплата камата на домаће хартије од вредности</t>
  </si>
  <si>
    <t>Отплата камата на домаће краткорочне хартије од вредности</t>
  </si>
  <si>
    <t>Отплата камата на домаће дугорочне хартије од вредности</t>
  </si>
  <si>
    <t>Отплата камата осталим нивоима власти</t>
  </si>
  <si>
    <t>Отплата камата нивоу Републике</t>
  </si>
  <si>
    <t>Број програма које реализују установе из области спорта</t>
  </si>
  <si>
    <t>Број спортских организација који користе услуге установе из области спорта</t>
  </si>
  <si>
    <t>Број одржаних спортских приредби у установама из области спорта</t>
  </si>
  <si>
    <t>Степен искоришћења капацитета установа</t>
  </si>
  <si>
    <t xml:space="preserve">Број програма за вежбање старих особа и особа са инвалидитетом </t>
  </si>
  <si>
    <t>Број програма омасовљења женског спорта</t>
  </si>
  <si>
    <t>Број спортских објеката прилагођених особама са инвалидитетом</t>
  </si>
  <si>
    <t>Проценат решених  предмета у календарској години (у законском року, ван законског рока)</t>
  </si>
  <si>
    <t>Број иницијатива /предлога месних заједница према граду/општини у вези са питањима од интереса за локално становништво</t>
  </si>
  <si>
    <t>Број решених предмета у односу на укупан број предмета на годишњем нивоу</t>
  </si>
  <si>
    <t xml:space="preserve">Број правних мишљења која су дата органима  града/општине, стручним службама и другим правним лицима чија имовинска и друга права заступа </t>
  </si>
  <si>
    <t>Број опремљених пијачних места у односу на укупан број пијачних места предвиђених у складу са градском/општинском одлуком</t>
  </si>
  <si>
    <t>110</t>
  </si>
  <si>
    <t>111</t>
  </si>
  <si>
    <t>137</t>
  </si>
  <si>
    <t>138</t>
  </si>
  <si>
    <t>139</t>
  </si>
  <si>
    <t>140</t>
  </si>
  <si>
    <t>141</t>
  </si>
  <si>
    <t>142</t>
  </si>
  <si>
    <t>143</t>
  </si>
  <si>
    <t>144</t>
  </si>
  <si>
    <t>Одговорно лице</t>
  </si>
  <si>
    <t>Датум:</t>
  </si>
  <si>
    <t>Назив организационе јединице/Буџетски корисник:</t>
  </si>
  <si>
    <t>Шифра програма:</t>
  </si>
  <si>
    <t>Вредност у базној години (2015)</t>
  </si>
  <si>
    <t>Урбанизам и просторно планирање</t>
  </si>
  <si>
    <t>Опште услуге јавне управе</t>
  </si>
  <si>
    <t>Економска и развојна политика</t>
  </si>
  <si>
    <t>Пољопривреда и рурални развој</t>
  </si>
  <si>
    <t>Заштита животне средине</t>
  </si>
  <si>
    <t>Саобраћај и саобраћајна инфраструктура</t>
  </si>
  <si>
    <t>Образовање</t>
  </si>
  <si>
    <t>Социјална заштита</t>
  </si>
  <si>
    <t>Спорт и омладина</t>
  </si>
  <si>
    <t>Програм 3.  Локални економски развој</t>
  </si>
  <si>
    <t>Програм 4.  Развој туризма</t>
  </si>
  <si>
    <t>Програм 6.  Заштита животне средине</t>
  </si>
  <si>
    <t>Програм 8.  Предшколско васпитање</t>
  </si>
  <si>
    <t>Програм 9.  Основно образовање</t>
  </si>
  <si>
    <t>Програм 11.  Социјална и дечја заштита</t>
  </si>
  <si>
    <t>Програм 12.  Примарна здравствена заштита</t>
  </si>
  <si>
    <t>Програм 13.  Развој културе</t>
  </si>
  <si>
    <t>Програм 14.  Развој спорта и омладине</t>
  </si>
  <si>
    <t>п1</t>
  </si>
  <si>
    <t>п2</t>
  </si>
  <si>
    <t>п3</t>
  </si>
  <si>
    <t>п4</t>
  </si>
  <si>
    <t>п5</t>
  </si>
  <si>
    <t>п6</t>
  </si>
  <si>
    <t>п7</t>
  </si>
  <si>
    <t>п8</t>
  </si>
  <si>
    <t>п9</t>
  </si>
  <si>
    <t>п10</t>
  </si>
  <si>
    <t>п11</t>
  </si>
  <si>
    <t>п12</t>
  </si>
  <si>
    <t>п13</t>
  </si>
  <si>
    <t>п14</t>
  </si>
  <si>
    <t>п15</t>
  </si>
  <si>
    <t>1501-0003  Подстицаји за развој предузетништва</t>
  </si>
  <si>
    <t>0901-0003  Подршка социо-хуманитарним организацијама</t>
  </si>
  <si>
    <t>0901-0004  Саветодавно-терапијске и социјално-едукативне услуге</t>
  </si>
  <si>
    <t>0901-0005  Активности Црвеног крста</t>
  </si>
  <si>
    <t>1301-0003  Одржавање спортске инфраструктуре</t>
  </si>
  <si>
    <t>0602-0005  Заштитник грађана</t>
  </si>
  <si>
    <t>1502-0001  Управљање развојем туризма</t>
  </si>
  <si>
    <t xml:space="preserve">2001-0001  Функционисање предшколских установа </t>
  </si>
  <si>
    <t>2002-0001  Функционисање основних школа</t>
  </si>
  <si>
    <t>2003-0001  Функционисање средњих школа</t>
  </si>
  <si>
    <t>0901-0001  Социјалне помоћи</t>
  </si>
  <si>
    <t>1801-0001  Функционисање установа примарне здравствене заштите</t>
  </si>
  <si>
    <t xml:space="preserve">1201-0001  Функционисање локалних установа културе </t>
  </si>
  <si>
    <t>1301-0001  Подршка локалним спортским организацијама, удружењима и савезима</t>
  </si>
  <si>
    <t>0602-0001  Функционисање локалне самоуправе и градских општина</t>
  </si>
  <si>
    <t>Шифра и назив:</t>
  </si>
  <si>
    <t xml:space="preserve">Поступак за попуњавање образаца </t>
  </si>
  <si>
    <t>Програм 10.  Средње образовање</t>
  </si>
  <si>
    <t>Програм 5.  Развој пољопривреде</t>
  </si>
  <si>
    <t>Циљана вредност 2018.</t>
  </si>
  <si>
    <t>Одговорно лице за спровођење прог. aктивности:</t>
  </si>
  <si>
    <t>Одговорно лице за спровођење програмa:</t>
  </si>
  <si>
    <t>Ознака за капитални пројекат:</t>
  </si>
  <si>
    <t>Трајање пројекта:</t>
  </si>
  <si>
    <t>Одговорно лице за спровођење пројекта:</t>
  </si>
  <si>
    <t>ЗНАЧЕЊЕ ПОЈЕДИНИХ НАСЛОВА КОД ПРОГРАМА, ПРОГРАМСКИХ АКТИВНОСТИ И ПРОЈЕКАТА И ИНФОРМАЦИЈЕ КОЈЕ СЕ УНОСЕ</t>
  </si>
  <si>
    <t>Мере и поглавље преговора о приступању ЕУ:</t>
  </si>
  <si>
    <t>Ознака да ли је ИПА пројекат:</t>
  </si>
  <si>
    <t>IV</t>
  </si>
  <si>
    <t>Дотације непрофитним здравственим организацијама за лечење особа лишених слободе</t>
  </si>
  <si>
    <t>Дотације непрофитним здравственим организацијама за лечење особа непознатог пребивалишта</t>
  </si>
  <si>
    <t>Дотације у натури непрофитним организацијама које пружају услуге домаћинствима</t>
  </si>
  <si>
    <t>Дотације добротворним организацијама у храни, одећи, ћебадима и лековима за домаћинства</t>
  </si>
  <si>
    <t>Дотације Црвеном крсту Србије</t>
  </si>
  <si>
    <t>Дотације осталим непрофитним институцијама</t>
  </si>
  <si>
    <t>Дотације спортским омладинским организацијама</t>
  </si>
  <si>
    <t>Дотације етничким заједницама и мањинама</t>
  </si>
  <si>
    <t>Дотације верским заједницама</t>
  </si>
  <si>
    <t>Дотације осталим удружењима грађана и политичким странкама</t>
  </si>
  <si>
    <t>Дотације осталим удружењима грађана</t>
  </si>
  <si>
    <t>Дотације политичким странкама</t>
  </si>
  <si>
    <t>Дотације привредним коморама</t>
  </si>
  <si>
    <t>Дотације приватним и алтернативним школама</t>
  </si>
  <si>
    <t>Дотације приватним и алтернативним основним школама</t>
  </si>
  <si>
    <t>Дотације приватним и алтернативним средњим школама</t>
  </si>
  <si>
    <t>Дотације осталим приватним и алтернативним школама</t>
  </si>
  <si>
    <t>Остали порези</t>
  </si>
  <si>
    <t>Порези на имовину</t>
  </si>
  <si>
    <t>Стални порез на имовину</t>
  </si>
  <si>
    <t>Порез на финансијске трансакције</t>
  </si>
  <si>
    <t>Порез на робе и услуге</t>
  </si>
  <si>
    <t>Порез на робу</t>
  </si>
  <si>
    <t>Порез на услуге</t>
  </si>
  <si>
    <t>Акцизе</t>
  </si>
  <si>
    <t>Порез на коришћење роба или обављање активности</t>
  </si>
  <si>
    <t>Регистрација возила</t>
  </si>
  <si>
    <t>Порез на мобилне телефоне</t>
  </si>
  <si>
    <t>Порези на међународну трговину</t>
  </si>
  <si>
    <t>Царине</t>
  </si>
  <si>
    <t>Обавезне таксе</t>
  </si>
  <si>
    <t>Републичке таксе</t>
  </si>
  <si>
    <t>Покрајинске таксе</t>
  </si>
  <si>
    <t>Градске таксе</t>
  </si>
  <si>
    <t>Општинске таксе</t>
  </si>
  <si>
    <t>Судске таксе</t>
  </si>
  <si>
    <t>Новчане казне и пенали</t>
  </si>
  <si>
    <t>Републичке казне и пенали</t>
  </si>
  <si>
    <t>Републичке казне</t>
  </si>
  <si>
    <t>Пенали</t>
  </si>
  <si>
    <t>Покрајинске казне</t>
  </si>
  <si>
    <t>Градске казне</t>
  </si>
  <si>
    <t>Општинске казне</t>
  </si>
  <si>
    <t>Накнада штете за повреде или штету насталу услед елементарних непогода</t>
  </si>
  <si>
    <t>Накнада штете од дивљачи</t>
  </si>
  <si>
    <t>Накнада штете неоправдано осуђених лица</t>
  </si>
  <si>
    <t>Остале накнаде штете</t>
  </si>
  <si>
    <t>Допринос за случај незапослености</t>
  </si>
  <si>
    <t>Исплата накнада за време одсуствовања с посла</t>
  </si>
  <si>
    <t>Материјал за пољопривреду</t>
  </si>
  <si>
    <t>Материјал за образовање и усавршавање запослених</t>
  </si>
  <si>
    <t>Материјал за саобраћај</t>
  </si>
  <si>
    <t>Материјал за очување животне средине и науку</t>
  </si>
  <si>
    <t>Материјал за образовање, културу и спорт</t>
  </si>
  <si>
    <t>Материјал за одржавање хигијене и угоститељство</t>
  </si>
  <si>
    <t>Материјал за посебне намене</t>
  </si>
  <si>
    <t>Отплата камата пословним банкама</t>
  </si>
  <si>
    <t>Отплата камата осталим кредиторима</t>
  </si>
  <si>
    <t>Отплата камата домаћинствима</t>
  </si>
  <si>
    <t>Отплата камата на менице</t>
  </si>
  <si>
    <t>Права из социјалног осигурања</t>
  </si>
  <si>
    <t>Остале накнаде за социјалну заштиту из буџета</t>
  </si>
  <si>
    <t>Порези, обавезне таксе и казне</t>
  </si>
  <si>
    <t>Основна средства</t>
  </si>
  <si>
    <t>Куповина зграда и објеката</t>
  </si>
  <si>
    <t>Изградња зграда и објеката</t>
  </si>
  <si>
    <t>Капитално одржавање зграда и објеката</t>
  </si>
  <si>
    <t>Пројектно планирање</t>
  </si>
  <si>
    <t>Опрема за саобраћај</t>
  </si>
  <si>
    <t>Административна опрема</t>
  </si>
  <si>
    <t>Опрема за пољопривреду</t>
  </si>
  <si>
    <t>Опрема за заштиту животне средине</t>
  </si>
  <si>
    <t>Медицинска и лабораторијска опрема</t>
  </si>
  <si>
    <t>Опрема за образовање, науку, културу и спорт</t>
  </si>
  <si>
    <t>Опрема за војску</t>
  </si>
  <si>
    <t>Опрема за јавну безбедност</t>
  </si>
  <si>
    <t>Опрема за производњу, моторна, непокретна и немоторна опрема</t>
  </si>
  <si>
    <t>Залихе</t>
  </si>
  <si>
    <t>Залихе материјала</t>
  </si>
  <si>
    <t>Залихе недовршене производње</t>
  </si>
  <si>
    <t>Залихе готових производа</t>
  </si>
  <si>
    <t>Природна имовина</t>
  </si>
  <si>
    <t>Копови</t>
  </si>
  <si>
    <t>Шуме</t>
  </si>
  <si>
    <t>Воде</t>
  </si>
  <si>
    <t>Отплата главнице</t>
  </si>
  <si>
    <t>Отплате главнице домаћим кредиторима</t>
  </si>
  <si>
    <t>Отплата главнице на домаће хартије од вредности, изузев акција</t>
  </si>
  <si>
    <t>Отплата главнице осталим нивоима власти</t>
  </si>
  <si>
    <t>Отплата главнице домаћим јавним финансијским институцијама</t>
  </si>
  <si>
    <t>Отплата главнице домаћим пословним банкама</t>
  </si>
  <si>
    <t>Отплата главнице осталим домаћим кредиторима</t>
  </si>
  <si>
    <t>Отплата главнице домаћинствима у земљи</t>
  </si>
  <si>
    <t>Отплата главнице на домаће финансијске деривате</t>
  </si>
  <si>
    <t>Отплата домаћих меница</t>
  </si>
  <si>
    <t>Исправка унутрашњег дуга</t>
  </si>
  <si>
    <t>Отплата главнице страним кредиторима</t>
  </si>
  <si>
    <t>Отплата главнице на хартије од вредности, изузев акција, емитоване на иностраном финансијском тржишту</t>
  </si>
  <si>
    <t>Отплата главнице страним владама</t>
  </si>
  <si>
    <t>Отплата главнице мултилатералним институцијама</t>
  </si>
  <si>
    <t>Отплате главнице страним пословним банкама</t>
  </si>
  <si>
    <t>Комуникације</t>
  </si>
  <si>
    <t>Остале делатности</t>
  </si>
  <si>
    <t>Хотели и ресторани</t>
  </si>
  <si>
    <t>Туризам</t>
  </si>
  <si>
    <t>Вишенаменски развојни пројекти</t>
  </si>
  <si>
    <t>Економски послови некласификовани на другом месту</t>
  </si>
  <si>
    <t>ЗАШТИТА ЖИВОТНЕ СРЕДИНЕ</t>
  </si>
  <si>
    <t>Управљање отпадом</t>
  </si>
  <si>
    <t>Управљање отпадним водама</t>
  </si>
  <si>
    <t>Смањење загађености</t>
  </si>
  <si>
    <t>Заштита животне средине некласификована на другом месту</t>
  </si>
  <si>
    <t>Стамбени развој</t>
  </si>
  <si>
    <t>Развој заједнице</t>
  </si>
  <si>
    <t>Улична расвета</t>
  </si>
  <si>
    <t>ЗДРАВСТВО</t>
  </si>
  <si>
    <t>Фармацеутски производи</t>
  </si>
  <si>
    <t>Остали медицински производи</t>
  </si>
  <si>
    <t>Ванболничке услуге</t>
  </si>
  <si>
    <t>Опште медицинске услуге</t>
  </si>
  <si>
    <t>Парамедицинске услуге</t>
  </si>
  <si>
    <t>Болничке услуге</t>
  </si>
  <si>
    <t>Опште болничке услуге</t>
  </si>
  <si>
    <t>Здравство некласификовано на другом месту</t>
  </si>
  <si>
    <t>Услуге рекреације и спорта</t>
  </si>
  <si>
    <t>Услуге културе</t>
  </si>
  <si>
    <t>ОБРАЗОВАЊЕ</t>
  </si>
  <si>
    <t>Предшколско и основно образовање</t>
  </si>
  <si>
    <t>Предшколско образовање</t>
  </si>
  <si>
    <t>Основно образовање са средњом школом и домом ученика</t>
  </si>
  <si>
    <t>Ниже средње образовање</t>
  </si>
  <si>
    <t>Средње образовање са домом ученика</t>
  </si>
  <si>
    <t>Више образовање</t>
  </si>
  <si>
    <t>Више образовање са студентским домом</t>
  </si>
  <si>
    <t>Високо образовање</t>
  </si>
  <si>
    <t>Образовање које није дефинисано нивоом</t>
  </si>
  <si>
    <t>Помоћне услуге образовању</t>
  </si>
  <si>
    <t>Социјална помоћ угроженом становништву, некласификована на другом месту</t>
  </si>
  <si>
    <r>
      <t xml:space="preserve">Социјална заштита - </t>
    </r>
    <r>
      <rPr>
        <sz val="7"/>
        <color indexed="8"/>
        <rFont val="Times New Roman Italic"/>
      </rPr>
      <t xml:space="preserve"> </t>
    </r>
    <r>
      <rPr>
        <sz val="9"/>
        <color indexed="8"/>
        <rFont val="Times New Roman Italic"/>
      </rPr>
      <t>истраживање и развој</t>
    </r>
  </si>
  <si>
    <t>Извршни и законодавни органи, финансијски и фискални послови и спољни послови</t>
  </si>
  <si>
    <t>Спољни послови</t>
  </si>
  <si>
    <t>Економска помоћ иностранству</t>
  </si>
  <si>
    <t>Економска помоћ преко међународних организација</t>
  </si>
  <si>
    <t>Опште услуге планирања и статистике</t>
  </si>
  <si>
    <r>
      <t xml:space="preserve">Опште јавне услуге - </t>
    </r>
    <r>
      <rPr>
        <sz val="7"/>
        <color indexed="8"/>
        <rFont val="Times New Roman Italic"/>
      </rPr>
      <t xml:space="preserve"> </t>
    </r>
    <r>
      <rPr>
        <sz val="9"/>
        <color indexed="8"/>
        <rFont val="Times New Roman Italic"/>
      </rPr>
      <t>истраживање и развој</t>
    </r>
  </si>
  <si>
    <t>Опште јавне услуге некласификоване на другом месту</t>
  </si>
  <si>
    <t>Трансакције јавног  дуга</t>
  </si>
  <si>
    <t>Трансфери општег карактера између различитих нивоа власти</t>
  </si>
  <si>
    <t>Војна помоћ иностранству</t>
  </si>
  <si>
    <r>
      <t>Одбрана</t>
    </r>
    <r>
      <rPr>
        <sz val="7"/>
        <color indexed="8"/>
        <rFont val="Times New Roman Italic"/>
      </rPr>
      <t xml:space="preserve"> </t>
    </r>
    <r>
      <rPr>
        <sz val="9"/>
        <color indexed="8"/>
        <rFont val="Times New Roman Italic"/>
      </rPr>
      <t>-</t>
    </r>
    <r>
      <rPr>
        <sz val="7"/>
        <color indexed="8"/>
        <rFont val="Times New Roman Italic"/>
      </rPr>
      <t xml:space="preserve"> </t>
    </r>
    <r>
      <rPr>
        <sz val="9"/>
        <color indexed="8"/>
        <rFont val="Times New Roman Italic"/>
      </rPr>
      <t>истраживање и развој</t>
    </r>
  </si>
  <si>
    <t>ЈАВНИ РЕД И БЕЗБЕДНОСТ</t>
  </si>
  <si>
    <t>Услуге полиције</t>
  </si>
  <si>
    <t>Јавни ред и безбедност - истраживање и развој</t>
  </si>
  <si>
    <t>Јавни ред и безбедност  некласификован на другом месту</t>
  </si>
  <si>
    <t>Пољопривреда</t>
  </si>
  <si>
    <t>Угаљ и остала чврста минерална горива</t>
  </si>
  <si>
    <t>Остала енергија</t>
  </si>
  <si>
    <t>Рударство, производња и изградња</t>
  </si>
  <si>
    <t>Ископавање минералних ресурса, изузев минералних горива</t>
  </si>
  <si>
    <t>Друмски саобраћај</t>
  </si>
  <si>
    <t>Водени саобраћај</t>
  </si>
  <si>
    <t>Железнички саобраћај</t>
  </si>
  <si>
    <t>Ваздушни саобраћај</t>
  </si>
  <si>
    <t>Цевоводи и други облици саобраћаја</t>
  </si>
  <si>
    <t>Трговина, смештај и складиштење</t>
  </si>
  <si>
    <r>
      <t xml:space="preserve">Економски послови - </t>
    </r>
    <r>
      <rPr>
        <sz val="7"/>
        <color indexed="8"/>
        <rFont val="Times New Roman Italic"/>
      </rPr>
      <t xml:space="preserve"> </t>
    </r>
    <r>
      <rPr>
        <sz val="9"/>
        <color indexed="8"/>
        <rFont val="Times New Roman Italic"/>
      </rPr>
      <t>истраживање и развој</t>
    </r>
  </si>
  <si>
    <t>Истраживање и развој - Пољопривреда, шумарство, лов и риболов</t>
  </si>
  <si>
    <t>Истраживање и развој - Гориво и енергија</t>
  </si>
  <si>
    <t>Истраживање и развој - Рударство, производња и изградња</t>
  </si>
  <si>
    <t>Истраживање и развој - Саобраћај</t>
  </si>
  <si>
    <t>Истраживање и развој - Комуникације</t>
  </si>
  <si>
    <t>Истраживање и развој - Остале делатности</t>
  </si>
  <si>
    <t>Заштита биљног и животињског света  и крајолика</t>
  </si>
  <si>
    <r>
      <t xml:space="preserve">Заштита животне средине - </t>
    </r>
    <r>
      <rPr>
        <sz val="7"/>
        <color indexed="8"/>
        <rFont val="Times New Roman Italic"/>
      </rPr>
      <t xml:space="preserve"> </t>
    </r>
    <r>
      <rPr>
        <sz val="9"/>
        <color indexed="8"/>
        <rFont val="Times New Roman Italic"/>
      </rPr>
      <t>истраживање и развој</t>
    </r>
  </si>
  <si>
    <t>ПОСЛОВИ СТАНОВАЊА И  ЗАЈЕДНИЦЕ</t>
  </si>
  <si>
    <t>Послови становања и заједнице - истраживање и развој</t>
  </si>
  <si>
    <t>Послови становања и заједнице некласификовани на другом месту</t>
  </si>
  <si>
    <t>Медицински производи, помагала и опрема</t>
  </si>
  <si>
    <t>Терапеутска помагала и опрема</t>
  </si>
  <si>
    <t>Специјализоване медицинске услуге</t>
  </si>
  <si>
    <t>Стоматолошке услуге</t>
  </si>
  <si>
    <t>Специјализоване болничке услуге</t>
  </si>
  <si>
    <t>Услуге медицинских центара и породилишта</t>
  </si>
  <si>
    <t>Услуге домова  за негу и опоравак</t>
  </si>
  <si>
    <t>Услуге јавног здравства</t>
  </si>
  <si>
    <r>
      <t xml:space="preserve">Здравство </t>
    </r>
    <r>
      <rPr>
        <sz val="7"/>
        <color indexed="8"/>
        <rFont val="Times New Roman Italic"/>
      </rPr>
      <t xml:space="preserve"> </t>
    </r>
    <r>
      <rPr>
        <sz val="9"/>
        <color indexed="8"/>
        <rFont val="Times New Roman Italic"/>
      </rPr>
      <t>истраживање и развој</t>
    </r>
  </si>
  <si>
    <t>РЕКРЕАЦИЈА, СПОРТ, КУЛТУРА И ВЕРЕ</t>
  </si>
  <si>
    <t>Услуге емитовања и штампања</t>
  </si>
  <si>
    <t>Верске  и остале услуге заједнице</t>
  </si>
  <si>
    <r>
      <t>Рекреација, спорт, култура и вере</t>
    </r>
    <r>
      <rPr>
        <sz val="7"/>
        <color indexed="8"/>
        <rFont val="Times New Roman Italic"/>
      </rPr>
      <t xml:space="preserve">  </t>
    </r>
    <r>
      <rPr>
        <sz val="9"/>
        <color indexed="8"/>
        <rFont val="Times New Roman Italic"/>
      </rPr>
      <t>-</t>
    </r>
    <r>
      <rPr>
        <sz val="7"/>
        <color indexed="8"/>
        <rFont val="Times New Roman Italic"/>
      </rPr>
      <t xml:space="preserve"> </t>
    </r>
    <r>
      <rPr>
        <sz val="9"/>
        <color indexed="8"/>
        <rFont val="Times New Roman Italic"/>
      </rPr>
      <t>истраживање и развој</t>
    </r>
  </si>
  <si>
    <t>Рекреација, спорт, култура и вере, некласификовано на другом месту</t>
  </si>
  <si>
    <t>Основно образовање са домом ученика</t>
  </si>
  <si>
    <t>Основно образовање са средњом школом</t>
  </si>
  <si>
    <t>Специјално основно образовање</t>
  </si>
  <si>
    <t>Више средње образовање</t>
  </si>
  <si>
    <t>Високо образовање - први степен</t>
  </si>
  <si>
    <t>Високо образовање -  други степен</t>
  </si>
  <si>
    <r>
      <t xml:space="preserve">Образовање - </t>
    </r>
    <r>
      <rPr>
        <sz val="7"/>
        <color indexed="8"/>
        <rFont val="Times New Roman Italic"/>
      </rPr>
      <t xml:space="preserve"> </t>
    </r>
    <r>
      <rPr>
        <sz val="9"/>
        <color indexed="8"/>
        <rFont val="Times New Roman Italic"/>
      </rPr>
      <t>истраживање и развој</t>
    </r>
  </si>
  <si>
    <t>Образовање некласификовано на другом месту</t>
  </si>
  <si>
    <t>Истраживање и развој - Општи економски и комерцијални послови и послови по питању рада</t>
  </si>
  <si>
    <t>03</t>
  </si>
  <si>
    <t>05</t>
  </si>
  <si>
    <t>07</t>
  </si>
  <si>
    <t>Расходи и издаци програмске активности</t>
  </si>
  <si>
    <t>Конто</t>
  </si>
  <si>
    <t>02</t>
  </si>
  <si>
    <t>04</t>
  </si>
  <si>
    <t>06</t>
  </si>
  <si>
    <t>08</t>
  </si>
  <si>
    <t>09</t>
  </si>
  <si>
    <t>11</t>
  </si>
  <si>
    <t>12</t>
  </si>
  <si>
    <t>13</t>
  </si>
  <si>
    <t>14</t>
  </si>
  <si>
    <t>15</t>
  </si>
  <si>
    <t>16</t>
  </si>
  <si>
    <t>Родитељски динар за ваннаставне активности</t>
  </si>
  <si>
    <t>Приходи из буџета</t>
  </si>
  <si>
    <t>Трансфери између корисника на истом нивоу</t>
  </si>
  <si>
    <t>Социјални доприноси</t>
  </si>
  <si>
    <t>Сопствени приходи буџетских корисника</t>
  </si>
  <si>
    <t>Донације од иностраних земаља</t>
  </si>
  <si>
    <t>Донације од међународних организација</t>
  </si>
  <si>
    <t>Донације од осталих нивоа власти</t>
  </si>
  <si>
    <t>Донације од невладиних организација и појединаца</t>
  </si>
  <si>
    <t>Примања од продаје нефинансијске имовине</t>
  </si>
  <si>
    <t>Примања од домаћих задуживања</t>
  </si>
  <si>
    <t>Примања од иностраних задуживања</t>
  </si>
  <si>
    <t>Примања од отплате датих кредита и продаје финансијске имовине</t>
  </si>
  <si>
    <t>Нераспоређени вишак прихода из ранијих година</t>
  </si>
  <si>
    <t>Неутрошена средства од приватизације из претходних година</t>
  </si>
  <si>
    <t>Неутрошена средства донација из претходних година</t>
  </si>
  <si>
    <t>Плате, додаци и накнаде запослених (зараде)</t>
  </si>
  <si>
    <t>Социјални доприноси на терет послодавца</t>
  </si>
  <si>
    <t>Накнаде у натури</t>
  </si>
  <si>
    <t>Социјална давања запосленима</t>
  </si>
  <si>
    <t>Судијски додатак.</t>
  </si>
  <si>
    <t>Материјал</t>
  </si>
  <si>
    <t>Амортизација нематеријалне имовине</t>
  </si>
  <si>
    <t>Отплата камата по гаранцијама</t>
  </si>
  <si>
    <t>Пратећи трошкови задуживања</t>
  </si>
  <si>
    <t>Субвенције приватним предузећима</t>
  </si>
  <si>
    <t>Донације страним владама</t>
  </si>
  <si>
    <t>Донације и дотације међународним организацијама</t>
  </si>
  <si>
    <t>Текући трансфери осталим нивоима власти</t>
  </si>
  <si>
    <t>Капитални трансфери осталим нивоима власти</t>
  </si>
  <si>
    <t>Дотације организацијама обавезног социјалног осигурања</t>
  </si>
  <si>
    <t>Остале донације, дотације и трансфери</t>
  </si>
  <si>
    <t>Накнаде за социјалну заштиту из буџета</t>
  </si>
  <si>
    <t>Расходи који се финансирају из средстава за реализацију националног инвестиционог плана</t>
  </si>
  <si>
    <t>Административни трансфери из буџета - Текући расходи</t>
  </si>
  <si>
    <t>Административни трансфери из буџета - Издаци за нефинансијску имовину</t>
  </si>
  <si>
    <t>Административни трансфери из буџета - Издаци за отплату главнице и набавку финансијске имовине</t>
  </si>
  <si>
    <t>Административни трансфери из буџета - Средства резерве</t>
  </si>
  <si>
    <t>Нематеријална имовина</t>
  </si>
  <si>
    <t>Залихе робе за даљу продају</t>
  </si>
  <si>
    <t>Драгоцености</t>
  </si>
  <si>
    <t>Шуме и воде</t>
  </si>
  <si>
    <t>Нефинансијска имовина која се финансира из средстава за реализацију националног инвестиционог плана</t>
  </si>
  <si>
    <t>Отплата главнице домаћим кредиторима</t>
  </si>
  <si>
    <t>Набавка финансијске имовине</t>
  </si>
  <si>
    <t>Накнаде трошкова за запослене</t>
  </si>
  <si>
    <t>Награде запосленима и остали посебни расходи</t>
  </si>
  <si>
    <t>Посланички додатак</t>
  </si>
  <si>
    <t>Стални трошкови</t>
  </si>
  <si>
    <t>Трошкови путовања</t>
  </si>
  <si>
    <t>Услуге по уговору</t>
  </si>
  <si>
    <t>Специјализоване услуге</t>
  </si>
  <si>
    <t>Текуће поправке и одржавање</t>
  </si>
  <si>
    <t>Амортизација некретнина и опреме</t>
  </si>
  <si>
    <t>Амортизација култивисане имовине</t>
  </si>
  <si>
    <t>Употреба драгоцености</t>
  </si>
  <si>
    <t>Употреба природне имовине</t>
  </si>
  <si>
    <t>Отплата домаћих камата</t>
  </si>
  <si>
    <t>Отплата страних камата</t>
  </si>
  <si>
    <t>Субвенције приватним финансијским институцијама</t>
  </si>
  <si>
    <t>Субвенције јавним финансијским институцијама</t>
  </si>
  <si>
    <t>Дотације невладиним организацијама</t>
  </si>
  <si>
    <t>Порези, обавезне таксе, казне и пенали</t>
  </si>
  <si>
    <t>Новчане казне и пенали по решењу судова</t>
  </si>
  <si>
    <t>Накнада штете за повреде или штету насталу услед елементарних непогода или других природних узрока</t>
  </si>
  <si>
    <t>Накнада штете за повреде или штету нанету од стране државних органа</t>
  </si>
  <si>
    <t>Зграде и грађевински објекти</t>
  </si>
  <si>
    <t>Машине и опрема</t>
  </si>
  <si>
    <t>Остале некретнине и опрема</t>
  </si>
  <si>
    <t>Култивисана имовина</t>
  </si>
  <si>
    <t>Робне резерве</t>
  </si>
  <si>
    <t>Залихе производње</t>
  </si>
  <si>
    <t>Земљиште</t>
  </si>
  <si>
    <t>Рудна богатства</t>
  </si>
  <si>
    <t>3. ПРОЈЕКАТ</t>
  </si>
  <si>
    <t>Шифра пројекта:</t>
  </si>
  <si>
    <t>Назив пројекта:</t>
  </si>
  <si>
    <t>Извори финансирања пројекта</t>
  </si>
  <si>
    <t>ФУНКЦИОНАЛНА КЛАСИФИКАЦИЈА</t>
  </si>
  <si>
    <t>КЛАСИФИКАЦИЈА ПО ИЗВОРИМА ФИНАНСИРАЊА</t>
  </si>
  <si>
    <t>Циљ*</t>
  </si>
  <si>
    <t>Назив индикатора</t>
  </si>
  <si>
    <t>Врста Активности</t>
  </si>
  <si>
    <t>Програм_1__Локални_развој_и_просторно_планирање</t>
  </si>
  <si>
    <t>Програм_2__Комунална_делатност</t>
  </si>
  <si>
    <t>Програм_3__Локални_економски_развој</t>
  </si>
  <si>
    <t>Програм_4__Развој_туризма</t>
  </si>
  <si>
    <t>Програм_5__Развој_пољопривреде</t>
  </si>
  <si>
    <t>Програм_7__Путна_инфраструктура</t>
  </si>
  <si>
    <t>Програм_8__Предшколско_васпитање</t>
  </si>
  <si>
    <t>Програм_9__Основно_образовање</t>
  </si>
  <si>
    <t>Програм_10_Средње_образовање</t>
  </si>
  <si>
    <t>Програм_12__Примарна_здравствена_заштита</t>
  </si>
  <si>
    <t>Програм_13__Развој_културе</t>
  </si>
  <si>
    <t>Програм_14__Развој_спорта_и_омладине</t>
  </si>
  <si>
    <t>Програм_15__Локална_самоуправа</t>
  </si>
  <si>
    <t>Програм_6__Заштита_животне_средине</t>
  </si>
  <si>
    <t>000</t>
  </si>
  <si>
    <t>010</t>
  </si>
  <si>
    <t>020</t>
  </si>
  <si>
    <t>030</t>
  </si>
  <si>
    <t>040</t>
  </si>
  <si>
    <t>050</t>
  </si>
  <si>
    <t>060</t>
  </si>
  <si>
    <t>070</t>
  </si>
  <si>
    <t>080</t>
  </si>
  <si>
    <t>090</t>
  </si>
  <si>
    <t>(статус пројектно техничке документације, постоји или не постоји, статус имовинско правних односа, решени или нерешени)</t>
  </si>
  <si>
    <t>(бира се ИПА година финансирања и ИПА програм/мере из предефинисане листе коју у базу уноси Министарство финансија</t>
  </si>
  <si>
    <t>(Анекс 3 Упутства за израду програмског буџета) релевантно само за Републику Србију)</t>
  </si>
  <si>
    <t>Сврхa:</t>
  </si>
  <si>
    <t>УКУПНО ЗА:</t>
  </si>
  <si>
    <t>УКУПНО  ЗА:</t>
  </si>
  <si>
    <t>*</t>
  </si>
  <si>
    <t>**</t>
  </si>
  <si>
    <t>1-3 циља за сваку програмску активност</t>
  </si>
  <si>
    <t>1-3 индикатора исхода/излазног резултата за сваки циљ</t>
  </si>
  <si>
    <t>1-5 циља за сваки програм</t>
  </si>
  <si>
    <t>1-3 индикатора за сваки циљ</t>
  </si>
  <si>
    <t>Сектор_11__Урбанизам_и_просторно_планирање</t>
  </si>
  <si>
    <t>Сектор_6__Опште_услуге_јавне_управе</t>
  </si>
  <si>
    <t>Сектор_15__Економска_и_развојна_политика</t>
  </si>
  <si>
    <t>Сектор_1__Пољопривреда_и_рурални_развој</t>
  </si>
  <si>
    <t>Сектор_4__Заштита_животне_средине</t>
  </si>
  <si>
    <t>Сектор_7__Саобраћај_и_саобраћајна_инфраструктура</t>
  </si>
  <si>
    <t>Сектор_20__Образовање</t>
  </si>
  <si>
    <t>Сектор_9__Социјална_заштита</t>
  </si>
  <si>
    <t>Сектор_18__Здравство</t>
  </si>
  <si>
    <t>Сектор_12__Култура_комуникације_и_медији</t>
  </si>
  <si>
    <t>Сектор_13__Спорт_и_омладина</t>
  </si>
  <si>
    <t>ЗАШТИТА ФОРМУЛА И ВАЛИДАЦИЈА ПОДАТАКА</t>
  </si>
  <si>
    <t>2. ПРОГРАМСКА АКТИВНОСТ</t>
  </si>
  <si>
    <t>Текуће субвенције јавним нефинансијским предузећима и организацијама</t>
  </si>
  <si>
    <t>Капиталне субвенције јавним нефинансијским предузећима и организацијама</t>
  </si>
  <si>
    <t>I</t>
  </si>
  <si>
    <t xml:space="preserve">II </t>
  </si>
  <si>
    <t>ПОДЕШАВАЊЕ ПОЧЕТНИХ ПАРАМЕТАРА:</t>
  </si>
  <si>
    <t>КОПИРАЊЕ ПОТРЕБНОГ БРОЈA SHEET-ОВА ЗА ПРОГРАМСКЕ АКТИВНОСТИ И ПРОЈЕКТЕ</t>
  </si>
  <si>
    <t>III</t>
  </si>
  <si>
    <t>ПОПУЊАВАЊЕ ПРОГАМА, ПРОГРАМСКИХ АКТИВНОСТИ И ПРОЈЕКАТА</t>
  </si>
  <si>
    <t>Сврха</t>
  </si>
  <si>
    <t>Сектори</t>
  </si>
  <si>
    <t>Програми</t>
  </si>
  <si>
    <t>Основно образовање</t>
  </si>
  <si>
    <t>Средње образовање</t>
  </si>
  <si>
    <t>0101</t>
  </si>
  <si>
    <t>0701</t>
  </si>
  <si>
    <t>2001</t>
  </si>
  <si>
    <t>2002</t>
  </si>
  <si>
    <t>2003</t>
  </si>
  <si>
    <t>0901</t>
  </si>
  <si>
    <t>1801</t>
  </si>
  <si>
    <t>1201</t>
  </si>
  <si>
    <t>1301</t>
  </si>
  <si>
    <t>0401</t>
  </si>
  <si>
    <t>0602</t>
  </si>
  <si>
    <t>1101</t>
  </si>
  <si>
    <t>1501</t>
  </si>
  <si>
    <t>1502</t>
  </si>
  <si>
    <t>Планско одређивање праваца развоја локалне средине и ефикасно администрирање захтева за издавање грађевинских дозвола</t>
  </si>
  <si>
    <t>Обезбеђивање стимулативног оквира за пословање и адекватног привредног амбијента за привлачење инвестиција</t>
  </si>
  <si>
    <t xml:space="preserve">Омогућавање обухвата предшколске деце у вртићима </t>
  </si>
  <si>
    <t>Очување, унапређење и представљање локалног културног наслеђа, добара и баштине</t>
  </si>
  <si>
    <t>Шифра</t>
  </si>
  <si>
    <t>Сектор:</t>
  </si>
  <si>
    <t>Назив програма:</t>
  </si>
  <si>
    <t>Сврха:</t>
  </si>
  <si>
    <t>Циљ</t>
  </si>
  <si>
    <t>Основ:</t>
  </si>
  <si>
    <t xml:space="preserve">Опис: </t>
  </si>
  <si>
    <t>Обрасци за припрему програмског буџета</t>
  </si>
  <si>
    <t xml:space="preserve">1. ПРОГРАМ </t>
  </si>
  <si>
    <t>Списак програмских активности и пројеката у оквиру програма</t>
  </si>
  <si>
    <t>Активност</t>
  </si>
  <si>
    <t>Пројекат</t>
  </si>
  <si>
    <t>Рбр.</t>
  </si>
  <si>
    <t>1</t>
  </si>
  <si>
    <t>2</t>
  </si>
  <si>
    <t>3</t>
  </si>
  <si>
    <t>4</t>
  </si>
  <si>
    <t>5</t>
  </si>
  <si>
    <t>6</t>
  </si>
  <si>
    <t>7</t>
  </si>
  <si>
    <t>8</t>
  </si>
  <si>
    <t>9</t>
  </si>
  <si>
    <t>10</t>
  </si>
  <si>
    <t>Функција:</t>
  </si>
  <si>
    <t>Опис:</t>
  </si>
  <si>
    <t>Програм коме припада:</t>
  </si>
  <si>
    <t>Водоснабдевање</t>
  </si>
  <si>
    <t>Остале комуналне услуге</t>
  </si>
  <si>
    <t>01</t>
  </si>
  <si>
    <t>СОЦИЈАЛНА ЗАШТИТА</t>
  </si>
  <si>
    <t>Болест и инвалидност</t>
  </si>
  <si>
    <t>Старост</t>
  </si>
  <si>
    <t>Корисници породичне пензије</t>
  </si>
  <si>
    <t>Породица и деца</t>
  </si>
  <si>
    <t>Незапосленост</t>
  </si>
  <si>
    <t>Становање</t>
  </si>
  <si>
    <t>Социјална заштита некласификована на другом месту</t>
  </si>
  <si>
    <t>ОПШТЕ ЈАВНЕ УСЛУГЕ</t>
  </si>
  <si>
    <t>Извршни и законодавни органи</t>
  </si>
  <si>
    <t>Финансијски и фискални послови</t>
  </si>
  <si>
    <t>Економска помоћ земљама у развоју и земљама у транзицији</t>
  </si>
  <si>
    <t>Опште услуге</t>
  </si>
  <si>
    <t>Опште кадровске услуге</t>
  </si>
  <si>
    <t>Остале опште услуге</t>
  </si>
  <si>
    <t>Основно истраживање</t>
  </si>
  <si>
    <t>ОДБРАНА</t>
  </si>
  <si>
    <t>Војна одбрана</t>
  </si>
  <si>
    <t>Цивилна одбрана</t>
  </si>
  <si>
    <t>Одбрана некласификована на другом месту</t>
  </si>
  <si>
    <t>Услуге противпожарне заштите</t>
  </si>
  <si>
    <t>Судови</t>
  </si>
  <si>
    <t>ЕКОНОМСКИ ПОСЛОВИ</t>
  </si>
  <si>
    <t>Општи економски и комерцијални послови и послови по питању рада</t>
  </si>
  <si>
    <t>Општи економски и комерцијални послови</t>
  </si>
  <si>
    <t>Општи послови по питању рада</t>
  </si>
  <si>
    <t>Пољопривреда, шумарство, лов и риболов</t>
  </si>
  <si>
    <t>Шумарство</t>
  </si>
  <si>
    <t>Лов и риболов</t>
  </si>
  <si>
    <t>Гориво и енергија</t>
  </si>
  <si>
    <t>Нафта и природни гас</t>
  </si>
  <si>
    <t>Нуклеарно гориво</t>
  </si>
  <si>
    <t>Остала горива</t>
  </si>
  <si>
    <t>Електрична енергија</t>
  </si>
  <si>
    <t>Производња</t>
  </si>
  <si>
    <t>Изградња</t>
  </si>
  <si>
    <t>Саобраћај</t>
  </si>
  <si>
    <t>ЕКОНОМСКА КЛАСИФИКАЦИЈА - 3 nivo</t>
  </si>
  <si>
    <t>Програм_11__Социјална_и_дечја_заштита</t>
  </si>
  <si>
    <t>Усвојен просторни план града/општине</t>
  </si>
  <si>
    <t>Ефикасно администрирање захтева за издавање грађевинских дозвола (ефикасно издавање грађевинских дозвола)</t>
  </si>
  <si>
    <t>Проценат издатих грађевинских дозвола у односу на број поднесених захтева</t>
  </si>
  <si>
    <t>Просечно потребно време за издавање грађевинских дозвола (у данима, од дана када је поднета комплетна документација)</t>
  </si>
  <si>
    <t>Адекватан квалитет пружених услуга водоснабдевања</t>
  </si>
  <si>
    <t>Број кварова по км водоводне мреже</t>
  </si>
  <si>
    <t>Максимална могућа покривеност корисника и територије услугама уклањања отпадних вода</t>
  </si>
  <si>
    <t>Проценат покривености територије услугама прикупљања и одвођења отпадних вода (мерено кроз број насеља у односу на укупан број насеља)</t>
  </si>
  <si>
    <t>Адекватан квалитет пружених услуга одвођења отпадних вода</t>
  </si>
  <si>
    <t>Ефикасно и рационално спровођење уклањања отпадних вода и минималан негативан утицај на животну средину</t>
  </si>
  <si>
    <t>Оптимална покривеност корисника и територије услугама даљинског грејања и развој дистрибутивног система</t>
  </si>
  <si>
    <t>Укупан број притужби грађана на квалитет и редовност пружене услуге  даљинског грејања</t>
  </si>
  <si>
    <t>Ефикасно и рационално спровођење  даљинског грејања и минималан негативан утицај на животну средину</t>
  </si>
  <si>
    <t xml:space="preserve">Однос произведене и испоручене топлотне енергије </t>
  </si>
  <si>
    <t>Број становника града/општине који су запослени на новим радним местима, а налазили су се на евиденцији НСЗ (разврстаних  по полу и старости)</t>
  </si>
  <si>
    <t>Број отворених  / број затворених предузећа</t>
  </si>
  <si>
    <t>Проценат повећања укупног броја гостију</t>
  </si>
  <si>
    <t>Коришћење пољопривредних површина у односу на укупне пољопривредне површине</t>
  </si>
  <si>
    <t>Повећање просечне густине мреже улица и локалних путева (однос површине града/општине и км изграђене саобраћајне мреже)</t>
  </si>
  <si>
    <t>Стопа прекида основног образовања (разложено према полу)</t>
  </si>
  <si>
    <t>Број грађана у граду/општини у односу на укупан број установа културе</t>
  </si>
  <si>
    <t>Број спортских организација преко којих се остварује јавни интерес у области спорта</t>
  </si>
  <si>
    <t>Суфицит или дефицит локалног буџета</t>
  </si>
  <si>
    <t>Однос броја запослених у граду/општини и законом утврђеног максималног броја запослених</t>
  </si>
  <si>
    <t>Успостављање механизама за финансијску подршку производним предузећима и предузетницима/предузетницама који послују на територији града/општине за развој нових производа и проширење производње</t>
  </si>
  <si>
    <t>Праћење у складу са прописаним законским обавезама</t>
  </si>
  <si>
    <t>Одржавање квалитета улица кроз реконструкцију и редовно одржавање асфалтног покривача</t>
  </si>
  <si>
    <t>Обезбеђени адекватни  услови за Васпитно-образовни рад са децом уз повећан обухват</t>
  </si>
  <si>
    <t>Унапређење квалитета образовања и васпитања у основним школама</t>
  </si>
  <si>
    <t>Унапређење рекреативног спорта</t>
  </si>
  <si>
    <t>Продајна цена испуштене воде по м3</t>
  </si>
  <si>
    <t xml:space="preserve">Проценат корисника код којих се обрачун врши по утрошеној топлотној енергији </t>
  </si>
  <si>
    <t>Просечна цена грејања по утрошеној топлотној енергији</t>
  </si>
  <si>
    <t xml:space="preserve">Степен произведене топлотне енергије из обновљивих извора у односу на укупну произведену топлотну енергију </t>
  </si>
  <si>
    <t>Проценат покривености територије услугом јавног превоза (мерено кроз број насеља где постоји организован јавни превоз у односу на укупан број насеља)</t>
  </si>
  <si>
    <t>Број превезених путника у јавном превозу на годишњем нивоу</t>
  </si>
  <si>
    <t xml:space="preserve">Број паркинг места у којима постоји зонско паркирање (са плаћањем и одређеним периодом паркирања у току дана) у односу на укупан број паркинг места </t>
  </si>
  <si>
    <t>Број  паркинг места на којима се наплаћује паркинг услуга у односу на број регистрованих возила у једници локалне самоуправе</t>
  </si>
  <si>
    <t xml:space="preserve">Динамика уређења јавних зелених површина </t>
  </si>
  <si>
    <t>Број извршених инспекцијских контрола</t>
  </si>
  <si>
    <t>Укупан број интервенција по поднетим иницијативама грађана за замену светиљки када престану да раде</t>
  </si>
  <si>
    <t>Број интервенција у односу на укупан број  поднетих иницијатива грађана за чишћење и одржавање гробаља</t>
  </si>
  <si>
    <t>Број новооснованих предузетничких радњи (разврстаних  по полу власника) на територији града/општине уз учешће подстицаја локалне самоуправе у односу на укупан број новооснованих предузетничких радњи.</t>
  </si>
  <si>
    <t>Број новооснованих предузећа на територији града/општине уз учешће подстицаја локалне самоуправе у односу на укупан број новооснованих предузећа.</t>
  </si>
  <si>
    <t>Број нових производа развијених уз финансијску подршку</t>
  </si>
  <si>
    <t>Број новозапослених радника/радница уз помоћ успостављеног механизма за обуку радне снаге за познатог послодавца и за специфичне производне процесе</t>
  </si>
  <si>
    <t>Број реализованих професионалних радних пракси уз финансијску подршку града/општине</t>
  </si>
  <si>
    <t>Број уређених и на адекватан начин обележених (туристичка сигнализација) туристичких локалитета у граду/општини у осносу на укупан број локалитета</t>
  </si>
  <si>
    <t>Број догађаја који промовишу туристичку понуду града/општине у земљи и/или иностранству на којима учествује ТО града/општине</t>
  </si>
  <si>
    <t>Број  дистрибуираног пропагандног материјала</t>
  </si>
  <si>
    <t>Број едукација намењених пољопривредним произвођачима на територији града/општине</t>
  </si>
  <si>
    <t>Број учесника едукација</t>
  </si>
  <si>
    <t xml:space="preserve">Усвојен програм заштите животне средине са акционим планом </t>
  </si>
  <si>
    <t>Усвојен План квалитета ваздуха</t>
  </si>
  <si>
    <t>Усвојен Акциони план заштите од буке</t>
  </si>
  <si>
    <t>Број спроведених мерења количина комуналног отпада у складу са Законом о управљању отпадом</t>
  </si>
  <si>
    <t>Максимална могућа покривеност корисника и територије услугама јавног превоза</t>
  </si>
  <si>
    <t>Просечна старост возила јавног превоза</t>
  </si>
  <si>
    <t>Ефикасно и рационално спровођење јавног превоза и минималан негативан утицај на животну средину</t>
  </si>
  <si>
    <t>Проценат возила која користе обновљиве изворе</t>
  </si>
  <si>
    <t>Оптимална покривеност корисника и територије услугама паркинг сервиса</t>
  </si>
  <si>
    <t>Адекватан квалитет пружених услуга уређивања, одржавања и коришћења пијаца</t>
  </si>
  <si>
    <t>Максимална могућа покривеност насеља и територије услугама одржавања чистоће јавних површина</t>
  </si>
  <si>
    <t>Степен покривености територије услугама одржавања чистоће јавно-прометних површина (број улица које се чисте у односу на укупан број улица у граду/општини)</t>
  </si>
  <si>
    <t>Максимална могућа покривеност насеља и територије услугама уређења и одржавања зеленила</t>
  </si>
  <si>
    <t>Адекватан квалитет пружених услуга уређења и одржавања јавних зелених површина</t>
  </si>
  <si>
    <t>Укупан број замена светиљки након пуцања лампи (на годишњој бази)</t>
  </si>
  <si>
    <t>Укупан број светиљки које су замењене савременијим (кумулативно из године у годину)</t>
  </si>
  <si>
    <t>Укупна количина потрошене електричне енергије (годишње)</t>
  </si>
  <si>
    <t>Удео енергетски ефикасних сијалица у укупном броју сијалица јавног осветљења</t>
  </si>
  <si>
    <t>Адекватан квалитет пружених услуга одржавања гробаља и погребних услуга</t>
  </si>
  <si>
    <t xml:space="preserve">Висина накнаде штете за уједе паса и мачака луталица </t>
  </si>
  <si>
    <t>Третиране површине за сузбијање глодара и инсеката</t>
  </si>
  <si>
    <t>Број предузетника/предузетница по становнику у граду/општини у односу на просек РС</t>
  </si>
  <si>
    <t>Број корисника технолошких паркова, бизнис инкубатора и сл.</t>
  </si>
  <si>
    <t>Степен искоришћености земљишта/простора у индустријским зонама</t>
  </si>
  <si>
    <t>Ревитализација браунфилд локација за покретање привредних активости</t>
  </si>
  <si>
    <t>Контрола квалитета  елемената животне средине</t>
  </si>
  <si>
    <t>Одржавање квалитета путне мреже кроз реконструкцију и  редовно одржавање асфалтног покривача</t>
  </si>
  <si>
    <t>Опремање и одржавање саобраћајне сигнализације на путевима и улицама</t>
  </si>
  <si>
    <t>Обезбеђени прописани услови за васпитно-образовни рад у средњим школама и безбедно одвијање наставе</t>
  </si>
  <si>
    <t>Унапређење квалитета образовања у средњим школама</t>
  </si>
  <si>
    <t>Остваривање права националних мањина у локалној заједници</t>
  </si>
  <si>
    <t>Организована правна помоћ грађанима</t>
  </si>
  <si>
    <t>Повећање безбедности учесника у саобраћају и смањење броја саобраћајних незгода</t>
  </si>
  <si>
    <t>Одрживо управно и финансијско функционисање града/општине у складу надлежностима и пословима локалне самоуправе</t>
  </si>
  <si>
    <t>ПГ_1</t>
  </si>
  <si>
    <t>ПГ_2</t>
  </si>
  <si>
    <t>ПГ_3</t>
  </si>
  <si>
    <t>ПГ_4</t>
  </si>
  <si>
    <t>ПГ_5</t>
  </si>
  <si>
    <t>ПГ_6</t>
  </si>
  <si>
    <t>ПГ_7</t>
  </si>
  <si>
    <t>ПГ_8</t>
  </si>
  <si>
    <t>ПГ_9</t>
  </si>
  <si>
    <t>ПГ_10</t>
  </si>
  <si>
    <t>ПГ_11</t>
  </si>
  <si>
    <t>ПГ_12</t>
  </si>
  <si>
    <t>ПГ_13</t>
  </si>
  <si>
    <t>ПГ_14</t>
  </si>
  <si>
    <t>ПГ_15</t>
  </si>
  <si>
    <t>ПГЦ_1</t>
  </si>
  <si>
    <t>ПГЦ_2</t>
  </si>
  <si>
    <t>ПГЦ_3</t>
  </si>
  <si>
    <t>ПГЦ_4</t>
  </si>
  <si>
    <t>ПГЦ_5</t>
  </si>
  <si>
    <t>ПГЦ_6</t>
  </si>
  <si>
    <t>ПГЦ_7</t>
  </si>
  <si>
    <t>ПГЦ_8</t>
  </si>
  <si>
    <t>ПГЦ_9</t>
  </si>
  <si>
    <t>ПГЦ_10</t>
  </si>
  <si>
    <t>ПГЦ_11</t>
  </si>
  <si>
    <t>ПГЦ_12</t>
  </si>
  <si>
    <t>ПГЦ_13</t>
  </si>
  <si>
    <t>ПГЦ_14</t>
  </si>
  <si>
    <t>ПГЦ_15</t>
  </si>
  <si>
    <t>ПГЦ_16</t>
  </si>
  <si>
    <t>ПГЦ_17</t>
  </si>
  <si>
    <t>ПГЦ_18</t>
  </si>
  <si>
    <t>ПГЦ_19</t>
  </si>
  <si>
    <t>ПГЦ_20</t>
  </si>
  <si>
    <t>ПГЦ_21</t>
  </si>
  <si>
    <t>ПГЦ_22</t>
  </si>
  <si>
    <t>ПГЦ_23</t>
  </si>
  <si>
    <t>ПГЦ_24</t>
  </si>
  <si>
    <t>ПГЦ_25</t>
  </si>
  <si>
    <t>ПГЦ_26</t>
  </si>
  <si>
    <t>ПГЦ_27</t>
  </si>
  <si>
    <t>ПГЦ_28</t>
  </si>
  <si>
    <t>ПГЦ_29</t>
  </si>
  <si>
    <t>ПГЦ_30</t>
  </si>
  <si>
    <t>ПГЦ_31</t>
  </si>
  <si>
    <t>ПГЦ_32</t>
  </si>
  <si>
    <t>Број саобраћајних незгода/инцидената</t>
  </si>
  <si>
    <t>Број смртних исхода</t>
  </si>
  <si>
    <t>Број повређених људи</t>
  </si>
  <si>
    <t>Број институција и организација са којима је остварено партнерство путем споразума о сарадњи</t>
  </si>
  <si>
    <t>Број донетих  аката органа и служби града/општине</t>
  </si>
  <si>
    <t>Адекватна промоција туристичке понуде града/општине на циљаним тржиштима</t>
  </si>
  <si>
    <t>Испуњење обавеза у складу са законима у домену постојања стратешких и оперативних планова као и мера заштите</t>
  </si>
  <si>
    <t>Социјално деловање - олакшавање људске патње пружањем неопходне ургентне помоћи лицима у невољи, развијањем солидарности међу људима, организовањем различитих облика помоћи</t>
  </si>
  <si>
    <t>ПАЦ_1</t>
  </si>
  <si>
    <t>ПАЦ_2</t>
  </si>
  <si>
    <t>ПАЦ_3</t>
  </si>
  <si>
    <t>ПАЦ_4</t>
  </si>
  <si>
    <t>ПАЦ_5</t>
  </si>
  <si>
    <t>ПАЦ_6</t>
  </si>
  <si>
    <t>ПАЦ_7</t>
  </si>
  <si>
    <t>ПАЦ_8</t>
  </si>
  <si>
    <t>ПАЦ_9</t>
  </si>
  <si>
    <t>ПАЦ_10</t>
  </si>
  <si>
    <t>ПАЦ_11</t>
  </si>
  <si>
    <t>ПАЦ_12</t>
  </si>
  <si>
    <t>ПАЦ_13</t>
  </si>
  <si>
    <t>ПАЦ_14</t>
  </si>
  <si>
    <t>ПАЦ_15</t>
  </si>
  <si>
    <t>ПАЦ_16</t>
  </si>
  <si>
    <t>ПАЦ_17</t>
  </si>
  <si>
    <t>ПАЦ_18</t>
  </si>
  <si>
    <t>ПАЦ_19</t>
  </si>
  <si>
    <t>ПАЦ_20</t>
  </si>
  <si>
    <t>ПАЦ_21</t>
  </si>
  <si>
    <t>ПАЦ_22</t>
  </si>
  <si>
    <t>ПАЦ_23</t>
  </si>
  <si>
    <t>ПАЦ_24</t>
  </si>
  <si>
    <t>ПАЦ_25</t>
  </si>
  <si>
    <t>ПАЦ_26</t>
  </si>
  <si>
    <t>ПАЦ_27</t>
  </si>
  <si>
    <t>ПАЦ_28</t>
  </si>
  <si>
    <t>ПАЦ_29</t>
  </si>
  <si>
    <t>ПАЦ_30</t>
  </si>
  <si>
    <t>ПАЦ_31</t>
  </si>
  <si>
    <t>ПАЦ_32</t>
  </si>
  <si>
    <t>ПАЦ_33</t>
  </si>
  <si>
    <t>ПАЦ_34</t>
  </si>
  <si>
    <t>ПАЦ_35</t>
  </si>
  <si>
    <t>ПАЦ_36</t>
  </si>
  <si>
    <t>ПАЦ_37</t>
  </si>
  <si>
    <t>ПАЦ_38</t>
  </si>
  <si>
    <t>ПАЦ_39</t>
  </si>
  <si>
    <t>ПАЦ_40</t>
  </si>
  <si>
    <t>ПАЦ_41</t>
  </si>
  <si>
    <t>ПАЦ_42</t>
  </si>
  <si>
    <t>ПАЦ_43</t>
  </si>
  <si>
    <t>ПАЦ_44</t>
  </si>
  <si>
    <t>ПАЦ_45</t>
  </si>
  <si>
    <t>ПАЦ_46</t>
  </si>
  <si>
    <t>ПАЦ_47</t>
  </si>
  <si>
    <t>ПАЦ_48</t>
  </si>
  <si>
    <t>ПАЦ_49</t>
  </si>
  <si>
    <t>ПАЦ_50</t>
  </si>
  <si>
    <t>ПАЦ_51</t>
  </si>
  <si>
    <t>ПАЦ_52</t>
  </si>
  <si>
    <t>ПАЦ_53</t>
  </si>
  <si>
    <t>ПАЦ_54</t>
  </si>
  <si>
    <t>ПАЦ_55</t>
  </si>
  <si>
    <t>ПАЦ_56</t>
  </si>
  <si>
    <t>ПАЦ_57</t>
  </si>
  <si>
    <t>ПАЦ_58</t>
  </si>
  <si>
    <t>ПАЦ_59</t>
  </si>
  <si>
    <t>ПАЦ_60</t>
  </si>
  <si>
    <t>ПАЦ_61</t>
  </si>
  <si>
    <t>ПАЦ_62</t>
  </si>
  <si>
    <t>ПАЦ_63</t>
  </si>
  <si>
    <t>ПАЦ_64</t>
  </si>
  <si>
    <t>ПАЦ_65</t>
  </si>
  <si>
    <t>ПАЦ_66</t>
  </si>
  <si>
    <t>ПАЦ_67</t>
  </si>
  <si>
    <t>ПАЦ_68</t>
  </si>
  <si>
    <t>ПАЦ_69</t>
  </si>
  <si>
    <t>ПАЦ_70</t>
  </si>
  <si>
    <t>ПАЦ_71</t>
  </si>
  <si>
    <t>ПАЦ_72</t>
  </si>
  <si>
    <t>ПАЦ_73</t>
  </si>
  <si>
    <t>ПАЦ_74</t>
  </si>
  <si>
    <t>ПАЦ_75</t>
  </si>
  <si>
    <t>ПАЦ_76</t>
  </si>
  <si>
    <t>ПАЦ_77</t>
  </si>
  <si>
    <t>ПАЦ_78</t>
  </si>
  <si>
    <t>ПАЦ_79</t>
  </si>
  <si>
    <t>ПАЦ_80</t>
  </si>
  <si>
    <t>ПАЦ_81</t>
  </si>
  <si>
    <t>ПАЦ_82</t>
  </si>
  <si>
    <t>ПАЦ_83</t>
  </si>
  <si>
    <t>ПАЦ_84</t>
  </si>
  <si>
    <t>ПАЦ_85</t>
  </si>
  <si>
    <t>ПАЦ_86</t>
  </si>
  <si>
    <t>ПАЦ_87</t>
  </si>
  <si>
    <t>ПАЦ_88</t>
  </si>
  <si>
    <t>ПАЦ_89</t>
  </si>
  <si>
    <t>ПАЦ_90</t>
  </si>
  <si>
    <t>ПАЦ_91</t>
  </si>
  <si>
    <t>ПАЦ_92</t>
  </si>
  <si>
    <t>ПАЦ_93</t>
  </si>
  <si>
    <t>ПАЦ_94</t>
  </si>
  <si>
    <t>ПАЦ_95</t>
  </si>
  <si>
    <t>ПАЦ_96</t>
  </si>
  <si>
    <t>ПАЦ_97</t>
  </si>
  <si>
    <t>Степен покривености корисника услугом  даљинског грејања (број услужених домаћинстава у односу на укупни број домаћинстава у граду/општини)</t>
  </si>
  <si>
    <t>Проценат покривености грађана услугом  јавног превоза (број грађана који живе у насељима где постоји организован јавни превоз односу на укупни број грађана у граду/општини)</t>
  </si>
  <si>
    <t>Број насеља до којих не постоји приступ асфалтним путем</t>
  </si>
  <si>
    <t>Број километара санираних и/или реконструисаних путева</t>
  </si>
  <si>
    <t xml:space="preserve">Износ трошкова одржавања путева по км </t>
  </si>
  <si>
    <t xml:space="preserve">Проценат од укупне дужине улица која захтева санацију и/или реконструкцију </t>
  </si>
  <si>
    <t>Број километара санираних и/или реконструисаних улица</t>
  </si>
  <si>
    <t xml:space="preserve">Износ трошкова одржавања улица по км </t>
  </si>
  <si>
    <t xml:space="preserve">Број поправљених и новопостављених саобраћајних знакова и семафора </t>
  </si>
  <si>
    <t>Дужина хоризонталне саобраћајне сигнализације (у км)</t>
  </si>
  <si>
    <t>Број  посебних и специјалних програма у објекту предшколске установе</t>
  </si>
  <si>
    <t>Просечан број ученика по одељењу (разврстани по полу)</t>
  </si>
  <si>
    <t>Број ученика који похађају ваннаставне активности/у односу на укупан број ученика</t>
  </si>
  <si>
    <t xml:space="preserve">Просечан број ученика по одељењу </t>
  </si>
  <si>
    <t>Број талентоване деце подржане од стране града/општине у односу на укупан број деце у школама</t>
  </si>
  <si>
    <t xml:space="preserve">Проценат грађана који добијају новчане накнаде и помоћ у натури у складу са Одлуком о социјалној заштити у односу на укупан број грађана </t>
  </si>
  <si>
    <t xml:space="preserve">Број услуга социјалне заштите предвиђених Одлуком о социјалној заштити -  укупно </t>
  </si>
  <si>
    <t xml:space="preserve">Број корисника саветодавно-терапијских и социо - едукативних услуга у заједници </t>
  </si>
  <si>
    <t>Број корисника народне кухиње ( или број подељених оброка у народној кухињи)</t>
  </si>
  <si>
    <t xml:space="preserve">Број волонтера Црвеног крста </t>
  </si>
  <si>
    <t>Број мера материјалне подршке намењен мерама локалне популационе политике (нпр. подршка материнству, подршка породиљама, накнада за новорођену децу)</t>
  </si>
  <si>
    <t>Укупан број посетилаца на свим културним догађајима  који су одржани</t>
  </si>
  <si>
    <t>Број постојећих функционалних спортских објеката</t>
  </si>
  <si>
    <t>Укупна површина спортских терена/укупан број становника у граду/општини</t>
  </si>
  <si>
    <t>Број остварених услуга  градске/општинске управе (укупан број предмета који су у току, број решења, дозвола, потврда и других докумената издатих  физичким и правним лицима)</t>
  </si>
  <si>
    <t>Проценат попуњености радних места која подразумевају вођење управног поступка</t>
  </si>
  <si>
    <t>Учешће издатака за сервисирање дугова у текућим приходима ≤ 15%</t>
  </si>
  <si>
    <t>Проценат остварења програма националних мањина који се финансира из буџета града/општине</t>
  </si>
  <si>
    <t>Број реализованих пројеката националних мањина</t>
  </si>
  <si>
    <t>ПА_1</t>
  </si>
  <si>
    <t>ПА_2</t>
  </si>
  <si>
    <t>ПА_3</t>
  </si>
  <si>
    <t>ПА_4</t>
  </si>
  <si>
    <t>ПА_5</t>
  </si>
  <si>
    <t>ПА_6</t>
  </si>
  <si>
    <t>ПА_7</t>
  </si>
  <si>
    <t>ПА_8</t>
  </si>
  <si>
    <t>ПА_9</t>
  </si>
  <si>
    <t>ПА_10</t>
  </si>
  <si>
    <t>ПА_11</t>
  </si>
  <si>
    <t>ПА_12</t>
  </si>
  <si>
    <t>ПА_13</t>
  </si>
  <si>
    <t>ПА_14</t>
  </si>
  <si>
    <t>ПА_15</t>
  </si>
  <si>
    <t>ПА_16</t>
  </si>
  <si>
    <t>ПА_17</t>
  </si>
  <si>
    <t>ПА_18</t>
  </si>
  <si>
    <t>ПА_19</t>
  </si>
  <si>
    <t>ПА_20</t>
  </si>
  <si>
    <t>ПА_21</t>
  </si>
  <si>
    <t>ПА_22</t>
  </si>
  <si>
    <t>ПА_23</t>
  </si>
  <si>
    <t>ПА_24</t>
  </si>
  <si>
    <t>ПА_25</t>
  </si>
  <si>
    <t>ПА_26</t>
  </si>
  <si>
    <t>ПА_27</t>
  </si>
  <si>
    <t>ПА_28</t>
  </si>
  <si>
    <t>ПА_29</t>
  </si>
  <si>
    <t>ПА_30</t>
  </si>
  <si>
    <t>ПА_31</t>
  </si>
  <si>
    <t>ПА_32</t>
  </si>
  <si>
    <t>ПА_33</t>
  </si>
  <si>
    <t>ПА_34</t>
  </si>
  <si>
    <t>ПА_35</t>
  </si>
  <si>
    <t>ПА_36</t>
  </si>
  <si>
    <t>ПА_37</t>
  </si>
  <si>
    <t>ПА_38</t>
  </si>
  <si>
    <t>ПА_39</t>
  </si>
  <si>
    <t>ПА_40</t>
  </si>
  <si>
    <t>ПА_41</t>
  </si>
  <si>
    <t>ПА_42</t>
  </si>
  <si>
    <t>ПА_43</t>
  </si>
  <si>
    <t>ПА_44</t>
  </si>
  <si>
    <t>ПА_45</t>
  </si>
  <si>
    <t>ПА_46</t>
  </si>
  <si>
    <t>ПА_47</t>
  </si>
  <si>
    <t>ПА_48</t>
  </si>
  <si>
    <t>ПА_49</t>
  </si>
  <si>
    <t>ПА_50</t>
  </si>
  <si>
    <t>ПА_51</t>
  </si>
  <si>
    <t>ПА_52</t>
  </si>
  <si>
    <t>ПА_53</t>
  </si>
  <si>
    <t>ПА_54</t>
  </si>
  <si>
    <t>ПА_55</t>
  </si>
  <si>
    <t>ПА_56</t>
  </si>
  <si>
    <t>ПА_57</t>
  </si>
  <si>
    <t>Буџетска средства</t>
  </si>
  <si>
    <t>Средства из осталих извора</t>
  </si>
  <si>
    <t xml:space="preserve">Индикатори </t>
  </si>
  <si>
    <t>Индикатори**</t>
  </si>
  <si>
    <t>Индикатори</t>
  </si>
  <si>
    <t>Циљана вредност 2017.</t>
  </si>
  <si>
    <t>17</t>
  </si>
  <si>
    <t>18</t>
  </si>
  <si>
    <t>19</t>
  </si>
  <si>
    <t>20</t>
  </si>
  <si>
    <t>21</t>
  </si>
  <si>
    <t>22</t>
  </si>
  <si>
    <t>23</t>
  </si>
  <si>
    <t>24</t>
  </si>
  <si>
    <t>25</t>
  </si>
  <si>
    <t>Отплате камата нивоу територијалних аутономија</t>
  </si>
  <si>
    <t>Отплата камата нивоу градова</t>
  </si>
  <si>
    <t>Отплата камата нивоу општина</t>
  </si>
  <si>
    <t>Отплата камата Републичком фонда за здравствено осигурање</t>
  </si>
  <si>
    <t>Отплата камата Републичком фонду за ПИО</t>
  </si>
  <si>
    <t>Отплата камата Националној служби за запошљавање</t>
  </si>
  <si>
    <t>Отплата камата Фонду за социјално осигурање војних осигураника</t>
  </si>
  <si>
    <t>Отплата камата домаћим јавним финансијским институцијама</t>
  </si>
  <si>
    <t>Отплата камата НБС</t>
  </si>
  <si>
    <t>Отплата камата осталим домаћим јавним финансијским институцијама</t>
  </si>
  <si>
    <t>Отплата камата домаћим пословним банкама</t>
  </si>
  <si>
    <t>Отплата камата осталим домаћим кредиторима</t>
  </si>
  <si>
    <t>Отплата камата домаћинствима у земљи</t>
  </si>
  <si>
    <t>Отплата камата на домаће финансијске деривате</t>
  </si>
  <si>
    <t>Отплата камата на домаће менице</t>
  </si>
  <si>
    <t>Финансијске промене на финансијским лизинзима</t>
  </si>
  <si>
    <t>Камате на куповине путем лизинга</t>
  </si>
  <si>
    <t>Отплата камата на хартије од вредности емитоване на иностраном финансијском тржишту</t>
  </si>
  <si>
    <t>Отплата камата на краткорочне хартије од вредности емитоване на иностраном финансијском тржишту</t>
  </si>
  <si>
    <t>Отплата камата на дугорочне хартије од вредности емитоване на иностраном финансијском тржишту</t>
  </si>
  <si>
    <t>Отплата камата на дугорочне хартије од вредности емитоване на иностраном тржишту</t>
  </si>
  <si>
    <t>Отплата камата страним владама</t>
  </si>
  <si>
    <t>Отплата камата Париском клубу</t>
  </si>
  <si>
    <t>Отплата камата страним увозно извозним банкама</t>
  </si>
  <si>
    <t>Отплата камата осталим страним владама</t>
  </si>
  <si>
    <t>Отплата камата мултилатералним институцијама</t>
  </si>
  <si>
    <t>Отплата камата Светској банци</t>
  </si>
  <si>
    <t>Отплата камата IBRD</t>
  </si>
  <si>
    <t>Отплата камата EBRD</t>
  </si>
  <si>
    <t>Отплата камата EIB</t>
  </si>
  <si>
    <t>Отплата камата CEB</t>
  </si>
  <si>
    <t>Отплата камата осталим мултилатералним институцијама</t>
  </si>
  <si>
    <t>Отплата камата страним пословним банкама</t>
  </si>
  <si>
    <t>Отплата камата Лондонском клубу</t>
  </si>
  <si>
    <t>Отплата камата осталим страним пословним банкама</t>
  </si>
  <si>
    <t>Отплата камата осталим страним кредиторима</t>
  </si>
  <si>
    <t>Отплата камата на стране финансијске деривате</t>
  </si>
  <si>
    <t>Негативне курсне разлике</t>
  </si>
  <si>
    <t>Казне за кашњење</t>
  </si>
  <si>
    <t>Казне по решењу правосудних органа</t>
  </si>
  <si>
    <t>Остале казне</t>
  </si>
  <si>
    <t>Остали пратећи трошкови задуживања</t>
  </si>
  <si>
    <t>Таксе које проистичу из задуживања</t>
  </si>
  <si>
    <t>Трошкови накнада за неповучена средства</t>
  </si>
  <si>
    <t>Трошкови накнада за неповучена средства Светској банци</t>
  </si>
  <si>
    <t>Трошкови накнада за неповучена средства Међународној банци за обнову и развој (IBRD)</t>
  </si>
  <si>
    <t>Трошкови накнада за неповучена средства Европској банци за обнову и развој (EBRD)</t>
  </si>
  <si>
    <t>Трошкови накнада за неповучена средства Европској инвестиционој банци (EIB)</t>
  </si>
  <si>
    <t>Трошкови накнада за неповучена средства Развојној банци Савета Европе (CEB)</t>
  </si>
  <si>
    <t>Трошкови накнада за неповучена средства Немачкој развојној банци (KfW)</t>
  </si>
  <si>
    <t>Трошкови накнада за неповучена средства Извозно-увозној банци Кине (Export-Import Bank of China)</t>
  </si>
  <si>
    <t>Трошкови накнада за неповучена средства осталим билатералним институцијама</t>
  </si>
  <si>
    <t>Трошкови накнада за неповучена средства осталим мултилатералним институцијама</t>
  </si>
  <si>
    <t>Трошкови процене кредитног рејтинга</t>
  </si>
  <si>
    <t>Трошкови процене кредитног рејтинга Републике Србије</t>
  </si>
  <si>
    <t>Трошкови процене кредитног рејтинга хартија од вредности Републике Србије емитованих на међународном финансијском тржишту</t>
  </si>
  <si>
    <t>Остали трошкови процене кредитног рејтинга</t>
  </si>
  <si>
    <t>Трошкови правних услуга</t>
  </si>
  <si>
    <t>Трошкови правних услуга за емисије хартија од вредности Републике Србије на међународном финансијском тржишту</t>
  </si>
  <si>
    <t>Трошкови правних услуга за трансакције са финансијским дериватима</t>
  </si>
  <si>
    <t>Остали трошкови правних услуга</t>
  </si>
  <si>
    <t>Субвенције</t>
  </si>
  <si>
    <t>Субвенције јавним нефинансијским предузећима и организацијама</t>
  </si>
  <si>
    <t>Текуће субвенције јавном градском саобраћају</t>
  </si>
  <si>
    <t>Текуће субвенције јавном железничком саобраћају</t>
  </si>
  <si>
    <t>Текуће субвенције јавном железничком саобраћају за исплату зарада</t>
  </si>
  <si>
    <t>Текуће субвенције јавном железничком саобраћају за отплату камата</t>
  </si>
  <si>
    <t>Остале текуће субвенције јавном железничком саобраћају</t>
  </si>
  <si>
    <t>Текуће субвенције за водопривреду</t>
  </si>
  <si>
    <t>Текуће субвенције за пољопривреду</t>
  </si>
  <si>
    <t>Текуће субвенције осталим јавним нефинансијским предузећима и организацијама</t>
  </si>
  <si>
    <t>Капиталне субвенције јавном градском саобраћају</t>
  </si>
  <si>
    <t>Капиталне субвенције јавном железничком саобраћају</t>
  </si>
  <si>
    <t>Капиталне субвенције за водопривреду</t>
  </si>
  <si>
    <t>Капиталне субвенције за пољопривреду</t>
  </si>
  <si>
    <t>Капиталне субвенције осталим јавним нефинансијским предузећима и организацијама</t>
  </si>
  <si>
    <t>Текуће субвенције приватним финансијским институцијама</t>
  </si>
  <si>
    <t>Текуће субвенције пословним и трговачким банкама</t>
  </si>
  <si>
    <t>Текуће субвенције осталим финансијским институцијама</t>
  </si>
  <si>
    <t>Капиталне субвенције приватним финансијским институцијама</t>
  </si>
  <si>
    <t>Капиталне субвенције пословним и трговачким банкама</t>
  </si>
  <si>
    <t>Капиталне субвенције осталим финансијским институцијама</t>
  </si>
  <si>
    <t>Текуће субвенције јавним финансијским институцијама</t>
  </si>
  <si>
    <t>Текуће субвенције НБС</t>
  </si>
  <si>
    <t>Текуће субвенције осталим јавним финансијским институцијама</t>
  </si>
  <si>
    <t>Капиталне субвенције јавним финансијским институцијама</t>
  </si>
  <si>
    <t>Капиталне субвенције НБС</t>
  </si>
  <si>
    <t>Капиталне субвенције осталим јавним финансијским институцијама</t>
  </si>
  <si>
    <t>Текуће субвенције приватним предузећима</t>
  </si>
  <si>
    <t>Капиталне субвенције приватним предузећима</t>
  </si>
  <si>
    <t>Текуће донације страним владама</t>
  </si>
  <si>
    <t>Капиталне донације страним владама</t>
  </si>
  <si>
    <t>Текуће дотације међународним организацијама</t>
  </si>
  <si>
    <t>Текуће дотације међународном Црвеном крсту</t>
  </si>
  <si>
    <t>Текуће дотације за међународне чланарине</t>
  </si>
  <si>
    <t>Остале текуће дотације међународним организацијама</t>
  </si>
  <si>
    <t>Капиталне дотације међународним организацијама</t>
  </si>
  <si>
    <t>Капиталне дотације међународном Црвеном крсту</t>
  </si>
  <si>
    <t>Остале капиталне дотације међународним организацијама</t>
  </si>
  <si>
    <t>Текући трансфери нивоу Републике</t>
  </si>
  <si>
    <t>Текући трансфери нивоу територијалних аутономија</t>
  </si>
  <si>
    <t>Текући трансфери за АП Војводина</t>
  </si>
  <si>
    <t>Текући трансфери за југ Србије и АП Косово и Метохија</t>
  </si>
  <si>
    <t>Текући трансфери нивоу градова</t>
  </si>
  <si>
    <t>Наменски трансфери нивоу градова</t>
  </si>
  <si>
    <t>Ненаменски трансфери нивоу градова</t>
  </si>
  <si>
    <t>Текући трансфери нивоу општина</t>
  </si>
  <si>
    <t>Наменски трансфери нивоу општина</t>
  </si>
  <si>
    <t>Ненаменски трансфери нивоу општина</t>
  </si>
  <si>
    <t>Капитални трансфери нивоу Републике</t>
  </si>
  <si>
    <t>Капитални трансфери нивоу територијалних аутономија</t>
  </si>
  <si>
    <t>Капитални трансфери за АП Војводина</t>
  </si>
  <si>
    <t>Капитални трансфери за југ Србије и Косово и Метохију</t>
  </si>
  <si>
    <t>Капитални трансфери нивоу градова</t>
  </si>
  <si>
    <t>Капитални трансфери нивоу општина</t>
  </si>
  <si>
    <t>Текуће дотације Републичком фонду за здравствено осигурање</t>
  </si>
  <si>
    <t>Текуће дотације здравственим установама за инвестиције и инвестиционо одржавање</t>
  </si>
  <si>
    <t>Текуће дотације здравственим установама за набавку медицинске и друге опреме</t>
  </si>
  <si>
    <t>Текуће дотације Републичком фонду за ПИО запослених</t>
  </si>
  <si>
    <t>Текуће дотације Републичком фонду за ПИО пољопривредника</t>
  </si>
  <si>
    <t>Текуће дотације Републичком фонду за ПИО самосталних делатности</t>
  </si>
  <si>
    <t>Текуће дотације Националној служби за запошљавање</t>
  </si>
  <si>
    <t>Текуће дотације Фонду за социјално осигурање војних осигураника</t>
  </si>
  <si>
    <t>Капиталне дотације Републичком фонду за здравствено осигурање</t>
  </si>
  <si>
    <t>Капиталне дотације здравственим установама за инвестиције и инвестиционо одржавање</t>
  </si>
  <si>
    <t>Капиталне дотације здравственим установама за набавку медицинске и друге опреме</t>
  </si>
  <si>
    <t>Капиталне дотације Републичком фонду за ПИО</t>
  </si>
  <si>
    <t>Капиталне дотације Националној служби за запошљавање</t>
  </si>
  <si>
    <t>Капиталне дотације Фонду за социјално осигурање војних осигураника</t>
  </si>
  <si>
    <t>Остале текуће дотације и трансфери</t>
  </si>
  <si>
    <t>Остале текуће дотације по закону</t>
  </si>
  <si>
    <t>Остале капиталне дотације и трансфери</t>
  </si>
  <si>
    <t>Права из социјалног осигурања која се исплаћују непосредно домаћинствима</t>
  </si>
  <si>
    <t>Накнаде зарада осигураницима услед привремене неспособности за рад</t>
  </si>
  <si>
    <t>Накнаде зарада у току привремене неспособности за рад проузроковане повредом на раду или професионалном болешћу</t>
  </si>
  <si>
    <t>Накнаде зарада у току привремене неспособности за рад проузроковане болешћу</t>
  </si>
  <si>
    <t>Накнаде зарада у току привремене неспособности за рад услед карантина, неге и сл.</t>
  </si>
  <si>
    <t>Накнаде за продужену негу детета у складу са Законом</t>
  </si>
  <si>
    <t>Права из пензијског осигурања</t>
  </si>
  <si>
    <t>Основне пензије</t>
  </si>
  <si>
    <t>Пензије по уредби</t>
  </si>
  <si>
    <t>Иностране пензије</t>
  </si>
  <si>
    <t>Нега и помоћ пензионера</t>
  </si>
  <si>
    <t>Телесно оштећење пензионера</t>
  </si>
  <si>
    <t>Остала права из пензијског осигурања у складу са законом</t>
  </si>
  <si>
    <t>Накнаде из инвалидског осигурања</t>
  </si>
  <si>
    <t>Накнада за скраћено радно време за инвалиде II категорије</t>
  </si>
  <si>
    <t>Накнада за инвалиде I и II категорије</t>
  </si>
  <si>
    <t>Збирна накнада за инвалиде II категорије</t>
  </si>
  <si>
    <t>Привремена накнада зараде од дана настајања инвалидности до запошљавања на друго одговарајуће радно место</t>
  </si>
  <si>
    <t>Накнаде за телесно оштећење</t>
  </si>
  <si>
    <t>Накнаде за инвалиде III категорије</t>
  </si>
  <si>
    <t>Нега и помоћ осигураника</t>
  </si>
  <si>
    <t>Накнаде за друго одговарајуће радно место - остала права из инвалидског осигурања</t>
  </si>
  <si>
    <t>Исплате Националне службе за запошљавање</t>
  </si>
  <si>
    <t>Накнаде за случај незапослености</t>
  </si>
  <si>
    <t>Накнаде зарада</t>
  </si>
  <si>
    <t>Средства за обуку и едукацију</t>
  </si>
  <si>
    <t>Једнократна помоћ</t>
  </si>
  <si>
    <t>Остале исплате Националне службе за запошљавање директно домаћинствима</t>
  </si>
  <si>
    <t>Остала социјална давања непосредно домаћинствима</t>
  </si>
  <si>
    <t>Исплате дневница и путних трошкова за путовања у земљи</t>
  </si>
  <si>
    <t>Погребни трошкови</t>
  </si>
  <si>
    <t>Накнаде за становање</t>
  </si>
  <si>
    <t>Услуге рехабилитације и рекреације</t>
  </si>
  <si>
    <t>Остала права исплаћена непосредно домаћинствима</t>
  </si>
  <si>
    <t>Права из социјалног осигурања која се исплаћују непосредно пружаоцима услуга</t>
  </si>
  <si>
    <t>Трошкови здравствене заштите у земљи плаћени непосредно пружаоцима услуга</t>
  </si>
  <si>
    <t>Услуге болница, поликлиника и амбуланти</t>
  </si>
  <si>
    <t>Услуге дијализе</t>
  </si>
  <si>
    <t>Фармацеутске услуге и материјали</t>
  </si>
  <si>
    <t>Помагала и направе</t>
  </si>
  <si>
    <t>Услуге које пружају установе социјалне заштите</t>
  </si>
  <si>
    <t>Остале услуге здравствене заштите у земљи</t>
  </si>
  <si>
    <t>Услуге здравствене заштите у иностранству плаћене непосредно пружаоцима услуга</t>
  </si>
  <si>
    <t>Здравствена заштита по принципу реципроцитета</t>
  </si>
  <si>
    <t>Здравствена заштита осигураника који живе у иностранству</t>
  </si>
  <si>
    <t>Трошкови слања осигураних лица на лечење у иностранство</t>
  </si>
  <si>
    <t>Остали трошкови здравствене заштите у иностранству</t>
  </si>
  <si>
    <t>Брига о пензионисаним лицима</t>
  </si>
  <si>
    <t>Трошкови смештаја пензионера у домове за старе</t>
  </si>
  <si>
    <t>Трошкови дневног смештаја, помоћи у кући и заштићеног становања</t>
  </si>
  <si>
    <t>Брига о инвалидима</t>
  </si>
  <si>
    <t>Трошкови смештаја деце инвалида</t>
  </si>
  <si>
    <t>Трошкови образовања деце инвалида</t>
  </si>
  <si>
    <t>Трошкови за заштитне радионице</t>
  </si>
  <si>
    <t>Исплате послодавцима које врши Национална служба за запошљавање за запошљавање лица са евиденције</t>
  </si>
  <si>
    <t>Учешће у финансирању зарада лица са евиденција која запошљавају фирме</t>
  </si>
  <si>
    <t>Једнократна помоћ фирмама које запошљавају лица са евиденција</t>
  </si>
  <si>
    <t>Средства за целокупни износ зарада фирмама које запошљавају лица са евиденције</t>
  </si>
  <si>
    <t>Услуге обуке преко Националне службе за запошљавање</t>
  </si>
  <si>
    <t>Опште услуге обуке</t>
  </si>
  <si>
    <t>Услуге преквалификације</t>
  </si>
  <si>
    <t>Специјализована обука</t>
  </si>
  <si>
    <t>Остала права која се плаћају директно пружаоцима услуга</t>
  </si>
  <si>
    <t>Услуге хитне помоћи</t>
  </si>
  <si>
    <t>Остала права из социјалног осигурања која се исплаћују непосредно пружаоцима услуга</t>
  </si>
  <si>
    <t>Трансфери Републичком фонду за здравствено осигурање за доприносе за осигурање</t>
  </si>
  <si>
    <t>Трансфери за здравствено осигурање инвалида II и III категорије</t>
  </si>
  <si>
    <t>Трансфери Републичком фонду за здравствено осигурање за накнаде зарада од дана инвалидности до дана правоснажности решења</t>
  </si>
  <si>
    <t>Трансфери Републичком фонду за здравствено осигурање за доприносе за осигурање незапослених лица</t>
  </si>
  <si>
    <t>Трансфери Републичком фонду за здравствено осигурање за доприносе за осигурање незапослених лица - продужено осигурање</t>
  </si>
  <si>
    <t>Трансфери Националној служби за запошљавање за доприносе за осигурање</t>
  </si>
  <si>
    <t>Трансфери Фонду за социјално осигурање војних осигураника за доприносе за осигурање</t>
  </si>
  <si>
    <t>Накнаде из буџета у случају болести и инвалидности</t>
  </si>
  <si>
    <t>Накнаде за боловање</t>
  </si>
  <si>
    <t>Накнаде за инвалидност</t>
  </si>
  <si>
    <t>Накнаде ратним инвалидима</t>
  </si>
  <si>
    <t>Накнаде ратним војним инвалидима</t>
  </si>
  <si>
    <t>Накнаде ратним цивилним инвалидима</t>
  </si>
  <si>
    <t>Накнаде из буџета за породиљско одсуство</t>
  </si>
  <si>
    <t>Накнаде из буџета за децу и породицу</t>
  </si>
  <si>
    <t>Накнаде из буџета за случај незапослености</t>
  </si>
  <si>
    <t>Старосне и породичне пензије из буџета</t>
  </si>
  <si>
    <t>Старосне пензије</t>
  </si>
  <si>
    <t>Породичне пензије</t>
  </si>
  <si>
    <t>Накнаде из буџета у случају смрти</t>
  </si>
  <si>
    <t>Накнаде из буџета за образовање, културу, науку и спорт</t>
  </si>
  <si>
    <t>Накнаде из буџета за образовање</t>
  </si>
  <si>
    <t>Академске награде</t>
  </si>
  <si>
    <t>Студентске награде</t>
  </si>
  <si>
    <t>Ученичке награде</t>
  </si>
  <si>
    <t>Студентске стипендије</t>
  </si>
  <si>
    <t>Ученичке стипендије</t>
  </si>
  <si>
    <t>Исхрана и смештај студената</t>
  </si>
  <si>
    <t>Исхрана и смештај ученика</t>
  </si>
  <si>
    <t>Остале накнаде за образовање</t>
  </si>
  <si>
    <t>Накнаде из буџета за културу</t>
  </si>
  <si>
    <t>Накнаде из буџета за спорт</t>
  </si>
  <si>
    <t>Спортске награде</t>
  </si>
  <si>
    <t>Спортске стипендије</t>
  </si>
  <si>
    <t>Накнаде из буџета за науку</t>
  </si>
  <si>
    <t>Накнаде за образовање и усавршавање научноистраживачких кадрова</t>
  </si>
  <si>
    <t>Накнаде из буџета за становање и живот</t>
  </si>
  <si>
    <t>Остале накнаде из буџета</t>
  </si>
  <si>
    <t>Исплате бившим политичким затвореницима</t>
  </si>
  <si>
    <t>Исплате лицима лишених слободе</t>
  </si>
  <si>
    <t>Исплате осуђеницима</t>
  </si>
  <si>
    <t>Накнада трошкова на име остваривања права лица лишених слободе</t>
  </si>
  <si>
    <t>Остали расходи</t>
  </si>
  <si>
    <t>Дотације непрофитним организацијама које пружају помоћ домаћинствима</t>
  </si>
  <si>
    <t>Дотације непрофитним здравственим организацијама</t>
  </si>
  <si>
    <t>Извор верификације</t>
  </si>
  <si>
    <t>Вредност у базној години (2015.)</t>
  </si>
  <si>
    <t>suma</t>
  </si>
  <si>
    <t>izvori</t>
  </si>
  <si>
    <t>Izvori finansiranja</t>
  </si>
  <si>
    <t>01 - Приходи из буџета</t>
  </si>
  <si>
    <t>04 - Сопствени приходи буџетских корисника</t>
  </si>
  <si>
    <t>07 - Трансфери од других нивоа власти</t>
  </si>
  <si>
    <t>05 - Донације од иностраних земаља</t>
  </si>
  <si>
    <t>10 - Примања од домаћих задуживања</t>
  </si>
  <si>
    <t>06 - Донације од међународних организација</t>
  </si>
  <si>
    <t>prvi red</t>
  </si>
  <si>
    <t>drugi red</t>
  </si>
  <si>
    <t>02 - Трансфери између корисника на истом нивоу</t>
  </si>
  <si>
    <t>03 - Социјални доприноси</t>
  </si>
  <si>
    <t>08 - Добровољни трансфери од физичких и правних лица</t>
  </si>
  <si>
    <t>09 - Примања од продаје нефинансијске имовине</t>
  </si>
  <si>
    <t>11 - Примања од иностраних задуживања</t>
  </si>
  <si>
    <t>12 - Примања од отплате датих кредита и продаје финансијске имовине</t>
  </si>
  <si>
    <t>13 - Нераспоређени вишак прихода из ранијих година</t>
  </si>
  <si>
    <t>14 - Неутрошена средства од приватизације из ранијих година</t>
  </si>
  <si>
    <t>15 - Неутрошена средства донација из ранијих година</t>
  </si>
  <si>
    <t>16 - Родитељски динар за ваннаставне активности</t>
  </si>
  <si>
    <t>56 - Финансијска помоћ ЕУ</t>
  </si>
  <si>
    <t>treci red</t>
  </si>
  <si>
    <t>cetvrti red</t>
  </si>
  <si>
    <t>5 red</t>
  </si>
  <si>
    <t>6 red</t>
  </si>
  <si>
    <t>7 red</t>
  </si>
  <si>
    <t>8 red</t>
  </si>
  <si>
    <t>9 red</t>
  </si>
  <si>
    <t>10 red</t>
  </si>
  <si>
    <t>11 red</t>
  </si>
  <si>
    <t>12 red</t>
  </si>
  <si>
    <t>13 red</t>
  </si>
  <si>
    <t>14 red</t>
  </si>
  <si>
    <t>15 red</t>
  </si>
  <si>
    <t>16 red</t>
  </si>
  <si>
    <t>17 red</t>
  </si>
  <si>
    <t>3. red</t>
  </si>
  <si>
    <t>4. red</t>
  </si>
  <si>
    <t>5. red</t>
  </si>
  <si>
    <t>7. red</t>
  </si>
  <si>
    <t>8. red</t>
  </si>
  <si>
    <t>9. red</t>
  </si>
  <si>
    <t>12. red</t>
  </si>
  <si>
    <t>13. red</t>
  </si>
  <si>
    <t>14. red</t>
  </si>
  <si>
    <t>16. red</t>
  </si>
  <si>
    <t>17. red</t>
  </si>
  <si>
    <t>Између 31. и 43. реда се налазе још 2 циља уколико је потребно . Активирају се маркирањем целог  31. и 43. реда &gt; десни клик&gt; опција "Unhide". Графичку илустрацију поступка видети у Упутству</t>
  </si>
  <si>
    <t>Између 30. и 42. реда се налазе још 2 циља уколико је потребно . Активирају се маркирањем целог  30. и 42. реда &gt; десни клик&gt; опција "Unhide". Графичку илустрацију поступка видети у Упутству.</t>
  </si>
  <si>
    <t>Препоручљиво је да приликом избора позиције за нову програмску активност  у одељку "Before sheet" изаберете радни лист - "Пројекат" како би се испоштовао редослед у позиционирању (најпре програм, затим све програмске активности у оквиру  програма и на крају сви пројекти у оквиру изабраног програма).</t>
  </si>
  <si>
    <t xml:space="preserve">1)  У табелама у којима се исказују индикатори: </t>
  </si>
  <si>
    <t>2)  У табелама у којима се исказују расходи и издаци:</t>
  </si>
  <si>
    <r>
      <rPr>
        <b/>
        <sz val="11"/>
        <color indexed="8"/>
        <rFont val="Calibri"/>
        <family val="2"/>
        <charset val="238"/>
      </rPr>
      <t>3) За пројекте:</t>
    </r>
    <r>
      <rPr>
        <sz val="11"/>
        <color indexed="8"/>
        <rFont val="Calibri"/>
        <family val="2"/>
        <charset val="238"/>
      </rPr>
      <t xml:space="preserve"> у ћелији "Е5" упишите шифру пројекта у формату П1,П2,П3...итд у зависности од редоследа пројеката у оквиру програма. Поступак попуњавања дела који се односи на трошкове и изворе финансирања је идентичан као и код програмске активности.</t>
    </r>
  </si>
  <si>
    <r>
      <t xml:space="preserve">Сваки програм се састоји из различитог броја програмских активности и пројеката те је </t>
    </r>
    <r>
      <rPr>
        <b/>
        <sz val="11"/>
        <color indexed="8"/>
        <rFont val="Calibri"/>
        <family val="2"/>
        <charset val="238"/>
      </rPr>
      <t>неопходно да за онај број програмских активности и пројеката који Вам је потребан ископирате радне листове "Програмска активност" и "Пројекат". Поступак копирања је следећи:</t>
    </r>
  </si>
  <si>
    <r>
      <rPr>
        <b/>
        <sz val="11"/>
        <color indexed="8"/>
        <rFont val="Calibri"/>
        <family val="2"/>
        <charset val="238"/>
      </rPr>
      <t xml:space="preserve">1) За нову програмску активност : </t>
    </r>
    <r>
      <rPr>
        <sz val="11"/>
        <color indexed="8"/>
        <rFont val="Calibri"/>
        <family val="2"/>
      </rPr>
      <t>Кликните десним кликом на радни лист - "Програмска активност" и изаберите опцију</t>
    </r>
    <r>
      <rPr>
        <b/>
        <sz val="11"/>
        <color indexed="8"/>
        <rFont val="Calibri"/>
        <family val="2"/>
        <charset val="238"/>
      </rPr>
      <t xml:space="preserve"> "Move or copy"</t>
    </r>
    <r>
      <rPr>
        <sz val="11"/>
        <color indexed="8"/>
        <rFont val="Calibri"/>
        <family val="2"/>
      </rPr>
      <t>. Након тога приказаће Вам се прозор у коме треба у одељку</t>
    </r>
    <r>
      <rPr>
        <b/>
        <sz val="11"/>
        <color indexed="8"/>
        <rFont val="Calibri"/>
        <family val="2"/>
        <charset val="238"/>
      </rPr>
      <t xml:space="preserve"> "Before sheet"</t>
    </r>
    <r>
      <rPr>
        <sz val="11"/>
        <color indexed="8"/>
        <rFont val="Calibri"/>
        <family val="2"/>
      </rPr>
      <t xml:space="preserve"> одабрати позицију новог радног листа ("Sheet"-a) односно Програмске активности. Kликом на један од понуђених радних листова бирате позицију нове програмске активности, и то тако што се нова програмска активност позиционира испред изабраног постојећег радног листа. </t>
    </r>
    <r>
      <rPr>
        <b/>
        <sz val="11"/>
        <color indexed="8"/>
        <rFont val="Calibri"/>
        <family val="2"/>
        <charset val="238"/>
      </rPr>
      <t xml:space="preserve">Након избора позиције обавезно штиклирате опцију "Create a copy" а затим кликните на ОК.  </t>
    </r>
  </si>
  <si>
    <r>
      <t xml:space="preserve">2) За нови пројекат: </t>
    </r>
    <r>
      <rPr>
        <sz val="11"/>
        <color indexed="8"/>
        <rFont val="Calibri"/>
        <family val="2"/>
        <charset val="238"/>
      </rPr>
      <t xml:space="preserve"> Кликните десним кликом на радни лист "Пројекат" и изаберите опцију</t>
    </r>
    <r>
      <rPr>
        <b/>
        <sz val="11"/>
        <color indexed="8"/>
        <rFont val="Calibri"/>
        <family val="2"/>
        <charset val="238"/>
      </rPr>
      <t xml:space="preserve"> "Move or copy"</t>
    </r>
    <r>
      <rPr>
        <sz val="11"/>
        <color indexed="8"/>
        <rFont val="Calibri"/>
        <family val="2"/>
        <charset val="238"/>
      </rPr>
      <t xml:space="preserve">. Након тога приказаће Вам се прозор у коме треба у одељку </t>
    </r>
    <r>
      <rPr>
        <b/>
        <sz val="11"/>
        <color indexed="8"/>
        <rFont val="Calibri"/>
        <family val="2"/>
        <charset val="238"/>
      </rPr>
      <t>"Before sheet"</t>
    </r>
    <r>
      <rPr>
        <sz val="11"/>
        <color indexed="8"/>
        <rFont val="Calibri"/>
        <family val="2"/>
        <charset val="238"/>
      </rPr>
      <t xml:space="preserve"> одабрати позицију новог радног листа ("Sheet"-a) односно Пројекта. Kликом на један од понуђених радних листова бирате позицију новог пројекта, и то тако што се нови пројекат позиционира испред изабраног постојећег радног листа. Препоручљиво је да у одељку "Before sheet" за нови пројекат изаберете радни лист - "Упутство". Након избора позиције штиклирате опцију </t>
    </r>
    <r>
      <rPr>
        <b/>
        <sz val="11"/>
        <color indexed="8"/>
        <rFont val="Calibri"/>
        <family val="2"/>
        <charset val="238"/>
      </rPr>
      <t>"Create a copy"</t>
    </r>
    <r>
      <rPr>
        <sz val="11"/>
        <color indexed="8"/>
        <rFont val="Calibri"/>
        <family val="2"/>
        <charset val="238"/>
      </rPr>
      <t xml:space="preserve"> затим кликнете на ОК.</t>
    </r>
  </si>
  <si>
    <r>
      <rPr>
        <b/>
        <sz val="11"/>
        <color indexed="8"/>
        <rFont val="Calibri"/>
        <family val="2"/>
        <charset val="238"/>
      </rPr>
      <t xml:space="preserve">2) За програмску активност: </t>
    </r>
    <r>
      <rPr>
        <sz val="11"/>
        <color indexed="8"/>
        <rFont val="Calibri"/>
        <family val="2"/>
        <charset val="238"/>
      </rPr>
      <t xml:space="preserve"> Пошто се назив програма аутоматски учитава корисник бира програмску активност из листе програмских активности које потпадају под изабрани програм. </t>
    </r>
    <r>
      <rPr>
        <b/>
        <sz val="11"/>
        <color indexed="8"/>
        <rFont val="Calibri"/>
        <family val="2"/>
        <charset val="238"/>
      </rPr>
      <t>Свака појединачна програмска активност се попуњавана у посебном радном листу</t>
    </r>
    <r>
      <rPr>
        <sz val="11"/>
        <color indexed="8"/>
        <rFont val="Calibri"/>
        <family val="2"/>
        <charset val="238"/>
      </rPr>
      <t xml:space="preserve">. У зависности од изабране програмске активности, у делу обрасца који се односи на дефинисање циљева и индикатора, из падајућих листа можете одабрати понуђене циљеве и индикаторе који су дефинисани од стране СКГО-а, али је остављена могућност за сопствено дефинисање. </t>
    </r>
  </si>
  <si>
    <r>
      <t xml:space="preserve">Одређени број ћелија у документу је заштићен од измена како би се заштитиле кључне формуле и процедуре документа. Sheet- ове је могуће откључати опцијом "Unprotect Sheet" чиме се могу вршити неограничене измене.  </t>
    </r>
    <r>
      <rPr>
        <b/>
        <sz val="11"/>
        <color indexed="8"/>
        <rFont val="Calibri"/>
        <family val="2"/>
        <charset val="238"/>
      </rPr>
      <t>"Sheet" "Упутство" се не сме брисати.</t>
    </r>
  </si>
  <si>
    <t xml:space="preserve">Прво што је потребно урадити јесте да омогућите макрое у Вашој верзији Ексела. У зависности од верзије по покретању документа добићете обавештење да су макрои онемогућени и питање да ли желите да омогућите макрое. Кликом на опцију "Еnable this content" или "Enable macros" омогућавају се програмске процедуре које су неопходне за рад документа. </t>
  </si>
  <si>
    <r>
      <rPr>
        <b/>
        <sz val="11"/>
        <color indexed="8"/>
        <rFont val="Calibri"/>
        <family val="2"/>
      </rPr>
      <t>Након омогућавања макроа у радном листу "Програм", у ћелији "D4" изаберете назив Програма</t>
    </r>
    <r>
      <rPr>
        <sz val="11"/>
        <color indexed="8"/>
        <rFont val="Calibri"/>
        <family val="2"/>
      </rPr>
      <t>. Овим поступком сте подесили параметре за рад у радним листовима "Програмска активност" и "Пројекат".</t>
    </r>
  </si>
  <si>
    <t>Списак програмских активности и пројеката у оквиру програма по буџетским корисницима</t>
  </si>
  <si>
    <t>2. ПРОГРАМСКА АКТИВНОСТ - ЗАХТЕВ ЗА ДОДАТНА СРЕДСТВА</t>
  </si>
  <si>
    <t>3. ПРОЈЕКАТ - ЗАХТЕВ ЗА ДОДАТНА СРЕДСТВА</t>
  </si>
  <si>
    <t>ПОПУЊАВАЊЕ ЗАХТЕВА ЗА ДОДАТНА СРЕДСТВА</t>
  </si>
  <si>
    <t>V</t>
  </si>
  <si>
    <t xml:space="preserve">VI </t>
  </si>
  <si>
    <r>
      <t xml:space="preserve">Уколико одобреним лимитом буџетском кориснику недостају средства за одређене програмске активности односно пројекте, за  програмску активност/пројекат за који се траже додатна средства </t>
    </r>
    <r>
      <rPr>
        <b/>
        <sz val="11"/>
        <color theme="1"/>
        <rFont val="Calibri"/>
        <family val="2"/>
        <scheme val="minor"/>
      </rPr>
      <t>ископирати потребан радни лист (у зависности од тога да ли се ради о програмској активности или пројекту) као што је објашњено у Одељку II  - Копирање потребног броја Sheet-ова за програмске активности и пројекте, а затим у ископираном радном листу у наслову обрасца (ред 2.) из падајуће листе изабрати други наслов односно програмска активност/пројекат - Захтев за додатна средства.</t>
    </r>
    <r>
      <rPr>
        <sz val="11"/>
        <color theme="1"/>
        <rFont val="Calibri"/>
        <family val="2"/>
        <scheme val="minor"/>
      </rPr>
      <t xml:space="preserve"> На овај начин у радном листу "Програм" у списку програмских активности и пројеката биће посебно приказани захтеви за додатним средствима за програмске активности и пројекте за износе преко одобреног лимита.</t>
    </r>
  </si>
  <si>
    <t>Програм 1.  Урбанизам и просторно планирање</t>
  </si>
  <si>
    <t>Програм 2.  Комуналне делатности</t>
  </si>
  <si>
    <t>1102</t>
  </si>
  <si>
    <t>Обезбеђивање услова за одрживи развој локалне заједнице одговорним односом према животној средини;
Ефикасно и одрживо управљање отпадним водама;
Одрживо управљање отпадом</t>
  </si>
  <si>
    <t>Програм 7.  Организација саобраћаја и саобраћајна инфраструктура</t>
  </si>
  <si>
    <t>Унапређење организације саобраћаја и унапређење саобраћајне инфраструктуре у локалној самоуправи</t>
  </si>
  <si>
    <t>Програм 16.  Политички систем локалне самоуправе</t>
  </si>
  <si>
    <t>0501</t>
  </si>
  <si>
    <t>2101</t>
  </si>
  <si>
    <t>Одрживи енергетски развој локалне самоуправе кроз постицање унапређења енергетске ефикасности, побољшање енергетске инфраструктуре и ширу употребу обновљивих извора енергије</t>
  </si>
  <si>
    <t>п16</t>
  </si>
  <si>
    <t>п17</t>
  </si>
  <si>
    <t>Здравствена заштита</t>
  </si>
  <si>
    <t>Култура, комуникације и медији</t>
  </si>
  <si>
    <t xml:space="preserve">Политички систем </t>
  </si>
  <si>
    <t>Енергетика</t>
  </si>
  <si>
    <t xml:space="preserve">Пружања комуналних услуга од значаја за остварење животних потреба физичких и правних лица уз обезбеђење одговарајућег квалитета, обима, доступности и континуитета;
Одрживо снабдевање корисника топлотном енергијом;
Редовно, сигурно  и одрживо  снабдевање водом за пиће становника, уређивање начина коришћења и управљања изворима, јавним бунарима и чесмама
</t>
  </si>
  <si>
    <t xml:space="preserve">Доступност примарне здравствене заштите у складу са националним 
стандардима и обезбеђивање и спровођење активности у областима деловања јавног здравља
</t>
  </si>
  <si>
    <t xml:space="preserve">Обезбеђивање приступа спорту и подршка пројектима у вези са развојем омладине и спорта </t>
  </si>
  <si>
    <t>Обављање основних функција изборних органа локалне самоуправе</t>
  </si>
  <si>
    <t>Програм 17.  Енергетска ефикасност</t>
  </si>
  <si>
    <t>ПГ_16</t>
  </si>
  <si>
    <t>ПГ_17</t>
  </si>
  <si>
    <t>1101-0001  Просторно и урбанистичко планирање</t>
  </si>
  <si>
    <t>1101-0002  Спровођење урбанистичких и просторних планова</t>
  </si>
  <si>
    <t>1101-0003  Управљање грађевинским земљиштем</t>
  </si>
  <si>
    <t>1101-0004  Социјално становање</t>
  </si>
  <si>
    <t>0601-0001  Управљање/одржавање јавним осветљењем</t>
  </si>
  <si>
    <t>0601-0002  Одржавање јавних зелених површина  </t>
  </si>
  <si>
    <t>0601-0003  Одржавање чистоће на површинама јавне намене</t>
  </si>
  <si>
    <t>0601-0004  Зоохигијена</t>
  </si>
  <si>
    <t>0601-0005  Уређивање, одржавање и коришћење пијаца</t>
  </si>
  <si>
    <t>0601-0006  Одржавање гробаља и погребне услуге</t>
  </si>
  <si>
    <t>0601-0007  Прозводња и дистрибуције топлотне енергије</t>
  </si>
  <si>
    <t>0601-0008  Управљање и снабдевање водом за пиће</t>
  </si>
  <si>
    <t>0601-0009  Остале комуналне услуге</t>
  </si>
  <si>
    <t>1501-0001  Унапређење привредног и инвестиционог амбијента</t>
  </si>
  <si>
    <t>1501-0002  Мере активне политике запошљавања</t>
  </si>
  <si>
    <t>1502-0002  Промоција туристичке понуде</t>
  </si>
  <si>
    <t>0101-0002  Мере подршке руралном развоју</t>
  </si>
  <si>
    <t>0101-0001  Подршка за спровођење пољопривредне политике у локалној заједници</t>
  </si>
  <si>
    <t>0401-0001  Управљање заштитом животне средине</t>
  </si>
  <si>
    <t>0401-0002  Праћење квалитета елемената животне средине</t>
  </si>
  <si>
    <t>0401-0003  Заштита природе</t>
  </si>
  <si>
    <t>0401-0004  Управљање отпадним водама</t>
  </si>
  <si>
    <t xml:space="preserve">0401-0005  Управљање комуналним отпадом   </t>
  </si>
  <si>
    <t>0401-0006  Управљање осталим врстама отпада</t>
  </si>
  <si>
    <t>0701-0001  Управљање саобраћајем</t>
  </si>
  <si>
    <t>0701-0002  Одржавање саобраћајне инфраструктуре</t>
  </si>
  <si>
    <t>0701-0003  Управљање јавним паркиралиштима</t>
  </si>
  <si>
    <t>0701-0004  Јавни градски и приградски превоз путника</t>
  </si>
  <si>
    <t>0901-0002  Прихватилишта и друге врсте смештаја</t>
  </si>
  <si>
    <t>0901-0006  Подршка деци и породицама са децом</t>
  </si>
  <si>
    <t>0901-0007  Подршка старијим лицима и/или особома са инвалидитетом</t>
  </si>
  <si>
    <t>1801-0002  Мртвозорство</t>
  </si>
  <si>
    <t>1801-0003  Спровођење активности  из области друштвене бриге за јавно здравље</t>
  </si>
  <si>
    <t>1201-0002  Јачање културне продукције и уметничког стваралаштва</t>
  </si>
  <si>
    <t>1201-0003  Унапређење система очувања и представљања културно-историјског наслеђа</t>
  </si>
  <si>
    <t xml:space="preserve">1201-0004  Остваривање и унапређивање јавног интереса у области јавног информисања  </t>
  </si>
  <si>
    <t>1201-0005  Унапређење јавног информисања на језицима националних мањина</t>
  </si>
  <si>
    <t>1201-0006  Унапређење јавног информисања особа са инвалидитетом</t>
  </si>
  <si>
    <t>1301-0002  Подршка предшколском и школском спорту</t>
  </si>
  <si>
    <t>1301-0004  Функционисање локалних спортских установа</t>
  </si>
  <si>
    <t xml:space="preserve">1301-0005  Спровођење омладинске политике  </t>
  </si>
  <si>
    <t>0602-0002  Функционисање месних заједница</t>
  </si>
  <si>
    <t>0602-0003  Сервисирање јавног дуга</t>
  </si>
  <si>
    <t>0602-0004  Општинско/градско правобранилаштво</t>
  </si>
  <si>
    <t>0602-0006  Инспекцијски послови</t>
  </si>
  <si>
    <t>0602-0007  Функционисање националних савета националних мањина</t>
  </si>
  <si>
    <t>0602-0008  Правна помоћ</t>
  </si>
  <si>
    <t>0602-0009  Текућа буџетска резерва</t>
  </si>
  <si>
    <t>0602-0010  Стална буџетска резерва</t>
  </si>
  <si>
    <t>0602-0011  Робне резерве</t>
  </si>
  <si>
    <t>0602-0012  Комунална полиција</t>
  </si>
  <si>
    <t>0602-0013  Администрирање изворних прихода локалне самоуправе</t>
  </si>
  <si>
    <t>0602-0014  Ванредне ситуације</t>
  </si>
  <si>
    <t>2101-0001  Функционисање скупштине</t>
  </si>
  <si>
    <t>2101-0002  Функционисање извршних органа</t>
  </si>
  <si>
    <t>2101-0003  Подршка раду извршних органа власти и скупштине</t>
  </si>
  <si>
    <t>0501-0001  Унапређење и побољшање енергетске ефикасности и употреба обновљивих извора енергије</t>
  </si>
  <si>
    <t>Просторни развој у складу са плановима</t>
  </si>
  <si>
    <t>Повећање покривеност насеља и територије рационалним јавним осветљењем</t>
  </si>
  <si>
    <t>Повећање покривеност територије комуналним делатностима одржавања јавних зелених површина, одржавања чистоће на површинама јавне намене и зоохигијене</t>
  </si>
  <si>
    <t>Адекватан квалитет пружених услуга  уз рационално спровођење даљинског грејања</t>
  </si>
  <si>
    <t>Повећање покривености корисника и територије квалитетним услугама водоснабдевања</t>
  </si>
  <si>
    <t>Рационално снабдевање водом за пиће</t>
  </si>
  <si>
    <t>Повећање  запослености на територији града/општине</t>
  </si>
  <si>
    <t>Отварање нових предузећа и предузетничких радњи на  
територији града/општине
територији града/општине</t>
  </si>
  <si>
    <t>Повећање прихода од туризма</t>
  </si>
  <si>
    <t>Раст производње и стабилност дохотка произвођача</t>
  </si>
  <si>
    <t>Унапређење заштите природе</t>
  </si>
  <si>
    <t>Унапређење  квалитета елемената животне  средине</t>
  </si>
  <si>
    <t>Унапређење управљања отпадним водама</t>
  </si>
  <si>
    <t>Унапређење управљања комуналним и осталим отпадом</t>
  </si>
  <si>
    <t>Повећање одрживости и доступности транспорта</t>
  </si>
  <si>
    <t>Повећање доступности права и услуга социјалне заштите</t>
  </si>
  <si>
    <t>Унапређење квалитета услуга социјалне заштите</t>
  </si>
  <si>
    <t>Унапређење ефикасности пружених услуга</t>
  </si>
  <si>
    <t>Повећање доступности права и механизама социјалне заштите за жене у локлној заједнице</t>
  </si>
  <si>
    <t>Унапређење здравља становништва</t>
  </si>
  <si>
    <t>Подстицање развоја културе</t>
  </si>
  <si>
    <t>Остваривање јавног интереса из обласи информисања</t>
  </si>
  <si>
    <t>Обезбеђење услова за бављење спортом свих грађана и грађанки  града/општине</t>
  </si>
  <si>
    <t>Ефикасно и ефективно функционисање органа политичког система локалне самоуправе</t>
  </si>
  <si>
    <t>Смањење потрошње енергије</t>
  </si>
  <si>
    <t>Смањење расхода за енергију</t>
  </si>
  <si>
    <t>Повећање удела обновљивих извора енергије у укупној потрошњи</t>
  </si>
  <si>
    <t>Повећање обухвата средњошколског образовања</t>
  </si>
  <si>
    <t>Унапређење доступности предшколског васпитања за децу из осетљивих група</t>
  </si>
  <si>
    <t>ПГЦ_33</t>
  </si>
  <si>
    <t>ПГЦ_34</t>
  </si>
  <si>
    <t>ПГЦ_35</t>
  </si>
  <si>
    <t>ПГЦ_36</t>
  </si>
  <si>
    <t>ПГЦ_37</t>
  </si>
  <si>
    <t>ПГЦ_38</t>
  </si>
  <si>
    <t>ПГЦ_39</t>
  </si>
  <si>
    <t>Проценат покривености територије урбанистичком планском документацијом</t>
  </si>
  <si>
    <t>Дужина улица и  саобраћајница (км) које су покривене јавним осветљењем у односу на укупну дужину улица и саобраћајница</t>
  </si>
  <si>
    <t>Број м2 јавних зелених површина на којима се уређује и одржава зеленило у односу на укупан број м2 јавних зелених површина</t>
  </si>
  <si>
    <t>Број м2 површина јавне намене где се одржава чистоћа у односу на укупан број м2 јавне намене</t>
  </si>
  <si>
    <t>Број м2 територије покирвен услугом зоохигијене у односу на укупан број м2 територије</t>
  </si>
  <si>
    <t>Однос произведене и испоручене топлотне енергије</t>
  </si>
  <si>
    <t>Проценат корисника код којих се обрачун врши по утрошеној топлотној енергији</t>
  </si>
  <si>
    <t>Проценат домаћинстава обухваћених услугом у односу на укупан број домаћинстава</t>
  </si>
  <si>
    <t>Број насељeних места обухваћених услугама у односу на укупан број насеља</t>
  </si>
  <si>
    <t>Број неисправних узорака воде у односу на укупан број анализираних узорака (физичко-хемијских и микробиолошких)</t>
  </si>
  <si>
    <t>Специфична потрошња воде (литар/становник/дан)</t>
  </si>
  <si>
    <t>Степен физичких губитака у мрежи (%)</t>
  </si>
  <si>
    <t xml:space="preserve">Број евидентираних незапослених лица на евиденцији НСЗ (разврстаних по полу и старости) </t>
  </si>
  <si>
    <t>Број отворених/затворених предузетничких радњи</t>
  </si>
  <si>
    <t>Број предузетничких радњи активних након прве две године од оснивања</t>
  </si>
  <si>
    <t>Пораст прихода од боравишне таксе</t>
  </si>
  <si>
    <t>Проценат пораста регистрованих пружалаца услуга ноћења у граду/општини</t>
  </si>
  <si>
    <t xml:space="preserve">Број новорегистрованих кревета    </t>
  </si>
  <si>
    <t>Број новорегистрованих пољопривредних газдинстава на годишњем нивоу</t>
  </si>
  <si>
    <t xml:space="preserve">Број корисника мера усвојене пољопривредне политике / 1000 становника </t>
  </si>
  <si>
    <t>Број подручја која су проглашена заштићеним
подручјем III категорије</t>
  </si>
  <si>
    <t>Број дана у току године с прекорачењем граничних вредности квалитета ваздуха</t>
  </si>
  <si>
    <t>Вредност укупног индикатора буке</t>
  </si>
  <si>
    <t>Вредност индикатора ноћне буке</t>
  </si>
  <si>
    <t>Број становника прикључен на јавну канализацију у односу на укупан број становника</t>
  </si>
  <si>
    <t>Проценат становништва прикљученог на постројења за пречишћавање отпадних вода из јавне канализације са примарним, секундарним и терцијарним третманом у односу на укупан број становника на територији града/општине</t>
  </si>
  <si>
    <t>Удео испуштених непречишћених отпадних вода у површинска   водна   тела   (водопријемнике)   у   односу   на   укупну количину   испуштених   отпадних   вода у граду/општини</t>
  </si>
  <si>
    <t>Проценат становништва покривеног услугом прикупљања комуналног отпада</t>
  </si>
  <si>
    <t>Број „дивљих“ депонија</t>
  </si>
  <si>
    <t xml:space="preserve">Проценат рециклираног отпада </t>
  </si>
  <si>
    <t>Дужина изграђених саобраћајница које су у надлежности града/општине (у км)</t>
  </si>
  <si>
    <t>Удео улагања у инфраструктуру намењену пешацима у односу на сва улагања у саобраћај</t>
  </si>
  <si>
    <t>Удео улагања у бициклистичку инфраструктуру у односу на сва улагања у саобраћај</t>
  </si>
  <si>
    <t>Удео  улагања у јавни транспорт у односу на сва улагања у саобраћај</t>
  </si>
  <si>
    <t>Проценат деце која су уписана у предшколске установе (Број деце која су уписана у предшколске установе у односу на укупан број деце у граду/општини (јаслена група, предшколска група и ППП)</t>
  </si>
  <si>
    <t>Проценат уписане деце у односу на број укупно пријављене деце</t>
  </si>
  <si>
    <t>Проценат деце са додатним образовним потребама која су укључена у редовне  програме ПОВ у односу на укупан број деце.</t>
  </si>
  <si>
    <t>Проценат објеката који су прилагодили простор за децу са инвалидитетом у односу на укупан број објеката ПУ</t>
  </si>
  <si>
    <t>Проценат Рома који похађају предшколски програм у односу на укупан број ромске деце</t>
  </si>
  <si>
    <t>Обухват деце основним образовањем (разложено према полу)</t>
  </si>
  <si>
    <t>Проценат деце која се школују у редовним основним школама на основу индивидуалног образовног плана ( ИОП2 ) у односу на укупан број деце одговарајуће старосне групе</t>
  </si>
  <si>
    <t xml:space="preserve">Број објеката који су прилагодили простор за децу са инвалидитетом у односу на укупан број објеката основних школа </t>
  </si>
  <si>
    <t xml:space="preserve">Просечан број поена на матурском испиту (математика/српски/ општи </t>
  </si>
  <si>
    <t>Проценат ученика који је учествовао на републичким такмичењима</t>
  </si>
  <si>
    <t>Број деце која су обухваћена средњим образовањем (разложен по и полу)</t>
  </si>
  <si>
    <t>Стопа прекида средњег образовања (разложено према полу)</t>
  </si>
  <si>
    <t>Број објеката који су прилагодили простор за децу  са инвалидитетом у односу на укупан број објеката средњих школа</t>
  </si>
  <si>
    <t>Проценат деце која се школују у средњим школама на основу индивидуалног образовног плана ( ИОП2 ) у односу на укупан број деце одговарајуће старосне групе</t>
  </si>
  <si>
    <t>Проценат корисника мера и услуга социјалне и дечје заштите који се финансирају из буџета града/општине у односу на број становника</t>
  </si>
  <si>
    <t>Проценат корисника финансијске подршке и подршке у натури у односу на укупан број корисника социјалне и дечје заштите</t>
  </si>
  <si>
    <t>Проценат корисника локалних социјалних услуга у односу на укупан број корисника социјалне и дечје заштите</t>
  </si>
  <si>
    <t>Удео корисника лиценцираних услуга у укупном броју корисника услуга</t>
  </si>
  <si>
    <t>Проценат лиценцираних пружалаца услуге у односу на укупан број подржаних пружалаца услуге</t>
  </si>
  <si>
    <t xml:space="preserve">Проценат корисника који су учествовали/партиципирали у цени  услуге </t>
  </si>
  <si>
    <t>Удео жена корисница социјалних помоћи у укупном броју корисника социјалне помоћи</t>
  </si>
  <si>
    <t>Број услуга намењених женама са искуством насиља у породици или у партнерском односу</t>
  </si>
  <si>
    <t>Удео средстава намењених женама са искуством насиља у породици или у партнерском односу у односу на укупан износ средстава за социјалне услуге у заједници</t>
  </si>
  <si>
    <t xml:space="preserve">Очекивано трајање живота становника града/општине </t>
  </si>
  <si>
    <t>Покривеност становништва примарном здравственом заштитом</t>
  </si>
  <si>
    <t>Стандардизоване стопе смртности водећих хроничних незаразних болести - Кардио и цереброваскуларне болести (инфаркт и инсулт мождани)</t>
  </si>
  <si>
    <t>Стандардизоване стопе смртности водећих хроничних незаразних болести - остало (прецизирати по опредељењу ЈЛС)</t>
  </si>
  <si>
    <t>Стандардизоване стопе смртности водећих хроничних незаразних болести - малигна обољења</t>
  </si>
  <si>
    <t>Стандардизоване стопе смртности водећих хроничних незаразних болести - дијабет</t>
  </si>
  <si>
    <t>Укупан број чланова удружења грађана из области културе</t>
  </si>
  <si>
    <t>Број сати произведених и емитованих ТВ и радио садржаја који доприносе остварењу општег интереса</t>
  </si>
  <si>
    <t>Број чланова спортских организација и удружења</t>
  </si>
  <si>
    <t>Број жена чланова спортских организација и удружења</t>
  </si>
  <si>
    <t>Број спроведених акција, програма и пројеката који подржавају активно и  рекреативно бављење спортом</t>
  </si>
  <si>
    <t>% укључених младих у омладинске програме / пројекте у односу на укупан број младих у локалној заједници</t>
  </si>
  <si>
    <t>Регистрован број волонтера</t>
  </si>
  <si>
    <t>Укупна потрошња примарне енергије у јавним зградама (ten )</t>
  </si>
  <si>
    <t>Укупна потрошња примарне енергије у јавним зградама по становнику (ten)</t>
  </si>
  <si>
    <t>Укупна потрошња примарне енергије у јавним зградама по м2 површине јавних зграда</t>
  </si>
  <si>
    <t>Укупни расходи за набавку енергије (РСД)</t>
  </si>
  <si>
    <t>Укупни расходи за набавку енергије у јавним зградама (РСД)</t>
  </si>
  <si>
    <t>Процентуално учешће расхода за набавку енергије у укупним расходима</t>
  </si>
  <si>
    <t>Удео обновљивих извора енергије у укупној потрошњи</t>
  </si>
  <si>
    <t>ПА_58</t>
  </si>
  <si>
    <t>ПА_59</t>
  </si>
  <si>
    <t>ПА_60</t>
  </si>
  <si>
    <t>ПА_61</t>
  </si>
  <si>
    <t>ПА_62</t>
  </si>
  <si>
    <t>ПА_63</t>
  </si>
  <si>
    <t>ПА_64</t>
  </si>
  <si>
    <t>ПА_65</t>
  </si>
  <si>
    <t>ПА_66</t>
  </si>
  <si>
    <t>ПА_67</t>
  </si>
  <si>
    <t>ПА_68</t>
  </si>
  <si>
    <t>ПА_69</t>
  </si>
  <si>
    <t>ПА_70</t>
  </si>
  <si>
    <t>ПА_71</t>
  </si>
  <si>
    <t>ПА_72</t>
  </si>
  <si>
    <t>Повећање покривености територије планском и урбанистичком документацијом</t>
  </si>
  <si>
    <t>Ефикасан процес озакоњења</t>
  </si>
  <si>
    <t>Стављање у функцију грађевинског земљишта</t>
  </si>
  <si>
    <t>Унапређење стамбеног положаја грађана</t>
  </si>
  <si>
    <t>Ефикасно и рационално спровођење јавног осветљења и минималан негативан утицај на животну средину</t>
  </si>
  <si>
    <t>Адекватанno управљање јавним осветљењем</t>
  </si>
  <si>
    <t>Унапређење заштите од заразних и других болести које преносе животиње</t>
  </si>
  <si>
    <t xml:space="preserve">Унапређење административних процедура и развој адекватних сервиса и услуга  за пружање подршке постојећој привреди </t>
  </si>
  <si>
    <t xml:space="preserve">Успостављање функционалне  пословне инфраструктуре </t>
  </si>
  <si>
    <t>Успостављање механизама за финансијску подршку запошљавању</t>
  </si>
  <si>
    <t xml:space="preserve">Подстицаји града/општине за развој предузетништва </t>
  </si>
  <si>
    <t>Повећање квалитета туристичке понуде и услуге</t>
  </si>
  <si>
    <t>Стварање услова за развој и унапређење пољопривредне производње</t>
  </si>
  <si>
    <t>Ефикасно управљање пољопривредним земљиштем у државној својини</t>
  </si>
  <si>
    <t>Изградња одрживог, ефикасаног и конкурентног пољопривредног сектора</t>
  </si>
  <si>
    <t>Унапређење заштите природних вредности</t>
  </si>
  <si>
    <t>Спровођење редовних мерења на територији града/општине и испуњење обавеза у складу са законима</t>
  </si>
  <si>
    <t>Одрживо управљање осталим врстама отпада</t>
  </si>
  <si>
    <t>Испуњење обавеза у складу са законима у домену постојања стратешких и оперативних планова</t>
  </si>
  <si>
    <t>Адекватан квалитет пружених услуга јавног превоза</t>
  </si>
  <si>
    <t>Унапређење квалитета предшколског образовања и васпитања</t>
  </si>
  <si>
    <t>Обезбеђени прописани услови за васпитно-образовни рад са децом у основним школама</t>
  </si>
  <si>
    <t>Повећање доступности и приступачности основног образовања деци</t>
  </si>
  <si>
    <t>Унапређење заштите сиромашних</t>
  </si>
  <si>
    <t>Обезбеђење услуге смештаја</t>
  </si>
  <si>
    <t>Подстицање развоја разноврсних социјалних  и других услуга у заједници</t>
  </si>
  <si>
    <t>Подршка развоју мреже услуга  социјалне заштите предвиђене Одлуком о социјалној заштити и Законом о социјалној заштити</t>
  </si>
  <si>
    <t>Обезбеђивање финансијске подршке за децу и породицу</t>
  </si>
  <si>
    <t>Унапређење популационе политике</t>
  </si>
  <si>
    <t>Обезбеђивање услуга социјалне заштите за старије и одрасле са инвалидитетом</t>
  </si>
  <si>
    <t>Унапређење услуга социјалне заштите за децу и породицу</t>
  </si>
  <si>
    <t>Унапређење доступности, квалитета и ефикасности ПЗЗ</t>
  </si>
  <si>
    <t>Стварање услова за очување и унапређење здравља становништва</t>
  </si>
  <si>
    <t>Обезбеђење редовног функционисања установа културе</t>
  </si>
  <si>
    <t>Повећање учешћа грађана у културној продукцији и уметничком стваралаштву</t>
  </si>
  <si>
    <t>Унапређење разноврсности  културне понуде</t>
  </si>
  <si>
    <t>Унапређење очувања културно-историјског наслеђа</t>
  </si>
  <si>
    <t>Повећана понуда квалитетних медијских садржаја из области друштвеног живота локалне заједнице</t>
  </si>
  <si>
    <t>Унапређење права националних мањина за информаисање на сопственом језику</t>
  </si>
  <si>
    <t>Унапређење права особа са инвалидитетом  за информаисање на сопственом језику</t>
  </si>
  <si>
    <t>Обезбеђивање услова за рад и унапређење  капацитета спортских организација преко којих се остварује јавни интерес у области спорта у граду/општини</t>
  </si>
  <si>
    <t>Унапређење предшколског и школског спорта</t>
  </si>
  <si>
    <t>Редовно одржавање постојећих спортских објеката од интереса за град/општину</t>
  </si>
  <si>
    <t>Обезбеђивање услова за рад установа из области спорта</t>
  </si>
  <si>
    <t>Подршка активном укључивању младих у различите друштвене активности</t>
  </si>
  <si>
    <t>Функционисање управе</t>
  </si>
  <si>
    <t>Обезбеђено задовољавање потреба и интереса локалног становништва деловањем месних заједница</t>
  </si>
  <si>
    <t>Одржавање финансијске стабилности града/општине и финансирање капиталних инвестиционих расхода</t>
  </si>
  <si>
    <t>Заштита имовинских права и интереса  града/општине</t>
  </si>
  <si>
    <t>Обезбеђена заштита права грађана пред управом и јавним службама  града/општине  и контрола над повредама прописа и општих аката  града/општине</t>
  </si>
  <si>
    <t>Квалитетно обављање инспекцијских послова</t>
  </si>
  <si>
    <t>Обезбеђење комуналног реда</t>
  </si>
  <si>
    <t>Ефикасно администрирање изворних прихода локалне самоуправе</t>
  </si>
  <si>
    <t>Изградња ефикасног превентивног система заштите и спасавања на избегавању последица елементарних и других непогода</t>
  </si>
  <si>
    <t>Функционисање локалне скуштине</t>
  </si>
  <si>
    <t>Функционисање извршних органа</t>
  </si>
  <si>
    <t>Функционисање извршних органа власти скуштине</t>
  </si>
  <si>
    <t>Успостављање система енергетског менаџмента</t>
  </si>
  <si>
    <t>Фунционисање система енергетског менаџмента</t>
  </si>
  <si>
    <t>Број усвојених планова генералне регулације у односу на број предвиђених планова вишег реда</t>
  </si>
  <si>
    <t>Проценат површине покривен плановима детаљне регулације</t>
  </si>
  <si>
    <t>Проценат решених захтева за озакоњења</t>
  </si>
  <si>
    <t>Укупан број озакоњених објеката у години</t>
  </si>
  <si>
    <t>Површина земљишта датог у закуп</t>
  </si>
  <si>
    <t>Број локација комунално опремљеног земљишта</t>
  </si>
  <si>
    <t>Број лица којима је решено стамбено питање</t>
  </si>
  <si>
    <t>Број домаћинстава којима је решено стамбено питање</t>
  </si>
  <si>
    <t>Величина јавног стамбеног фонда</t>
  </si>
  <si>
    <r>
      <t>Број м</t>
    </r>
    <r>
      <rPr>
        <vertAlign val="superscript"/>
        <sz val="11"/>
        <color theme="1"/>
        <rFont val="Times New Roman"/>
        <family val="1"/>
      </rPr>
      <t>2</t>
    </r>
    <r>
      <rPr>
        <sz val="12"/>
        <color theme="1"/>
        <rFont val="Times New Roman"/>
        <family val="1"/>
      </rPr>
      <t xml:space="preserve"> јавних зелених површина на којима се уређује и одржава зеленило</t>
    </r>
    <r>
      <rPr>
        <sz val="11"/>
        <color theme="1"/>
        <rFont val="Calibri"/>
        <family val="2"/>
        <scheme val="minor"/>
      </rPr>
      <t xml:space="preserve"> </t>
    </r>
    <r>
      <rPr>
        <sz val="12"/>
        <color theme="1"/>
        <rFont val="Times New Roman"/>
        <family val="1"/>
      </rPr>
      <t>у односу на укупан број м</t>
    </r>
    <r>
      <rPr>
        <vertAlign val="superscript"/>
        <sz val="11"/>
        <color theme="1"/>
        <rFont val="Times New Roman"/>
        <family val="1"/>
      </rPr>
      <t xml:space="preserve">2 </t>
    </r>
    <r>
      <rPr>
        <sz val="12"/>
        <color theme="1"/>
        <rFont val="Times New Roman"/>
        <family val="1"/>
      </rPr>
      <t>зелених површина</t>
    </r>
  </si>
  <si>
    <t>Укупна дужина дрвореда ( у метрима)</t>
  </si>
  <si>
    <t>Број унапређених процедура ради лакшег пословања привреде на локалном нивоу</t>
  </si>
  <si>
    <t>Број предузећа која су користила услуге и сервисе града / општине у односу на укупан број предузећа</t>
  </si>
  <si>
    <t>Број  пројеката за унапређење инвестиионог амбијента на 1000 становника</t>
  </si>
  <si>
    <t xml:space="preserve">Степен искорипћености ревитализованих браунфилд локација </t>
  </si>
  <si>
    <t>Број новозапослених уз помоћ успостављених механизама за финансијску подршку за запошљавање</t>
  </si>
  <si>
    <t>Број новозапослених жена уз помоћ успостављених механизама за финансијску подршку за запошљавање</t>
  </si>
  <si>
    <t>Број новозапослених особа старијих од 50 година уз помоћ успостављених механизама за финансијску подршку за запошљавање</t>
  </si>
  <si>
    <t>Проценат реализације програма развоја туризма града/општине у односу на годишњи план</t>
  </si>
  <si>
    <t>Број одржаних промотивних акција са  партнерским организацијама</t>
  </si>
  <si>
    <t xml:space="preserve">Проценат обухваћености пољопривредног земљишта у годишњем Програму заштите, уређења и  коришћења пољопривредног земљишта </t>
  </si>
  <si>
    <t xml:space="preserve">Проценат коришћења  пољопривредног земљишта обухваћених годишњим програмом, у односу на укупне расположиве пољопривредне површине </t>
  </si>
  <si>
    <t>Број регистрованих пољопривредних газдинстава која су корисници директног плаћања у односу на укупан број пољопривредних газдинстава</t>
  </si>
  <si>
    <t>Број регистрованих пољопривредних газдинстава која су корисници кредитне подршке у односу на укупан број пољопривредних газдинстава</t>
  </si>
  <si>
    <t xml:space="preserve">Број регистрованих пољопривредних газдинстава која су корисници мера руралног развоја у односу на укупан број пољопривредних газдинстава </t>
  </si>
  <si>
    <t xml:space="preserve">Проценат правних лица која достављају податке за локални регистар у односу на укупан број правних лица која су обавезна да достављају податке </t>
  </si>
  <si>
    <t xml:space="preserve">Број урађених мониторинга </t>
  </si>
  <si>
    <t>Број подручја која су проглашена заштићеним</t>
  </si>
  <si>
    <t>подручјем III категорије</t>
  </si>
  <si>
    <t>Број интервенција  на канализационој мрежи</t>
  </si>
  <si>
    <t xml:space="preserve">Однос пречишћених отпадних вода у односу на укупну количину </t>
  </si>
  <si>
    <t>Број извршених контрола или надзора мера поступања са отпадом  у складу са Законом о управљању отпадом</t>
  </si>
  <si>
    <r>
      <t>Број очишћених „дивљих“ депонија</t>
    </r>
    <r>
      <rPr>
        <sz val="11"/>
        <color theme="1"/>
        <rFont val="Times New Roman"/>
        <family val="1"/>
      </rPr>
      <t xml:space="preserve"> </t>
    </r>
  </si>
  <si>
    <t>Количина прикупљеног осталог отпада</t>
  </si>
  <si>
    <t>Број км новоизграђених путева</t>
  </si>
  <si>
    <t xml:space="preserve">Проценат санираних путева од укупне дужине путне мреже која захтева санацију и/или реконструкцију </t>
  </si>
  <si>
    <t>Просечан број деце у групи (јасле, предшколски, припремни предшколски програм/ппп)</t>
  </si>
  <si>
    <t>Процент деце ослобођене од пуне цене услуге у односу на укупан број деце</t>
  </si>
  <si>
    <t xml:space="preserve">Проценат школа у којима је надлежна инспекција (санитарна за хигијену, грађевинска за грађевинске услове и инспекција заштите која контролише безбедност и здравље на раду) констатовала неиспуњење основних критеријума </t>
  </si>
  <si>
    <t xml:space="preserve">Број грађана - корисника других мера материјалне подршке </t>
  </si>
  <si>
    <t>(нпр. набавка огрева и сл.) у односу на укупан број грађана</t>
  </si>
  <si>
    <t>Број корисника услуга смештаја прихватилишта</t>
  </si>
  <si>
    <t>Број корисника других услуга смештаја</t>
  </si>
  <si>
    <t>Просечан број дана по кориснику услуге</t>
  </si>
  <si>
    <t>Број програма које реализују ове организације</t>
  </si>
  <si>
    <r>
      <t xml:space="preserve">Број корисника услуга у заједници </t>
    </r>
    <r>
      <rPr>
        <sz val="12"/>
        <color theme="1"/>
        <rFont val="Times New Roman"/>
        <family val="1"/>
      </rPr>
      <t>у односу на укупан број грађана</t>
    </r>
    <r>
      <rPr>
        <sz val="12"/>
        <color rgb="FF000000"/>
        <rFont val="Times New Roman"/>
        <family val="1"/>
      </rPr>
      <t xml:space="preserve"> </t>
    </r>
  </si>
  <si>
    <t>Број дистрибуираних пакета за социјално угрожено становништво</t>
  </si>
  <si>
    <t>Број деце која примају финансијску подршку у  односу на укупан број деце у граду/општини</t>
  </si>
  <si>
    <t>Број услуга</t>
  </si>
  <si>
    <t>Број корисника услуга</t>
  </si>
  <si>
    <t>Број обраћања саветнику за заштиту права пацијената</t>
  </si>
  <si>
    <t xml:space="preserve">Проценат реализације планова инвестирања у објекте и опрему установа ПЗЗ </t>
  </si>
  <si>
    <t>Проценат реализованих у односу на планираних посебних програма и пројеката из области јавног здравља</t>
  </si>
  <si>
    <t>Број становника обухваћених посебним програмима и пројектима из области јавног здравља</t>
  </si>
  <si>
    <t>Број запослених у установама културе у односу на укупан број запослених у ЈЛС</t>
  </si>
  <si>
    <t xml:space="preserve">Број грађана који су учествовали у програмима културне продукције уметничког стваралаштва </t>
  </si>
  <si>
    <t>Број грађана из осетљивих група који су учествовали у програмима културне продукције уметничког стваралаштва</t>
  </si>
  <si>
    <t>Број програма и пројеката удружења грађана подржаних од стране града/општине</t>
  </si>
  <si>
    <t>Број програма и пројеката подржаних од стране града/општине намењених осетљивим друштвеним групама</t>
  </si>
  <si>
    <t>Проценат споменика културе код којих су на годишњем нивоу извршена инвестициона улагања у односу на укупан број споменика културе у надлежности града/општине</t>
  </si>
  <si>
    <t>Покривеност непокретно-културних добара у надлежности града/општине комплетном пројектно-техничком документацијом за реконструкцију</t>
  </si>
  <si>
    <t>Број реализованих програма популаризације културно-историјског наслеђа на нивоу локалне заједнице</t>
  </si>
  <si>
    <t>Број програмских садржаја подржаних на конкурисма јавног информисања</t>
  </si>
  <si>
    <t xml:space="preserve">Број различитих тематских типова програма за боље информисање </t>
  </si>
  <si>
    <t xml:space="preserve">Број медијских садржаја подржаних на конкурисма јавног информисања на језицима националних мањина </t>
  </si>
  <si>
    <t xml:space="preserve">Број пројеката/програм мултијезичког карактера </t>
  </si>
  <si>
    <t xml:space="preserve">Број медијских садржаја садржаја у форматима приступачним за ОСИ (знаковни језик, синтетизатор гласа и Брајево писмо)  </t>
  </si>
  <si>
    <t xml:space="preserve">Број посебних програма спортских организација финансираних од стране града/општине </t>
  </si>
  <si>
    <t>Број годишњих програма спортских организација финансираних од стране града/општине</t>
  </si>
  <si>
    <t xml:space="preserve">Број стипендираних категорисаних спортиста </t>
  </si>
  <si>
    <t>Број програма којима се реализују активности из рекреативног спорта</t>
  </si>
  <si>
    <t>Број објеката који је доступан за коришћење предшколском, школском спорту</t>
  </si>
  <si>
    <t>Просечан број  сати у години када су постојећи објекти доступни предшколском, школском спорту</t>
  </si>
  <si>
    <t>­­Број програма којима се реализују активности школског спорта</t>
  </si>
  <si>
    <t xml:space="preserve">Проценат деце која су укључена у школска такмичења у односу на укупан број деце </t>
  </si>
  <si>
    <t>Број деце укључен у спортске активности у односу на укупан број школске деце</t>
  </si>
  <si>
    <t>Број младих корисника услуга мера омладинске политике</t>
  </si>
  <si>
    <t xml:space="preserve">Број младих жена корисника услуга </t>
  </si>
  <si>
    <t xml:space="preserve">Број решених предмета по запосленом </t>
  </si>
  <si>
    <t>Удео дугорочних дугова за финансирање капиталних инвестиционих расхода у укупном јавног дугу града/општине</t>
  </si>
  <si>
    <t>Број грађана чија су права заштићена кроз поступак пред заштитником грађана у односу на укупан број поступака</t>
  </si>
  <si>
    <r>
      <t>Број усвојених препорука заштитника грађана упућених управи и јавним службама града/општине у односу на укупан број препорука</t>
    </r>
    <r>
      <rPr>
        <sz val="11"/>
        <color theme="1"/>
        <rFont val="Calibri"/>
        <family val="2"/>
        <scheme val="minor"/>
      </rPr>
      <t xml:space="preserve"> </t>
    </r>
  </si>
  <si>
    <t xml:space="preserve">Број решених предмета грађана у односу на број примљених предмета </t>
  </si>
  <si>
    <t>Број корисника правне помоћи</t>
  </si>
  <si>
    <t>Број жена корисника правне помоћи</t>
  </si>
  <si>
    <t>Број интервенција комуналне полиције</t>
  </si>
  <si>
    <t xml:space="preserve">Број решења донетих од стране локалне пореске администрације </t>
  </si>
  <si>
    <t>Број идентификованих објеката критичне инфраструктуре (нпр. трафо станице)</t>
  </si>
  <si>
    <t xml:space="preserve">Број усвојених аката </t>
  </si>
  <si>
    <t>Број седница скупштине</t>
  </si>
  <si>
    <t xml:space="preserve">Број седницца сталних радних тела </t>
  </si>
  <si>
    <t>Број усвојених аката</t>
  </si>
  <si>
    <t>Број седница извршних органа</t>
  </si>
  <si>
    <t xml:space="preserve">Број донетих аката </t>
  </si>
  <si>
    <t>Број припремљених седница</t>
  </si>
  <si>
    <t>Постојање енергетског менаџера</t>
  </si>
  <si>
    <t>Израђен попис јанвих зграда са карактерстикима</t>
  </si>
  <si>
    <t>Израђен енергетски биланс</t>
  </si>
  <si>
    <t>Број израђених годишњих енергетских биланса</t>
  </si>
  <si>
    <t xml:space="preserve">Постојање локалне одлуке о енергетској ефикасности </t>
  </si>
  <si>
    <t>Очекивана вредност у 2016. години</t>
  </si>
  <si>
    <t>Циљана вредност 2019.</t>
  </si>
  <si>
    <t>Укупно (2017-2019)</t>
  </si>
  <si>
    <t>rashodi 2019</t>
  </si>
  <si>
    <t>Расходи и издаци пројекта</t>
  </si>
  <si>
    <t>Извори финансирања програмске активности</t>
  </si>
  <si>
    <t>Извори финансирања програма</t>
  </si>
  <si>
    <t>Suma</t>
  </si>
  <si>
    <t>UKUPNO</t>
  </si>
  <si>
    <t>010000</t>
  </si>
  <si>
    <t>НЕФИНАНСИЈСКА ИМОВИНА У СТАЛНИМ СРЕДСТВИМА</t>
  </si>
  <si>
    <t>011000</t>
  </si>
  <si>
    <t>НЕКРЕТНИНЕ И ОПРЕМА</t>
  </si>
  <si>
    <t>011100</t>
  </si>
  <si>
    <t>011110</t>
  </si>
  <si>
    <t>Стамбене зграде и станови</t>
  </si>
  <si>
    <t>011111</t>
  </si>
  <si>
    <t>Стамбене зграде за јавне службенике</t>
  </si>
  <si>
    <t>011112</t>
  </si>
  <si>
    <t>Стамбени простор за социјалне групе</t>
  </si>
  <si>
    <t>011113</t>
  </si>
  <si>
    <t>Стамбени простор за избеглице</t>
  </si>
  <si>
    <t>011115</t>
  </si>
  <si>
    <t>Остале стамбене зграде</t>
  </si>
  <si>
    <t>011116</t>
  </si>
  <si>
    <t>Лизинг стамбених зграда и станова</t>
  </si>
  <si>
    <t>011117</t>
  </si>
  <si>
    <t>Добити које су резултат промене вредности стамбених зграда и станова</t>
  </si>
  <si>
    <t>011118</t>
  </si>
  <si>
    <t>Друге промене у обиму стамбених зграда и станова</t>
  </si>
  <si>
    <t>011119</t>
  </si>
  <si>
    <t>Исправка вредности стамбених зграда и станова</t>
  </si>
  <si>
    <t>011120</t>
  </si>
  <si>
    <t>Пословне зграде</t>
  </si>
  <si>
    <t>011121</t>
  </si>
  <si>
    <t>011125</t>
  </si>
  <si>
    <t>Остале пословне зграде</t>
  </si>
  <si>
    <t>011126</t>
  </si>
  <si>
    <t>Лизинг пословних зграда</t>
  </si>
  <si>
    <t>011127</t>
  </si>
  <si>
    <t> Добити које су резултат промене вредности пословних зграда</t>
  </si>
  <si>
    <t>011128</t>
  </si>
  <si>
    <t>Друге промене у обиму пословних зграда</t>
  </si>
  <si>
    <t>011129</t>
  </si>
  <si>
    <t>Исправка вредности пословних зграда</t>
  </si>
  <si>
    <t>011130</t>
  </si>
  <si>
    <t>Пословни простор и други објекти</t>
  </si>
  <si>
    <t>011131</t>
  </si>
  <si>
    <t>011132</t>
  </si>
  <si>
    <t>Ресторани, одмаралишта</t>
  </si>
  <si>
    <t>011133</t>
  </si>
  <si>
    <t>Складишта, силоси, гараже и сл.</t>
  </si>
  <si>
    <t>011134</t>
  </si>
  <si>
    <t>011135</t>
  </si>
  <si>
    <t>Ôàáðè÷êå õàëå</t>
  </si>
  <si>
    <t>011136</t>
  </si>
  <si>
    <t>Лизинг пословног простора и других објеката</t>
  </si>
  <si>
    <t>011137</t>
  </si>
  <si>
    <t> Добити које су резултат промене вредности пословног простора и других објеката</t>
  </si>
  <si>
    <t>011138</t>
  </si>
  <si>
    <t> Друге промене у обиму пословног простора и других објеката</t>
  </si>
  <si>
    <t>011139</t>
  </si>
  <si>
    <t>Исправка вредности пословног простора и других објеката</t>
  </si>
  <si>
    <t>011140</t>
  </si>
  <si>
    <t>Саобраћајни објекти</t>
  </si>
  <si>
    <t>011141</t>
  </si>
  <si>
    <t>Аутопутеви, мостови, надвожњаци и тунели</t>
  </si>
  <si>
    <t>011142</t>
  </si>
  <si>
    <t>011143</t>
  </si>
  <si>
    <t>011145</t>
  </si>
  <si>
    <t>Остали саобраћајни објекти</t>
  </si>
  <si>
    <t>011146</t>
  </si>
  <si>
    <t>Лизинг саобраћајних објеката</t>
  </si>
  <si>
    <t>011147</t>
  </si>
  <si>
    <t> Добити које су резултат промене вредности саобраћајних објеката</t>
  </si>
  <si>
    <t>011148</t>
  </si>
  <si>
    <t>Друге промене у обиму саобраћајних објеката</t>
  </si>
  <si>
    <t>011149</t>
  </si>
  <si>
    <t>Исправка вредности саобраћајних објеката</t>
  </si>
  <si>
    <t>011150</t>
  </si>
  <si>
    <t>Водоводна инфраструктура</t>
  </si>
  <si>
    <t>011151</t>
  </si>
  <si>
    <t>011152</t>
  </si>
  <si>
    <t>011153</t>
  </si>
  <si>
    <t>011154</t>
  </si>
  <si>
    <t>011155</t>
  </si>
  <si>
    <t>Остали облици водоводне инфраструктуре</t>
  </si>
  <si>
    <t>011156</t>
  </si>
  <si>
    <t>Лизинг водоводне инфраструктуре</t>
  </si>
  <si>
    <t>011157</t>
  </si>
  <si>
    <t> Добити које су резултат промене вредности водоводне инфраструктуре</t>
  </si>
  <si>
    <t>011158</t>
  </si>
  <si>
    <t> Друге промене у обиму водоводне инфраструктуре</t>
  </si>
  <si>
    <t>011159</t>
  </si>
  <si>
    <t>Исправка вредности водоводне инфраструктуре</t>
  </si>
  <si>
    <t>011190</t>
  </si>
  <si>
    <t>Остали објекти</t>
  </si>
  <si>
    <t>011191</t>
  </si>
  <si>
    <t>Плиноводи</t>
  </si>
  <si>
    <t>011192</t>
  </si>
  <si>
    <t>011193</t>
  </si>
  <si>
    <t>Спортски и рекреациони објекти</t>
  </si>
  <si>
    <t>011194</t>
  </si>
  <si>
    <t>011195</t>
  </si>
  <si>
    <t>011196</t>
  </si>
  <si>
    <t>011197</t>
  </si>
  <si>
    <t> Добити које су резултат промене вредности осталих објеката</t>
  </si>
  <si>
    <t>011198</t>
  </si>
  <si>
    <t>Друге промене у обиму осталих објеката</t>
  </si>
  <si>
    <t>011199</t>
  </si>
  <si>
    <t>Исправка вредности осталих објеката</t>
  </si>
  <si>
    <t>011200</t>
  </si>
  <si>
    <t>Опрема</t>
  </si>
  <si>
    <t>011210</t>
  </si>
  <si>
    <t>011211</t>
  </si>
  <si>
    <t>011212</t>
  </si>
  <si>
    <t>011213</t>
  </si>
  <si>
    <t>011215</t>
  </si>
  <si>
    <t>Остала опрема за саобраћај</t>
  </si>
  <si>
    <t>011216</t>
  </si>
  <si>
    <t>011217</t>
  </si>
  <si>
    <t> Добити које су резултат промене вредности саобраћајне опреме</t>
  </si>
  <si>
    <t>011218</t>
  </si>
  <si>
    <t> Друге промене у обиму саобраћајне опреме</t>
  </si>
  <si>
    <t>011219</t>
  </si>
  <si>
    <t>Исправка вредности саобраћајне опреме</t>
  </si>
  <si>
    <t>011220</t>
  </si>
  <si>
    <t>011221</t>
  </si>
  <si>
    <t>011222</t>
  </si>
  <si>
    <t>011223</t>
  </si>
  <si>
    <t>011224</t>
  </si>
  <si>
    <t>011225</t>
  </si>
  <si>
    <t>011226</t>
  </si>
  <si>
    <t>011227</t>
  </si>
  <si>
    <t> Добити које су резултат промене вредности административне опреме</t>
  </si>
  <si>
    <t>011228</t>
  </si>
  <si>
    <t> Друге промене у обиму административне опреме</t>
  </si>
  <si>
    <t>011229</t>
  </si>
  <si>
    <t>Исправка вредности административне опреме</t>
  </si>
  <si>
    <t>011230</t>
  </si>
  <si>
    <t>011231</t>
  </si>
  <si>
    <t>011236</t>
  </si>
  <si>
    <t>Лизинг опреме за пољопривреду</t>
  </si>
  <si>
    <t>011237</t>
  </si>
  <si>
    <t> Добити које су резултат промене вредности пољопривредне опреме</t>
  </si>
  <si>
    <t>011238</t>
  </si>
  <si>
    <t> Друге промене у обиму пољопривредне опреме</t>
  </si>
  <si>
    <t>011239</t>
  </si>
  <si>
    <t>Исправка вредности пољопривредне опреме</t>
  </si>
  <si>
    <t>011240</t>
  </si>
  <si>
    <t>011241</t>
  </si>
  <si>
    <t>011246</t>
  </si>
  <si>
    <t>011247</t>
  </si>
  <si>
    <t>Добити које су резултат промене вредности опреме за заштиту животне средине</t>
  </si>
  <si>
    <t>011248</t>
  </si>
  <si>
    <t>Друге промене у обиму опреме за заштиту животне средине</t>
  </si>
  <si>
    <t>011249</t>
  </si>
  <si>
    <t>Исправка вредности опреме за заштиту животне околине</t>
  </si>
  <si>
    <t>011250</t>
  </si>
  <si>
    <t>011251</t>
  </si>
  <si>
    <t>011252</t>
  </si>
  <si>
    <t>011253</t>
  </si>
  <si>
    <t>011255</t>
  </si>
  <si>
    <t>Остала медицинска и лабораторијска опрема</t>
  </si>
  <si>
    <t>011256</t>
  </si>
  <si>
    <t>011257</t>
  </si>
  <si>
    <t>Добити које су резултат промене вредности медицинске и лабораторијске опреме</t>
  </si>
  <si>
    <t>011258</t>
  </si>
  <si>
    <t>Друге промене у обиму медицинске и лабораторијске опреме</t>
  </si>
  <si>
    <t>011259</t>
  </si>
  <si>
    <t>Исправка вредности медицинске и лабораторијске опреме</t>
  </si>
  <si>
    <t>011260</t>
  </si>
  <si>
    <t>011261</t>
  </si>
  <si>
    <t>011262</t>
  </si>
  <si>
    <t>011263</t>
  </si>
  <si>
    <t>011264</t>
  </si>
  <si>
    <t>011266</t>
  </si>
  <si>
    <t>011267</t>
  </si>
  <si>
    <t>Добити које су резултат промене вредности опреме за образовање, науку, културу и спорт</t>
  </si>
  <si>
    <t>011268</t>
  </si>
  <si>
    <t>Друге промене у обиму опреме за образовање, науку, културу и спорт</t>
  </si>
  <si>
    <t>011269</t>
  </si>
  <si>
    <t>Исправка вредности опреме за образовање, науку, културу и спорт</t>
  </si>
  <si>
    <t>011270</t>
  </si>
  <si>
    <t>011271</t>
  </si>
  <si>
    <t>011276</t>
  </si>
  <si>
    <t>Лизинг опреме за војску</t>
  </si>
  <si>
    <t>011277</t>
  </si>
  <si>
    <t>Добити које су резултат промене вредности опреме за војску</t>
  </si>
  <si>
    <t>011278</t>
  </si>
  <si>
    <t>Друге промене у обиму опреме за војску</t>
  </si>
  <si>
    <t>011279</t>
  </si>
  <si>
    <t>Исправка вредности опреме за војску</t>
  </si>
  <si>
    <t>011280</t>
  </si>
  <si>
    <t>011281</t>
  </si>
  <si>
    <t>011286</t>
  </si>
  <si>
    <t>Лизинг опреме за јавну безбедност</t>
  </si>
  <si>
    <t>011287</t>
  </si>
  <si>
    <t>Добити које су резултат промене вредности опреме за јавну безбедност</t>
  </si>
  <si>
    <t>011288</t>
  </si>
  <si>
    <t> Друге промене у обиму опреме зa јавну безбедност</t>
  </si>
  <si>
    <t>011289</t>
  </si>
  <si>
    <t>Исправка вредности опреме за јавну безбедност</t>
  </si>
  <si>
    <t>011290</t>
  </si>
  <si>
    <t>011291</t>
  </si>
  <si>
    <t>Производна опрема</t>
  </si>
  <si>
    <t>011292</t>
  </si>
  <si>
    <t>011293</t>
  </si>
  <si>
    <t>011294</t>
  </si>
  <si>
    <t>Немоторна опрема</t>
  </si>
  <si>
    <t>011296</t>
  </si>
  <si>
    <t>Лизинг опреме за производњу, моторну, непокретну и немоторну опрему</t>
  </si>
  <si>
    <t>011297</t>
  </si>
  <si>
    <t>Добити које су резултат промене вредности опреме за производњу, моторне, непокретне и немоторне опреме</t>
  </si>
  <si>
    <t>011298</t>
  </si>
  <si>
    <t> Друге промене у обиму опреме за производњу, моторне, непокретне и немоторне опреме</t>
  </si>
  <si>
    <t>011299</t>
  </si>
  <si>
    <t>Исправка вредности опреме за производњу, моторне, непокретне и немоторне опреме</t>
  </si>
  <si>
    <t>011300</t>
  </si>
  <si>
    <t>011310</t>
  </si>
  <si>
    <t>011311</t>
  </si>
  <si>
    <t>011316</t>
  </si>
  <si>
    <t>Лизинг-остале некретнине и опрема</t>
  </si>
  <si>
    <t>011317</t>
  </si>
  <si>
    <t> Добити које су резултат промене вредности-остале некретнине и опрема</t>
  </si>
  <si>
    <t>011318</t>
  </si>
  <si>
    <t> Друге промене у обиму-остале некретнине и опрема</t>
  </si>
  <si>
    <t>011319</t>
  </si>
  <si>
    <t>Исправка вредности-остале некретнине и опрема</t>
  </si>
  <si>
    <t>012000</t>
  </si>
  <si>
    <t>КУЛТИВИСАНА ИМОВИНА</t>
  </si>
  <si>
    <t>012100</t>
  </si>
  <si>
    <t>012110</t>
  </si>
  <si>
    <t>012111</t>
  </si>
  <si>
    <t>Основно стадо</t>
  </si>
  <si>
    <t>012112</t>
  </si>
  <si>
    <t>012117</t>
  </si>
  <si>
    <t> Добити које су резултат промене вредности култивисане имовине</t>
  </si>
  <si>
    <t>012118</t>
  </si>
  <si>
    <t> Друге промене у обиму култивисане имовине</t>
  </si>
  <si>
    <t>012119</t>
  </si>
  <si>
    <t>Исправка вредности култивисане имовине</t>
  </si>
  <si>
    <t>013000</t>
  </si>
  <si>
    <t>ДРАГОЦЕНОСТИ</t>
  </si>
  <si>
    <t>013100</t>
  </si>
  <si>
    <t>013110</t>
  </si>
  <si>
    <t>013111</t>
  </si>
  <si>
    <t>Злато</t>
  </si>
  <si>
    <t>013112</t>
  </si>
  <si>
    <t>Сребро</t>
  </si>
  <si>
    <t>013113</t>
  </si>
  <si>
    <t>Накит од племенитих метала</t>
  </si>
  <si>
    <t>013114</t>
  </si>
  <si>
    <t>Антика и други предмети</t>
  </si>
  <si>
    <t>013115</t>
  </si>
  <si>
    <t>Îñòàëå äðàãîöåíîñòè</t>
  </si>
  <si>
    <t>013117</t>
  </si>
  <si>
    <t> Добити које су резултат промене вредности драгоцености</t>
  </si>
  <si>
    <t>013118</t>
  </si>
  <si>
    <t> Äðóãå ïðîìåíå ó îáèìó äðàãîöåíîñòè</t>
  </si>
  <si>
    <t>013119</t>
  </si>
  <si>
    <t>Исправка вредности драгоцености</t>
  </si>
  <si>
    <t>014000</t>
  </si>
  <si>
    <t>ПРИРОДНА ИМОВИНА</t>
  </si>
  <si>
    <t>014100</t>
  </si>
  <si>
    <t>014110</t>
  </si>
  <si>
    <t>014111</t>
  </si>
  <si>
    <t>Пољопривредно земљиште</t>
  </si>
  <si>
    <t>014112</t>
  </si>
  <si>
    <t>Грађевинско земљиште</t>
  </si>
  <si>
    <t>014113</t>
  </si>
  <si>
    <t>Земља која је испод зграда и објеката</t>
  </si>
  <si>
    <t>014114</t>
  </si>
  <si>
    <t>Спортски терени и придружена водена површина</t>
  </si>
  <si>
    <t>014115</t>
  </si>
  <si>
    <t>Остало земљиште и придружена водена површина</t>
  </si>
  <si>
    <t>014117</t>
  </si>
  <si>
    <t> Добити које су резултат промене вредности земљишта</t>
  </si>
  <si>
    <t>014118</t>
  </si>
  <si>
    <t> Друге промене у обиму земљишта</t>
  </si>
  <si>
    <t>014119</t>
  </si>
  <si>
    <t>Исправка вредности земљишта</t>
  </si>
  <si>
    <t>014200</t>
  </si>
  <si>
    <t>Подземна блага</t>
  </si>
  <si>
    <t>014210</t>
  </si>
  <si>
    <t>014211</t>
  </si>
  <si>
    <t>014212</t>
  </si>
  <si>
    <t>Угаљ, нафта и природни гас</t>
  </si>
  <si>
    <t>014213</t>
  </si>
  <si>
    <t> Минералне резерве метала</t>
  </si>
  <si>
    <t>014217</t>
  </si>
  <si>
    <t> Добити које су резултат промене вредности подземних блага</t>
  </si>
  <si>
    <t>014218</t>
  </si>
  <si>
    <t> Друге промене у обиму подземних блага</t>
  </si>
  <si>
    <t>014219</t>
  </si>
  <si>
    <t> Исправка вредности подземних блага</t>
  </si>
  <si>
    <t>014300</t>
  </si>
  <si>
    <t>014310</t>
  </si>
  <si>
    <t>014311</t>
  </si>
  <si>
    <t>014317</t>
  </si>
  <si>
    <t> Äîáèòè êî¼å ñó ðåçóëòàò ïðîìåíå âðåäíîñòè øóìà</t>
  </si>
  <si>
    <t>014318</t>
  </si>
  <si>
    <t> Друге промене у обиму шума</t>
  </si>
  <si>
    <t>014319</t>
  </si>
  <si>
    <t> Трошење вредности шума</t>
  </si>
  <si>
    <t>014320</t>
  </si>
  <si>
    <t>014321</t>
  </si>
  <si>
    <t>014327</t>
  </si>
  <si>
    <t> Добити које су резултат промене вредности воде</t>
  </si>
  <si>
    <t>014328</t>
  </si>
  <si>
    <t> Друге промене у обиму воде</t>
  </si>
  <si>
    <t>014329</t>
  </si>
  <si>
    <t> Исправка вредности воде</t>
  </si>
  <si>
    <t>015000</t>
  </si>
  <si>
    <t>НЕФИНАНСИЈСКА ИМОВИНА У ПРИПРЕМИ И АВАНСИ</t>
  </si>
  <si>
    <t>015100</t>
  </si>
  <si>
    <t>Нефинансијска имовина у припреми</t>
  </si>
  <si>
    <t>015110</t>
  </si>
  <si>
    <t>Грађевински објекти у припреми</t>
  </si>
  <si>
    <t>015111</t>
  </si>
  <si>
    <t>Стамбени грађевински објекти у припреми</t>
  </si>
  <si>
    <t>015112</t>
  </si>
  <si>
    <t>Пословне зграде и други грађевински објекти у припреми</t>
  </si>
  <si>
    <t>015113</t>
  </si>
  <si>
    <t>Саобраћајни објекти у припреми</t>
  </si>
  <si>
    <t>015114</t>
  </si>
  <si>
    <t>Водоводна инфраструктура у припреми</t>
  </si>
  <si>
    <t>015115</t>
  </si>
  <si>
    <t>Други објекти у припреми</t>
  </si>
  <si>
    <t>015120</t>
  </si>
  <si>
    <t>Опрема у припреми</t>
  </si>
  <si>
    <t>015121</t>
  </si>
  <si>
    <t>Саобраћајна опрема у припреми</t>
  </si>
  <si>
    <t>015122</t>
  </si>
  <si>
    <t> Административна опрема у припреми</t>
  </si>
  <si>
    <t>015123</t>
  </si>
  <si>
    <t> Пољопривредна опрема у припреми</t>
  </si>
  <si>
    <t>015124</t>
  </si>
  <si>
    <t> Опрема за заштиту животне средине у припреми</t>
  </si>
  <si>
    <t>015125</t>
  </si>
  <si>
    <t> Медицинска и лабораторијска опрема у припреми</t>
  </si>
  <si>
    <t>015126</t>
  </si>
  <si>
    <t> Опрема за образовање, науку, културу и спорт у припреми</t>
  </si>
  <si>
    <t>015127</t>
  </si>
  <si>
    <t> Опрема за војску у припреми</t>
  </si>
  <si>
    <t>015128</t>
  </si>
  <si>
    <t> Опрема за јавну безбедност у припреми</t>
  </si>
  <si>
    <t>015129</t>
  </si>
  <si>
    <t> Опрема за производњу, моторна, непокретна и немоторна опрема у припреми</t>
  </si>
  <si>
    <t>015130</t>
  </si>
  <si>
    <t>Остале некретнине и опрема у припреми</t>
  </si>
  <si>
    <t>015131</t>
  </si>
  <si>
    <t>015140</t>
  </si>
  <si>
    <t>Култивисана имовина у припреми</t>
  </si>
  <si>
    <t>015141</t>
  </si>
  <si>
    <t>015150</t>
  </si>
  <si>
    <t>Драгоцености у припреми</t>
  </si>
  <si>
    <t>015151</t>
  </si>
  <si>
    <t>015160</t>
  </si>
  <si>
    <t>Земљиште у припреми</t>
  </si>
  <si>
    <t>015161</t>
  </si>
  <si>
    <t>015170</t>
  </si>
  <si>
    <t>Подземна блага у припреми</t>
  </si>
  <si>
    <t>015171</t>
  </si>
  <si>
    <t>015180</t>
  </si>
  <si>
    <t>Шуме и воде у припреми</t>
  </si>
  <si>
    <t>015181</t>
  </si>
  <si>
    <t>Шуме у припреми</t>
  </si>
  <si>
    <t>015182</t>
  </si>
  <si>
    <t>Вода у припреми</t>
  </si>
  <si>
    <t>015200</t>
  </si>
  <si>
    <t>Аванси за нефинансијску имовину</t>
  </si>
  <si>
    <t>015210</t>
  </si>
  <si>
    <t>Аванси за грађевинске објекте</t>
  </si>
  <si>
    <t>015211</t>
  </si>
  <si>
    <t>Аванси за стамбене објекте</t>
  </si>
  <si>
    <t>015212</t>
  </si>
  <si>
    <t>Аванси за пословне зграде и друге објекте</t>
  </si>
  <si>
    <t>015213</t>
  </si>
  <si>
    <t>Аванси за саобраћајне објекте</t>
  </si>
  <si>
    <t>015214</t>
  </si>
  <si>
    <t>Аванси за водоводну инфраструктуру</t>
  </si>
  <si>
    <t>015215</t>
  </si>
  <si>
    <t>Аванси за друге објекте</t>
  </si>
  <si>
    <t>015220</t>
  </si>
  <si>
    <t>Аванси за опрему</t>
  </si>
  <si>
    <t>015221</t>
  </si>
  <si>
    <t>Аванси за саобраћајну опрему</t>
  </si>
  <si>
    <t>015222</t>
  </si>
  <si>
    <t> Аванси за административну опрему</t>
  </si>
  <si>
    <t>015223</t>
  </si>
  <si>
    <t> Аванси за пољопривредну опрему</t>
  </si>
  <si>
    <t>015224</t>
  </si>
  <si>
    <t> Аванси за опрему за заштиту животне средине</t>
  </si>
  <si>
    <t>015225</t>
  </si>
  <si>
    <t> Аванси за медицинску и лабораторијску опрему</t>
  </si>
  <si>
    <t>015226</t>
  </si>
  <si>
    <t> Аванси за опрему за образовање, науку, културу и спорт</t>
  </si>
  <si>
    <t>015227</t>
  </si>
  <si>
    <t> Аванси за опрему за војску</t>
  </si>
  <si>
    <t>015228</t>
  </si>
  <si>
    <t> Аванси за опрему за јавну безбедност</t>
  </si>
  <si>
    <t>015229</t>
  </si>
  <si>
    <t> Аванси за опрему за производњу, моторну, непокретну и немоторну опрему</t>
  </si>
  <si>
    <t>015230</t>
  </si>
  <si>
    <t>Аванси за остале некретнине и опрему</t>
  </si>
  <si>
    <t>015231</t>
  </si>
  <si>
    <t>015240</t>
  </si>
  <si>
    <t>Аванси за култивисану имовину</t>
  </si>
  <si>
    <t>015241</t>
  </si>
  <si>
    <t>015250</t>
  </si>
  <si>
    <t>Аванси за драгоцености</t>
  </si>
  <si>
    <t>015251</t>
  </si>
  <si>
    <t>015260</t>
  </si>
  <si>
    <t>Аванси за земљиште</t>
  </si>
  <si>
    <t>015261</t>
  </si>
  <si>
    <t>015270</t>
  </si>
  <si>
    <t>Аванси за подземна блага</t>
  </si>
  <si>
    <t>015271</t>
  </si>
  <si>
    <t>015280</t>
  </si>
  <si>
    <t>Аванси за шуме и воде</t>
  </si>
  <si>
    <t>015281</t>
  </si>
  <si>
    <t>Аванси за шуме</t>
  </si>
  <si>
    <t>015282</t>
  </si>
  <si>
    <t> Аванси за воде</t>
  </si>
  <si>
    <t>016000</t>
  </si>
  <si>
    <t>Нематеријална ИМОВИНА</t>
  </si>
  <si>
    <t>016100</t>
  </si>
  <si>
    <t>016110</t>
  </si>
  <si>
    <t>016111</t>
  </si>
  <si>
    <t>016117</t>
  </si>
  <si>
    <t>Добити које су резултат промене компјутерског софтвера</t>
  </si>
  <si>
    <t>016118</t>
  </si>
  <si>
    <t> Друге промене у обиму компјутерског софтвера</t>
  </si>
  <si>
    <t>016119</t>
  </si>
  <si>
    <t> Исправка вредности нематеријалних улагања у компјутерски софтвер</t>
  </si>
  <si>
    <t>016120</t>
  </si>
  <si>
    <t>016121</t>
  </si>
  <si>
    <t>016127</t>
  </si>
  <si>
    <t>Добити које су резултат промене књижевних и уметничких дела</t>
  </si>
  <si>
    <t>016128</t>
  </si>
  <si>
    <t>Друге промене у обиму нематеријалних књижевних и уметничких дела</t>
  </si>
  <si>
    <t>016129</t>
  </si>
  <si>
    <t> Исправка вредности нематеријалних улагања у књижевна и уметничка дела</t>
  </si>
  <si>
    <t>016130</t>
  </si>
  <si>
    <t>Патенти</t>
  </si>
  <si>
    <t>016131</t>
  </si>
  <si>
    <t>016137</t>
  </si>
  <si>
    <t>Добити које су резултат промене патената</t>
  </si>
  <si>
    <t>016138</t>
  </si>
  <si>
    <t>Друге промене у обиму нематеријалних патената</t>
  </si>
  <si>
    <t>016139</t>
  </si>
  <si>
    <t>Исправка вредности нематеријалних улагања у патенте</t>
  </si>
  <si>
    <t>016140</t>
  </si>
  <si>
    <t>Goodwill</t>
  </si>
  <si>
    <t>016141</t>
  </si>
  <si>
    <t>016147</t>
  </si>
  <si>
    <t> Добити које су резултат промене Goodwill-а</t>
  </si>
  <si>
    <t>016148</t>
  </si>
  <si>
    <t> Друге промене у обиму Goodwill-а</t>
  </si>
  <si>
    <t>016149</t>
  </si>
  <si>
    <t> Исправка вредности нематеријалних улагања у Goodwill</t>
  </si>
  <si>
    <t>016150</t>
  </si>
  <si>
    <t>Трошкови за развој</t>
  </si>
  <si>
    <t>016151</t>
  </si>
  <si>
    <t>016157</t>
  </si>
  <si>
    <t> Добити које су резултат промене нематеријалних основних средстава</t>
  </si>
  <si>
    <t>016158</t>
  </si>
  <si>
    <t> Друге промене у обиму нематеријалних основних средстава</t>
  </si>
  <si>
    <t>016159</t>
  </si>
  <si>
    <t> Исправка вредности нематеријалних улагања у основна средства</t>
  </si>
  <si>
    <t>016160</t>
  </si>
  <si>
    <t>016161</t>
  </si>
  <si>
    <t>016167</t>
  </si>
  <si>
    <t>Добити које су резултат промене осталих нематеријалних основних средстава</t>
  </si>
  <si>
    <t>016168</t>
  </si>
  <si>
    <t> Друге промене у обиму осталих нематеријалних основних средстава</t>
  </si>
  <si>
    <t>016169</t>
  </si>
  <si>
    <t> Исправка вредности нематеријалних улагања у остала нематеријална основна средстава</t>
  </si>
  <si>
    <t>016170</t>
  </si>
  <si>
    <t>Остала нематеријална имовина</t>
  </si>
  <si>
    <t>016171</t>
  </si>
  <si>
    <t>016177</t>
  </si>
  <si>
    <t>Добити које су резултат промене остале нематеријалне имовине</t>
  </si>
  <si>
    <t>016178</t>
  </si>
  <si>
    <t> Друге промене у обиму остале нематеријалне имовине</t>
  </si>
  <si>
    <t>016179</t>
  </si>
  <si>
    <t> Исправка вредности нематеријалних улагања у осталу нематеријалну имовину</t>
  </si>
  <si>
    <t>016180</t>
  </si>
  <si>
    <t>Нематеријална имовина у припреми</t>
  </si>
  <si>
    <t>016181</t>
  </si>
  <si>
    <t>Íåìàòåðè¼àëíà èìîâèíà ó ïðèïðåìè</t>
  </si>
  <si>
    <t>016190</t>
  </si>
  <si>
    <t>Аванси за нематеријалну имовину</t>
  </si>
  <si>
    <t>016191</t>
  </si>
  <si>
    <t>Àâàíñè çà íåìàòåðè¼àëíó èìîâèíó</t>
  </si>
  <si>
    <t>020000</t>
  </si>
  <si>
    <t>НЕФИНАНСИЈСКА ИМОВИНА У ЗАЛИХАМА</t>
  </si>
  <si>
    <t>021000</t>
  </si>
  <si>
    <t>ЗАЛИХЕ</t>
  </si>
  <si>
    <t>021100</t>
  </si>
  <si>
    <t>021110</t>
  </si>
  <si>
    <t>021111</t>
  </si>
  <si>
    <t>021117</t>
  </si>
  <si>
    <t>Добити које су резултат промене вредности робних резерви</t>
  </si>
  <si>
    <t>021118</t>
  </si>
  <si>
    <t> Друге промене у обиму робних резерви</t>
  </si>
  <si>
    <t>021119</t>
  </si>
  <si>
    <t> Исправка вредности робних резерви</t>
  </si>
  <si>
    <t>021200</t>
  </si>
  <si>
    <t>021210</t>
  </si>
  <si>
    <t>Материјали</t>
  </si>
  <si>
    <t>021211</t>
  </si>
  <si>
    <t>021220</t>
  </si>
  <si>
    <t>Недовршена производња</t>
  </si>
  <si>
    <t>021221</t>
  </si>
  <si>
    <t>021230</t>
  </si>
  <si>
    <t>Готови производи</t>
  </si>
  <si>
    <t>021231</t>
  </si>
  <si>
    <t>021300</t>
  </si>
  <si>
    <t>Роба за даљу продају</t>
  </si>
  <si>
    <t>021310</t>
  </si>
  <si>
    <t>021311</t>
  </si>
  <si>
    <t>Роба за даљу продају у промету на велико</t>
  </si>
  <si>
    <t>021312</t>
  </si>
  <si>
    <t>Робa за даљу продају у промету на мало</t>
  </si>
  <si>
    <t>021313</t>
  </si>
  <si>
    <t>Укалкулисана разлика у цени робе за даљу продају</t>
  </si>
  <si>
    <t>021314</t>
  </si>
  <si>
    <t>Укалкулисани порез робе за даљу продају</t>
  </si>
  <si>
    <t>021319</t>
  </si>
  <si>
    <t>Исправка вредности робе за даљу продају</t>
  </si>
  <si>
    <t>022000</t>
  </si>
  <si>
    <t>ЗАЛИХЕ СИТНОГ ИНВЕНТАРА И ПОТРОШНОГ МАТЕРИЈАЛА</t>
  </si>
  <si>
    <t>022100</t>
  </si>
  <si>
    <t>Залихе ситног инвентара</t>
  </si>
  <si>
    <t>022110</t>
  </si>
  <si>
    <t>022111</t>
  </si>
  <si>
    <t>022120</t>
  </si>
  <si>
    <t>Ситан инвентар у употреби</t>
  </si>
  <si>
    <t>022121</t>
  </si>
  <si>
    <t>022129</t>
  </si>
  <si>
    <t>Исправка вредности ситног инвентара</t>
  </si>
  <si>
    <t>022200</t>
  </si>
  <si>
    <t>Залихе потрошног материјала</t>
  </si>
  <si>
    <t>022210</t>
  </si>
  <si>
    <t>Залихе материјала за сталне трошкове</t>
  </si>
  <si>
    <t>022211</t>
  </si>
  <si>
    <t>Залихе материјала за грејање</t>
  </si>
  <si>
    <t>022220</t>
  </si>
  <si>
    <t>Залихе материјала за поправке и одржавање</t>
  </si>
  <si>
    <t>022221</t>
  </si>
  <si>
    <t>Залихе материјала за поправке зграда</t>
  </si>
  <si>
    <t>022222</t>
  </si>
  <si>
    <t>Залихе материјала за поправке опреме</t>
  </si>
  <si>
    <t>022230</t>
  </si>
  <si>
    <t>Залихе материјала у делатности</t>
  </si>
  <si>
    <t>022231</t>
  </si>
  <si>
    <t>Залихе административног материјала</t>
  </si>
  <si>
    <t>022232</t>
  </si>
  <si>
    <t>Залихе материјала за пољопривреду</t>
  </si>
  <si>
    <t>022233</t>
  </si>
  <si>
    <t>Залихе материјала за образовање запослених</t>
  </si>
  <si>
    <t>022234</t>
  </si>
  <si>
    <t>Залихе материјала за саобраћај</t>
  </si>
  <si>
    <t>022235</t>
  </si>
  <si>
    <t>Залихе материјала за очување животне средине</t>
  </si>
  <si>
    <t>022236</t>
  </si>
  <si>
    <t>Залихе материјала за образовање, науку, културу и спорт</t>
  </si>
  <si>
    <t>022237</t>
  </si>
  <si>
    <t>Залихе медицинског и лабораторијског материјала</t>
  </si>
  <si>
    <t>022238</t>
  </si>
  <si>
    <t>Залихе материјала за домаћинство и угоститељство</t>
  </si>
  <si>
    <t>022239</t>
  </si>
  <si>
    <t>Залихе материјала за посебне намене</t>
  </si>
  <si>
    <t>022240</t>
  </si>
  <si>
    <t>Залихе лекова на рецепт и помагала у апотекама</t>
  </si>
  <si>
    <t>022241</t>
  </si>
  <si>
    <t>022242</t>
  </si>
  <si>
    <t>Укалкулисана разлика у цени за лекове на рецепт и помагала</t>
  </si>
  <si>
    <t>022243</t>
  </si>
  <si>
    <t>Укалкулисани порез на лекове на рецепт и помагала</t>
  </si>
  <si>
    <t>022290</t>
  </si>
  <si>
    <t>Исправка вредности залиха потрошног материјала</t>
  </si>
  <si>
    <t>022291</t>
  </si>
  <si>
    <t>Исправка вредности залиха материјала за сталне трошкове</t>
  </si>
  <si>
    <t>022292</t>
  </si>
  <si>
    <t>Исправка вредности залиха материјала за поправке и одржавање</t>
  </si>
  <si>
    <t>022293</t>
  </si>
  <si>
    <t>Исправка вредности залиха материјала делатности</t>
  </si>
  <si>
    <t>022294</t>
  </si>
  <si>
    <t>Исправка вредности лекова на рецепт и помагала</t>
  </si>
  <si>
    <t>ФИНАНСИЈСКА ИМОВИНА</t>
  </si>
  <si>
    <t>ДУГОРОЧНА ФИНАНСИЈСКА ИМОВИНА</t>
  </si>
  <si>
    <t>ДУГОРОЧНА ДОМАЋА ФИНАНСИЈСКА ИМОВИНА</t>
  </si>
  <si>
    <t>Дугорочне домаће хартије од вредности, изузев акција</t>
  </si>
  <si>
    <t>Исправка вредности дугорочних домаћих хартија од вредности, изузев акција</t>
  </si>
  <si>
    <t>Кредити организацијама за обавезно социјално осигурање</t>
  </si>
  <si>
    <t>Исправка вредности кредита осталим нивоима власти</t>
  </si>
  <si>
    <t>Исправка вредности кредита нивоу Републике</t>
  </si>
  <si>
    <t>Исправка вредности кредита нивоу територијалних аутономија</t>
  </si>
  <si>
    <t>Исправка вредности кредита нивоу градова</t>
  </si>
  <si>
    <t>Исправка вредности кредита нивоу општина</t>
  </si>
  <si>
    <t>Исправка вредности кредита организацијама за обавезно социјално осигурање</t>
  </si>
  <si>
    <t>Исправка вредности кредита домаћим јавним финансијским институцијама</t>
  </si>
  <si>
    <t>Исправка вредности кредита Народној банци Србије</t>
  </si>
  <si>
    <t>Исправка вредности кредита осталим домаћим јавним финансијским институцијама</t>
  </si>
  <si>
    <t>Исправка вредности кредита домаћим пословним банкама</t>
  </si>
  <si>
    <t>Исправка вредности кредита домаћим јавним нефинансијским институцијама</t>
  </si>
  <si>
    <t>Кредити физичким лицима у земљи за потребе становања</t>
  </si>
  <si>
    <t>Кредити физичким лицима у земљи за комерцијалне потребе</t>
  </si>
  <si>
    <t>Исправка вредности кредита физичким лицима и домаћинствима у земљи</t>
  </si>
  <si>
    <t>Кредити домаћим невладиним организацијама</t>
  </si>
  <si>
    <t>Исправка вредности кредита домаћим невладиним организацијама</t>
  </si>
  <si>
    <t>Исправка вредности кредита домаћим нефинансијским приватним предузећима</t>
  </si>
  <si>
    <t>Домаће акције и остали капитал</t>
  </si>
  <si>
    <t>Учешће капитала у домаћим јавним нефинансијским предузећима и институцијама</t>
  </si>
  <si>
    <t>Учешће капитала у осталим домаћим финансијским институцијама</t>
  </si>
  <si>
    <t>Исправка вредности домаћих акција и осталог капитала</t>
  </si>
  <si>
    <t>Исправка вредности учешћa капитала у домаћим јавним нефинансијским предузећима и институцијама</t>
  </si>
  <si>
    <t>Исправка вредности учешћа капитала у домаћим јавним финансијским институцијама</t>
  </si>
  <si>
    <t>Исправка вредности учешћа капитала у домаћим приватним нефинансијским предузећима</t>
  </si>
  <si>
    <t>Исправка вредности учешћа капитала у домаћим пословним банкама</t>
  </si>
  <si>
    <t>ДУГОРОЧНА СТРАНА ФИНАНСИЈСКА ИМОВИНА</t>
  </si>
  <si>
    <t>Дугорочне стране хартије од вредности, изузев акција</t>
  </si>
  <si>
    <t>Исправка вредности дугорочних страних хартија од вредности, изузев акција</t>
  </si>
  <si>
    <t>Исправка вредности кредита датих страним владама</t>
  </si>
  <si>
    <t>Исправка вредности кредита међународним организацијама</t>
  </si>
  <si>
    <t>Исправка вредности кредита страним пословним банкама</t>
  </si>
  <si>
    <t>Исправка вредности кредита страним нефинансијским институцијама</t>
  </si>
  <si>
    <t>Исправка вредности кредита страним невладиним организацијама</t>
  </si>
  <si>
    <t>Стране акције и остали капитал</t>
  </si>
  <si>
    <t>Исправка вредности страних акција и осталог капитала</t>
  </si>
  <si>
    <t>Исправка вредности учешћa капитала у међународним финансијским институцијама</t>
  </si>
  <si>
    <t>Исправка вредности учешћа капитала у страним компанијама и нефинансијским институцијама</t>
  </si>
  <si>
    <t>Страни финансијски деривати</t>
  </si>
  <si>
    <t>НОВЧАНА СРЕДСТВА, ПЛЕМЕНИТИ МЕТАЛИ, ХАРТИЈЕ ОД ВРЕДНОСТИ, ПОТРАЖИВАЊА И КРАТКОРОЧНИ ПЛАСМАНИ</t>
  </si>
  <si>
    <t>НОВЧАНА СРЕДСТВА, ПЛЕМЕНИТИ МЕТАЛИ, ХАРТИЈЕ ОД ВРЕДНОСТИ</t>
  </si>
  <si>
    <t>Жиро и текући рачуни</t>
  </si>
  <si>
    <t>Жиро рачуни</t>
  </si>
  <si>
    <t>Текући рачуни</t>
  </si>
  <si>
    <t>Прелазни рачун</t>
  </si>
  <si>
    <t>Издвојена новчана средства и акредитиви</t>
  </si>
  <si>
    <t>Издвојена новчана средства за инвестиције</t>
  </si>
  <si>
    <t>Издвојена новчана средства за исплату чекова</t>
  </si>
  <si>
    <t>Издвојена новчана средства за плаћање царина и осталих дажбина</t>
  </si>
  <si>
    <t>Издвојена средства за сталне резерве</t>
  </si>
  <si>
    <t>Издвојена средства за посебне намене</t>
  </si>
  <si>
    <t>Издвојена средства за стамбену изградњу</t>
  </si>
  <si>
    <t>Неопозиви документарни акредитиви</t>
  </si>
  <si>
    <t>Остали акредитиви</t>
  </si>
  <si>
    <t>Остала издвојена средства</t>
  </si>
  <si>
    <t>Благајна</t>
  </si>
  <si>
    <t>Главна благајна</t>
  </si>
  <si>
    <t>Помоћна благајна</t>
  </si>
  <si>
    <t>Благајна поштанских марака</t>
  </si>
  <si>
    <t>Благајна судских марака</t>
  </si>
  <si>
    <t>Благајна бонова за гориво</t>
  </si>
  <si>
    <t>Остале благајне</t>
  </si>
  <si>
    <t>Девизни рачун</t>
  </si>
  <si>
    <t>Девизни рачун код домаћих банака</t>
  </si>
  <si>
    <t>Девизни рачун код банака у иностранству</t>
  </si>
  <si>
    <t>Девизни рачун за улог страног лица</t>
  </si>
  <si>
    <t>Остали девизни рачуни</t>
  </si>
  <si>
    <t>Добити које су резултат промене вредности девизних рачуна</t>
  </si>
  <si>
    <t>Прелазни девизни рачун</t>
  </si>
  <si>
    <t>Девизни акредитиви</t>
  </si>
  <si>
    <t>Акредитиви за плаћање увоза робе</t>
  </si>
  <si>
    <t>Акредитиви за плаћање услуга у иностранству</t>
  </si>
  <si>
    <t>Остали девизни акредитиви</t>
  </si>
  <si>
    <t>Добити које су резултат промене вредности девизних акредитива</t>
  </si>
  <si>
    <t>Девизна благајна</t>
  </si>
  <si>
    <t>Главна девизна благајна</t>
  </si>
  <si>
    <t>Девизна благајна мењачнице</t>
  </si>
  <si>
    <t>Добити које су резултат промене вредности девизних средстава у благајни</t>
  </si>
  <si>
    <t>Остале девизне благајне</t>
  </si>
  <si>
    <t>Остала новчана средства</t>
  </si>
  <si>
    <t>Новчана средства депонована за неисплаћене зараде запослених</t>
  </si>
  <si>
    <t>Новчана средства за накнаде зарада за рефундирано боловање, војне вежбе и слично</t>
  </si>
  <si>
    <t>Новчана средства евидентног рачуна прихода буџетских корисника</t>
  </si>
  <si>
    <t>Новчана средства судског депозита</t>
  </si>
  <si>
    <t>Новчана средства код банке за куповину девиза</t>
  </si>
  <si>
    <t>Новчана средства код банке од продаје девиза</t>
  </si>
  <si>
    <t>Новчана средства упутница код поште</t>
  </si>
  <si>
    <t>Новчана средства упутница код Управе за трезор</t>
  </si>
  <si>
    <t>Племенити метали</t>
  </si>
  <si>
    <t>Монетарно злато</t>
  </si>
  <si>
    <t>Специјална права вучења</t>
  </si>
  <si>
    <t>Хартије од вредности</t>
  </si>
  <si>
    <t>Чекови</t>
  </si>
  <si>
    <t>Динарски чекови правних лица</t>
  </si>
  <si>
    <t>Динарски чекови предузетника</t>
  </si>
  <si>
    <t>Динарски чекови грађана</t>
  </si>
  <si>
    <t>Остали динарски чекови</t>
  </si>
  <si>
    <t>Чекови дати на наплату</t>
  </si>
  <si>
    <t>Протестовани чекови</t>
  </si>
  <si>
    <t>Чекови у страној валути</t>
  </si>
  <si>
    <t>Остале хартије од вредности</t>
  </si>
  <si>
    <t>Обвезнице</t>
  </si>
  <si>
    <t>Менице</t>
  </si>
  <si>
    <t>Исправка вредности</t>
  </si>
  <si>
    <t>Исправка вредности чекова</t>
  </si>
  <si>
    <t>Исправка вредности осталих хартија од вредности</t>
  </si>
  <si>
    <t>КРАТКОРОЧНА ПОТРАЖИВАЊА</t>
  </si>
  <si>
    <t>Потраживања по основу продаје и друга потраживања</t>
  </si>
  <si>
    <t>Купци у земљи</t>
  </si>
  <si>
    <t>Потраживања од купаца</t>
  </si>
  <si>
    <t>Потраживања за продату комисиону и консигнациону робу</t>
  </si>
  <si>
    <t>Спорна потраживања од купаца</t>
  </si>
  <si>
    <t>Исправка вредности потраживања од купаца у земљи</t>
  </si>
  <si>
    <t>Купци у иностранству</t>
  </si>
  <si>
    <t>Исправка вредности потраживања од купаца у иностранству</t>
  </si>
  <si>
    <t>Потраживања за камате и дивиденде</t>
  </si>
  <si>
    <t>Потраживања за уговорене камате</t>
  </si>
  <si>
    <t>Потраживања за затезне камате</t>
  </si>
  <si>
    <t>Потраживања за дивиденде</t>
  </si>
  <si>
    <t>Исправка вредности потраживања за камате и дивиденде</t>
  </si>
  <si>
    <t>Потраживања од запослених</t>
  </si>
  <si>
    <t>Аконтације за службено путовање у земљи</t>
  </si>
  <si>
    <t>Аконтације за службено путовање у иностранство</t>
  </si>
  <si>
    <t>Потраживања по основу накнаде штете</t>
  </si>
  <si>
    <t>Потраживања по основу мањкова</t>
  </si>
  <si>
    <t>Потраживања по основу бензинских бонова</t>
  </si>
  <si>
    <t>Потраживања за откупљене станове</t>
  </si>
  <si>
    <t>Потраживања за стамбене кредите</t>
  </si>
  <si>
    <t>Остала потраживања од запослених</t>
  </si>
  <si>
    <t>Исправка вредности потраживања од запослених</t>
  </si>
  <si>
    <t>Потраживања од других органа и организација</t>
  </si>
  <si>
    <t>Потраживања од јавних прихода за мање дозначена средства</t>
  </si>
  <si>
    <t>Потраживања на основу субвенција и дотација</t>
  </si>
  <si>
    <t>Потраживања за регресе, премије и компензације</t>
  </si>
  <si>
    <t>Потраживања за повраћај царина и других дажбина</t>
  </si>
  <si>
    <t>Остала потраживања од државних органа и организација</t>
  </si>
  <si>
    <t>Потраживања за неосигурана лица</t>
  </si>
  <si>
    <t>Спорна потраживања</t>
  </si>
  <si>
    <t>Исправка вредности потраживања од других органа и организација</t>
  </si>
  <si>
    <t>Потраживања по основу преплаћених пореза и доприноса</t>
  </si>
  <si>
    <t>Потраживања за преплаћене порезе на промет производа и услуга</t>
  </si>
  <si>
    <t>Потраживања за преплаћене порезе на зараде и накнаде зарада</t>
  </si>
  <si>
    <t>Потраживања за преплаћене доприносе на зараде и накнаде зарада</t>
  </si>
  <si>
    <t>Потраживања за преплаћене остале порезе и доприносе</t>
  </si>
  <si>
    <t>Накнадно враћен порез на додату вредност купцима - страним држављанима</t>
  </si>
  <si>
    <t>Исправка вредности потраживања по основу преплаћених пореза и доприноса</t>
  </si>
  <si>
    <t>Остала потраживања</t>
  </si>
  <si>
    <t>Потраживања по основу позајмице из сталне буџетске резерве</t>
  </si>
  <si>
    <t>Потраживања од фондова по основу исплаћених накнада запосленима</t>
  </si>
  <si>
    <t>Потраживања од осигуравајућих организација за накнаду штете</t>
  </si>
  <si>
    <t>Потраживања од других правних и физичких лица за накнаду штете</t>
  </si>
  <si>
    <t>Потраживања за доспеле отплате по дугорочним пласманима</t>
  </si>
  <si>
    <t>Депозити код судова за вештачење и за учешће на лицитацији</t>
  </si>
  <si>
    <t>Остала краткорочна потраживања</t>
  </si>
  <si>
    <t>Исправка вредности осталих потраживања</t>
  </si>
  <si>
    <t>КРАТКОРОЧНИ ПЛАСМАНИ</t>
  </si>
  <si>
    <t>Краткорочни кредити</t>
  </si>
  <si>
    <t>Краткорочни кредити дати у земљи</t>
  </si>
  <si>
    <t>Кредити дати осталим нивоима власти</t>
  </si>
  <si>
    <t>Кредити дати запосленима у складу са прописима</t>
  </si>
  <si>
    <t>Дати потрошачки кредити</t>
  </si>
  <si>
    <t>Остали домаћи дати кредити</t>
  </si>
  <si>
    <t>Краткорочни кредити дати у иностранству</t>
  </si>
  <si>
    <t>Кредити дати страним владама</t>
  </si>
  <si>
    <t>Кредити дати страним појединцима</t>
  </si>
  <si>
    <t>Остали страни кредити</t>
  </si>
  <si>
    <t>Исправка вредности краткорочних кредита</t>
  </si>
  <si>
    <t>Дати аванси, депозити и кауције</t>
  </si>
  <si>
    <t>Аванси за набавку материјала</t>
  </si>
  <si>
    <t>Аванси за набавку робе</t>
  </si>
  <si>
    <t>Аванси за обављање услуга</t>
  </si>
  <si>
    <t>Аванси за остале потребе</t>
  </si>
  <si>
    <t>Краткорочни депозити</t>
  </si>
  <si>
    <t>Краткорочне кауције</t>
  </si>
  <si>
    <t>Исправка вредности аванса, депозита и кауција</t>
  </si>
  <si>
    <t>Хартије од вредности намењене продаји</t>
  </si>
  <si>
    <t>Акције</t>
  </si>
  <si>
    <t>Благајнички записи</t>
  </si>
  <si>
    <t>Комерцијални записи</t>
  </si>
  <si>
    <t>Државни записи и сертификати о депозиту</t>
  </si>
  <si>
    <t>Финансијски деривати којима се тргује на берзи</t>
  </si>
  <si>
    <t>Остале краткорочне и дугорочне хартије од вредности намењене продаји</t>
  </si>
  <si>
    <t>Удео у капиталу другог правног лица</t>
  </si>
  <si>
    <t>Исправка вредности хартија од вредности намењених продаји</t>
  </si>
  <si>
    <t>Остали краткорочни пласмани</t>
  </si>
  <si>
    <t>Краткорочно орочена динарска средства</t>
  </si>
  <si>
    <t>Краткорочно орочена девизна средства</t>
  </si>
  <si>
    <t>Остали краткорочни пласмани у земљи</t>
  </si>
  <si>
    <t>Остали краткорочни пласмани у иностранству</t>
  </si>
  <si>
    <t>Спорни остали краткорочни пласмани</t>
  </si>
  <si>
    <t>Порез на додату вредност</t>
  </si>
  <si>
    <t>Порез на додату вредност у примљеним фактурама по општој стопи (осим плаћених аванса)</t>
  </si>
  <si>
    <t>Порез на додату вредност у примљеним фактурама по посебној стопи (осим плаћених аванса)</t>
  </si>
  <si>
    <t>Порез на додату вредност у датим авансима по општој стопи</t>
  </si>
  <si>
    <t>Порез на додату вредност у датим авансима по посебној стопи</t>
  </si>
  <si>
    <t>Порез на додату вредност плаћен при увозу добара по општој стопи</t>
  </si>
  <si>
    <t>Порез на додату вредност плаћен при увозу добара по посебној стопи</t>
  </si>
  <si>
    <t>Порез на додату вредност обрачунат на услуге иностраних лица</t>
  </si>
  <si>
    <t>ПДВ надокнада плаћена пољопривреднику</t>
  </si>
  <si>
    <t>Потраживање за више плаћени порез на додату вредност</t>
  </si>
  <si>
    <t>Исправка вредности осталих краткорочних пласмана</t>
  </si>
  <si>
    <t>АКТИВНА ВРЕМЕНСКА РАЗГРАНИЧЕЊА</t>
  </si>
  <si>
    <t>Разграничени расходи до једне године</t>
  </si>
  <si>
    <t>Унапред плаћена премија осигурања</t>
  </si>
  <si>
    <t>Унапред плаћена закупнина</t>
  </si>
  <si>
    <t>Унапред плаћена претплата за стручне часописе и публикације</t>
  </si>
  <si>
    <t>Унапред плаћени расходи грејања</t>
  </si>
  <si>
    <t>Остали унапред плаћени расходи</t>
  </si>
  <si>
    <t>Обрачунати неплаћени расходи и издаци</t>
  </si>
  <si>
    <t>Обрачунати неплаћени расходи</t>
  </si>
  <si>
    <t>Обрачунати неплаћени издаци</t>
  </si>
  <si>
    <t>Остала активна временска разграничења</t>
  </si>
  <si>
    <t>Обрачунати приходи од камата које се односе на обрачунски период, а доспевају за наплату у наредном периоду</t>
  </si>
  <si>
    <t>ОБАВЕЗЕ</t>
  </si>
  <si>
    <t>ДУГОРОЧНЕ ОБАВЕЗЕ</t>
  </si>
  <si>
    <t>ДОМАЋЕ ДУГОРОЧНЕ ОБАВЕЗЕ</t>
  </si>
  <si>
    <t>Обавезе по основу емитованих хартија од вредности, изузев акција</t>
  </si>
  <si>
    <t>Обавезе по основу дугорочних кредита од осталих нивоа власти</t>
  </si>
  <si>
    <t>Обавезе по основу дугорочних кредита од нивоа Републике</t>
  </si>
  <si>
    <t>Обавезе по основу дугорочних кредита од нивоа територијалних аутономија</t>
  </si>
  <si>
    <t>Обавезе по основу дугорочних кредита од нивоа градова</t>
  </si>
  <si>
    <t>Обавезе по основу дугорочних кредита од нивоа општина</t>
  </si>
  <si>
    <t>Обавезе по основу дугорочних кредита од организација за обавезно социјално осигурање</t>
  </si>
  <si>
    <t>Обавезе по основу дугорочних кредита од Републичког фонда за здравствено осигурање</t>
  </si>
  <si>
    <t>Обавезе по основу дугорочних кредита од Републичког фонда за ПИО</t>
  </si>
  <si>
    <t>Обавезе по основу дугорочних кредита од Националне службе за запошљавање</t>
  </si>
  <si>
    <t>Обавезе по основу дугорочних кредита од Фонда за социјално осигурање војних осигураника</t>
  </si>
  <si>
    <t>Обавезе по основу дугорочних кредита од домаћих јавних финансијских институција</t>
  </si>
  <si>
    <t>Обавезе по основу дугорочних кредита од НБС</t>
  </si>
  <si>
    <t>Обавезе по основу дугорочних кредита од осталих домаћих јавних финансијских институција</t>
  </si>
  <si>
    <t>Обавезе по основу дугорочних кредита од домаћих пословних банака</t>
  </si>
  <si>
    <t>Обавезе по основу дугорочних кредита од осталих домаћих кредитора</t>
  </si>
  <si>
    <t>Обавезе по основу дугорочних кредита од домаћинстава у земљи</t>
  </si>
  <si>
    <t>Дугорочне обавезе по основу домаћих финансијских деривата</t>
  </si>
  <si>
    <t>Дугорочне обавезе по основу домаћих меница</t>
  </si>
  <si>
    <t>Дугорочне обавезе за финансијске лизинге</t>
  </si>
  <si>
    <t>Дугорочне обавезе за финансијске лизинге за зграде и грађевинске објекте</t>
  </si>
  <si>
    <t>Дугорочне обавезе за финансијске лизинге за опрему</t>
  </si>
  <si>
    <t>Дугорочне обавезе за финансијске лизинге за осталу нефинансијску имовину</t>
  </si>
  <si>
    <t>СТРАНЕ ДУГОРОЧНЕ ОБАВЕЗЕ</t>
  </si>
  <si>
    <t>Дугорочне стране обавезе по основу емитованих хартија од вредности, изузев акција</t>
  </si>
  <si>
    <t>Обавезе по основу дугорочних кредита од страних влада</t>
  </si>
  <si>
    <t>Обавезе по основу дугорочних кредита од Париског клуба</t>
  </si>
  <si>
    <t>Обавезе по основу дугорочних кредита од извозно увозних банака</t>
  </si>
  <si>
    <t>Обавезе по основу дугорочних кредита од осталих страних влада</t>
  </si>
  <si>
    <t>Обавезе по основу дугорочних кредита од мултилатералних институција</t>
  </si>
  <si>
    <t>Обавезе по основу дугорочних кредита од Светске банке</t>
  </si>
  <si>
    <t>Обавезе по основу дугорочних кредита од IBRD</t>
  </si>
  <si>
    <t>Обавезе по основу дугорочних кредита од EBRD</t>
  </si>
  <si>
    <t>Обавезе по основу дугорочних кредита од EIB</t>
  </si>
  <si>
    <t>Обавезе по основу дугорочних кредита од CEB</t>
  </si>
  <si>
    <t>Обавезе по основу дугорочних кредита од осталих мултилатералних институција</t>
  </si>
  <si>
    <t>Обавезе по основу дугорочних кредита од страних пословних банака</t>
  </si>
  <si>
    <t>Обавезе по основу дугорочних кредита од Лондонског клуба</t>
  </si>
  <si>
    <t>Обавезе по основу дугорочних кредита од осталих страних пословних банака</t>
  </si>
  <si>
    <t>Обавезе по основу дугорочних кредита од осталих страних кредитора</t>
  </si>
  <si>
    <t>Дугорочне обавезе по основу страних финансијских деривата</t>
  </si>
  <si>
    <t>ДУГОРОЧНЕ ОБАВЕЗЕ ПО ОСНОВУ ГАРАНЦИЈА</t>
  </si>
  <si>
    <t>Дугорочне обавезе по основу гаранција</t>
  </si>
  <si>
    <t>ОБАВЕЗЕ ПО ОСНОВУ ОТПЛАТЕ ГЛАВНИЦЕ ЗА ФИНАНСИЈСКИ ЛИЗИНГ</t>
  </si>
  <si>
    <t>Обавезе по основу отплате главнице за финансијски лизинг</t>
  </si>
  <si>
    <t>ОБАВЕЗЕ ПО ОСНОВУ ОТПЛАТА ГАРАНЦИЈА ПО КОМЕРЦИЈАЛНИМ ТРАНСАКЦИЈАМА</t>
  </si>
  <si>
    <t>Обавезе по основу отплата гаранција по комерцијалним трансакцијама</t>
  </si>
  <si>
    <t>Обавезе по основу отплате гаранција по комерцијалним трансакцијама</t>
  </si>
  <si>
    <t>КРАТКОРОЧНЕ ОБАВЕЗЕ</t>
  </si>
  <si>
    <t>КРАТКОРОЧНЕ ДОМАЋЕ ОБАВЕЗЕ</t>
  </si>
  <si>
    <t>Краткорочне домаће обавезе по основу емитованих хартија од вредности, изузев акција</t>
  </si>
  <si>
    <t>Обавезе по основу краткорочних кредита од осталих нивоа власти</t>
  </si>
  <si>
    <t>Обавезе по основу краткорочних кредита од нивоа Републике</t>
  </si>
  <si>
    <t>Обавезе по основу краткорочних кредита од нивоа територијалних аутономија</t>
  </si>
  <si>
    <t>Обавезе по основу краткорочних кредита од нивоа градова</t>
  </si>
  <si>
    <t>Обавезе по основу краткорочних кредита од нивоа општина</t>
  </si>
  <si>
    <t>Обавезе по основу краткорочних кредита од организација за обавезно социјално осигурање</t>
  </si>
  <si>
    <t>Обавезе по основу краткорочних кредита од Републичког фонда за здравствено осигурање</t>
  </si>
  <si>
    <t>Обавезе по основу краткорочних кредита од Републичког фонда за ПИО</t>
  </si>
  <si>
    <t>Обавезе по основу краткорочних кредита од Националне службе за запошљавање</t>
  </si>
  <si>
    <t>Обавезе по основу краткорочних кредита од Фонда за социјално осигурање војних осигураника</t>
  </si>
  <si>
    <t>Обавезе по основу краткорочних кредита од домаћих јавних финансијских институција</t>
  </si>
  <si>
    <t>Обавезе по основу краткорочних кредита од НБС</t>
  </si>
  <si>
    <t>Обавезе по основу краткорочних кредита од осталих домаћих јавних финансијских институција</t>
  </si>
  <si>
    <t>Обавезе по основу краткорочних кредита од домаћих пословних банака</t>
  </si>
  <si>
    <t>Обавезе по основу краткорочних кредита од осталих домаћих кредитора</t>
  </si>
  <si>
    <t>Обавезе по основу краткорочних кредита од домаћинстава у земљи</t>
  </si>
  <si>
    <t>Краткорочне обавезе по основу домаћих финансијских деривата</t>
  </si>
  <si>
    <t>Краткорочне обавезе по основу домаћих меница</t>
  </si>
  <si>
    <t>КРАТКОРОЧНЕ СТРАНЕ ОБАВЕЗЕ</t>
  </si>
  <si>
    <t>Краткорочне стране обавезе по основу емитованих хартија од вредности, изузев акција</t>
  </si>
  <si>
    <t>Обавезе по основу краткорочних крeдита од страних влада</t>
  </si>
  <si>
    <t>Обавезе по основу краткорочних кредита од Париског клуба</t>
  </si>
  <si>
    <t>Обавезе по основу краткорочних кредита од извозно - увозних банака</t>
  </si>
  <si>
    <t>Обавезе по основу краткорочних кредита од осталих страних влада</t>
  </si>
  <si>
    <t>Обавезе по основу краткорочних кредита од мултилатералних институција</t>
  </si>
  <si>
    <t>Обавезе по основу краткорочних кредита од Светске банке</t>
  </si>
  <si>
    <t>Обавезе по основу краткорочних кредита од IBRD</t>
  </si>
  <si>
    <t>Обавезе по основу краткорочних кредита од EBRD</t>
  </si>
  <si>
    <t>Обавезе по основу краткорочних кредита од EIB</t>
  </si>
  <si>
    <t>Обавезе по основу краткорочних кредита од CEB</t>
  </si>
  <si>
    <t>Обавезе по основу краткорочних кредита од осталих мултилатералних институција</t>
  </si>
  <si>
    <t>Обавезе по основу краткорочних кредита од страних пословних банака</t>
  </si>
  <si>
    <t>Обавезе по основу краткорочних кредита од Лондонског клуба</t>
  </si>
  <si>
    <t>Обавезе по основу краткорочних кредита од осталих страних пословних банака</t>
  </si>
  <si>
    <t>Обавезе по основу краткорочних кредита од осталих страних кредитора</t>
  </si>
  <si>
    <t>Краткорочне обавезе по основу страних финансијских деривата</t>
  </si>
  <si>
    <t>КРАТКОРОЧНЕ ОБАВЕЗЕ ПО ОСНОВУ ГАРАНЦИЈА</t>
  </si>
  <si>
    <t>Краткорочне обавезе по основу гаранција</t>
  </si>
  <si>
    <t>ОБАВЕЗЕ ПО ОСНОВУ РАСХОДА ЗА ЗАПОСЛЕНЕ</t>
  </si>
  <si>
    <t>ОБАВЕЗЕ ЗА ПЛАТЕ И ДОДАТКЕ</t>
  </si>
  <si>
    <t>Обавезе за нето плате и додатке</t>
  </si>
  <si>
    <t>Обавезе по основу пореза на плате и додатке</t>
  </si>
  <si>
    <t>Обавезе по основу доприноса за пензијско и инвалидско осигурање на плате и додатке</t>
  </si>
  <si>
    <t>Обавезе по основу доприноса за здравствено осигурање на плате и додатке</t>
  </si>
  <si>
    <t>Обавезе по основу доприноса за незапосленост на плате и додатке</t>
  </si>
  <si>
    <t>ОБАВЕЗЕ ПО ОСНОВУ НАКНАДА ЗАПОСЛЕНИМА</t>
  </si>
  <si>
    <t>Обавезе по основу нето накнада запосленима</t>
  </si>
  <si>
    <t>Обавезе по основу пореза за накнаде запосленима</t>
  </si>
  <si>
    <t>Обавезе по основу доприноса за пензијско и инвалидско осигурање за накнаде запосленима</t>
  </si>
  <si>
    <t>Обавезе по основу доприноса за здравствено осигурање за накнаде запосленима</t>
  </si>
  <si>
    <t>Обавезе по основу доприноса за незапосленост за накнаде запосленима</t>
  </si>
  <si>
    <t>ОБАВЕЗЕ ЗА НАГРАДЕ И ОСТАЛЕ ПОСЕБНЕ РАСХОДЕ</t>
  </si>
  <si>
    <t>Обавезе по основу нето исплата награда и осталих посебних расхода</t>
  </si>
  <si>
    <t>Обавезе по основу пореза на награде и остале посебне расходе</t>
  </si>
  <si>
    <r>
      <t>Обавезе по основу пореза на награде</t>
    </r>
    <r>
      <rPr>
        <b/>
        <sz val="12"/>
        <color theme="1"/>
        <rFont val="Times New Roman"/>
        <family val="1"/>
      </rPr>
      <t xml:space="preserve"> </t>
    </r>
    <r>
      <rPr>
        <i/>
        <sz val="12"/>
        <color theme="1"/>
        <rFont val="Times New Roman"/>
        <family val="1"/>
      </rPr>
      <t>и остале посебне расходе</t>
    </r>
  </si>
  <si>
    <t>Обавезе по основу доприноса за пензијско и инвалидско осигурање за награде и остале посебне расходе</t>
  </si>
  <si>
    <t>Обавезе по основу доприноса за здравствено осигурање за награде и остале посебне расходе</t>
  </si>
  <si>
    <t>Обавезе по основу доприноса за случај незапослености за награде и остале посебне расходе</t>
  </si>
  <si>
    <t>ОБАВЕЗЕ ПО ОСНОВУ СОЦИЈАЛНИХ ДОПРИНОСА НА ТЕРЕТ ПОСЛОДАВЦА</t>
  </si>
  <si>
    <t>Обавезе по основу доприноса за пензијско и инвалидско осигурање на терет послодавца</t>
  </si>
  <si>
    <t>Обавезе по основу доприноса за здравствено осигурање на терет послодавца</t>
  </si>
  <si>
    <t>Обавезе по основу доприноса за случај незапослености на терет послодавца</t>
  </si>
  <si>
    <t>ОБАВЕЗЕ ПО ОСНОВУ НАКНАДА У НАТУРИ</t>
  </si>
  <si>
    <t>Обавезе по основу нето накнада у натури</t>
  </si>
  <si>
    <t>Обавезе по основу пореза на накнаде у натури</t>
  </si>
  <si>
    <t>Обавезе по основу доприноса за пензијско и инвалидско осигурање за накнаде у натури</t>
  </si>
  <si>
    <t>Обавезе по основу доприноса за здравствено осигурање за накнаде у натури</t>
  </si>
  <si>
    <t>Обавезе по основу доприноса за случај незапослености за накнаде у натури</t>
  </si>
  <si>
    <t>ОБАВЕЗЕ ПО ОСНОВУ СОЦИЈАЛНЕ ПОМОЋИ ЗАПОСЛЕНИМА</t>
  </si>
  <si>
    <t>Обавезе по основу нето исплата социјалне помоћи запосленима</t>
  </si>
  <si>
    <t>Обавезе по основу нето накнада рефундације</t>
  </si>
  <si>
    <t>Обавезе по основу нето накнада за породиљско одсуство</t>
  </si>
  <si>
    <t>Обавезе по основу нето накнада за боловање преко 30 дана</t>
  </si>
  <si>
    <t>Обавезе по основу нето накнада за инвалидност другог степена</t>
  </si>
  <si>
    <t>Обавезе по основу пореза на социјалну помоћ запосленима</t>
  </si>
  <si>
    <t>Обавезе по основу доприноса за пензијско и инвалидско осигурање за социјалну помоћ запосленима</t>
  </si>
  <si>
    <t>Обавезе по основу доприноса за здравствено осигурање за социјалну помоћ запосленима</t>
  </si>
  <si>
    <t>Обавезе по основу доприноса за случај незапослености за социјалну помоћ запосленима</t>
  </si>
  <si>
    <t>СЛУЖБЕНА ПУТОВАЊА И УСЛУГЕ ПО УГОВОРУ</t>
  </si>
  <si>
    <t>Обавезе по основу нето исплата за службена путовања</t>
  </si>
  <si>
    <t>Обавезе по основу нето исплата за службена путовања у земљи</t>
  </si>
  <si>
    <t>Обавезе по основу нето исплата за службена путовања у иностранство</t>
  </si>
  <si>
    <t>Обавезе по основу пореза на исплате за службена путовања</t>
  </si>
  <si>
    <t>Обавезе по основу нето исплата за услуге по уговору</t>
  </si>
  <si>
    <t>Обавезе по основу пореза на исплате за услуге по уговору</t>
  </si>
  <si>
    <t>Обавезе по основу доприноса за пензијско и инвалидско осигурање за услуге по уговору</t>
  </si>
  <si>
    <t>Обавезе по основу доприноса за здравствено осигурање за услуге по уговору</t>
  </si>
  <si>
    <t>Обавезе по основу доприноса за случај незапослености за услуге по уговору</t>
  </si>
  <si>
    <t>ОБАВЕЗЕ ПО ОСНОВУ ПОСЛАНИЧКИХ ДОДАТАКА</t>
  </si>
  <si>
    <t>Обавезе за нето исплаћени посланички додатак</t>
  </si>
  <si>
    <t>Обавезе по основу пореза на исплаћени посланички додатак</t>
  </si>
  <si>
    <t>Обавезе по основу доприноса за пензијско и инвалидско осигурање за посланички додатак</t>
  </si>
  <si>
    <r>
      <t xml:space="preserve">Обавезе по основу доприноса за пензијско </t>
    </r>
    <r>
      <rPr>
        <i/>
        <sz val="12"/>
        <color theme="1"/>
        <rFont val="Times New Roman"/>
        <family val="1"/>
      </rPr>
      <t>и инвалидско</t>
    </r>
    <r>
      <rPr>
        <sz val="12"/>
        <color theme="1"/>
        <rFont val="Times New Roman"/>
        <family val="1"/>
      </rPr>
      <t xml:space="preserve"> осигурање за посланички додатак</t>
    </r>
  </si>
  <si>
    <t>Обавезе по основу доприноса за здравствено осигурање за посланички додатак</t>
  </si>
  <si>
    <t>Обавезе по основу доприноса за случај незапослености за посланички додатак</t>
  </si>
  <si>
    <t>ОБАВЕЗЕ ПО ОСНОВУ СУДИЈСКИХ ДОДАТАКА</t>
  </si>
  <si>
    <t>Обавезе за нето исплаћени судијски додатак</t>
  </si>
  <si>
    <t>Обавезе по основу пореза на исплаћени судијски додатак</t>
  </si>
  <si>
    <t>Обавезе по основу доприноса за пензијско и инвалидско осигурање за судијски додатак</t>
  </si>
  <si>
    <t>Обавезе по основу доприноса за здравствено осигурање за судијски додатак</t>
  </si>
  <si>
    <t>Обавезе по основу доприноса за случај незапослености за судијски додатак</t>
  </si>
  <si>
    <t>ОБАВЕЗЕ ПО ОСНОВУ ОСТАЛИХ РАСХОДА, ИЗУЗЕВ РАСХОДА ЗА ЗАПОСЛЕНЕ</t>
  </si>
  <si>
    <t>ОБАВЕЗЕ ПО ОСНОВУ ОТПЛАТЕ КАМАТА И ПРАТЕЋИХ ТРОШКОВА ЗАДУЖИВАЊА</t>
  </si>
  <si>
    <t>Обавезе по основу отплате домаћих камата</t>
  </si>
  <si>
    <t>Обавезе по основу отплате камата на домаће хартије од вредности</t>
  </si>
  <si>
    <t>Обавезе по основу отплате камата на краткорочне домаће хартије од вредности</t>
  </si>
  <si>
    <t>Обавезе по основу отплате камата на дугорочне домаће хартије од вредности</t>
  </si>
  <si>
    <t>Обавезе по основу отплате камата осталим нивоима власти</t>
  </si>
  <si>
    <t>Обавезе по основу отплате камата нивоу Републике</t>
  </si>
  <si>
    <t>Обавезе по основу отплате камата нивоу територијалних аутономија</t>
  </si>
  <si>
    <t>Обавезе по основу отплате камата нивоу градова</t>
  </si>
  <si>
    <t>Обавезе по основу отплате камата нивоу општина</t>
  </si>
  <si>
    <t>Обавезе по основу отплате камата организацијама за обавезно социјално осигурање</t>
  </si>
  <si>
    <t>Обавезе по основу отплате камата домаћим јавним финансијским институцијама</t>
  </si>
  <si>
    <t>Обавезе по основу отплате камата НБС</t>
  </si>
  <si>
    <t>Обавезе по основу отплате камата осталим домаћим јавним финансијским институцијама</t>
  </si>
  <si>
    <t>Обавезе по основу отплате камата домаћим пословним банкама</t>
  </si>
  <si>
    <t>Обавезе по основу отплате камата осталим домаћим кредиторима</t>
  </si>
  <si>
    <t>Обавезе по основу отплате камата домаћинствима у земљи</t>
  </si>
  <si>
    <t>Обавезе по основу отплате камата на домаће финансијске деривате</t>
  </si>
  <si>
    <t>Обавезе по основу отплате камата на менице</t>
  </si>
  <si>
    <t>Обавезе по основу отплате страних камата</t>
  </si>
  <si>
    <t>Обавезе по основу отплате камата на стране хартије од вредности</t>
  </si>
  <si>
    <t>Обавезе по основу отплате камата на краткорочне стране хартије од вредности</t>
  </si>
  <si>
    <t>Обавезе по основу отплате камата на дугорочне стране хартије од вредности</t>
  </si>
  <si>
    <t>Обавезе по основу отплате камата страним владама</t>
  </si>
  <si>
    <t>Обавезе по основу отплате камата Париском клубу</t>
  </si>
  <si>
    <t>Обавезе по основу отплате камата извозно увозним банкама</t>
  </si>
  <si>
    <t>Обавезе по основу отплате камата осталим страним владама</t>
  </si>
  <si>
    <t>Обавезе по основу отплате камата мултилатералним институцијама</t>
  </si>
  <si>
    <t>Обавезе по основу отплате камата Светској банци</t>
  </si>
  <si>
    <t>Обавезе по основу отплате камата IBRD</t>
  </si>
  <si>
    <t>Обавезе по основу отплате камата EBRD</t>
  </si>
  <si>
    <t>Обавезе по основу отплате камата EIB</t>
  </si>
  <si>
    <t>Обавезе по основу отплате камата CEB</t>
  </si>
  <si>
    <t>Обавезе по основу отплате камата осталим мултилатералним институцијама</t>
  </si>
  <si>
    <t>Обавезе по основу отплате камата страним пословним банкама</t>
  </si>
  <si>
    <t>Обавезе по основу отплате камата Лондонском клубу</t>
  </si>
  <si>
    <t>Обавезе по основу отплате камата осталим страним пословним банкама</t>
  </si>
  <si>
    <t>Обавезе по основу отплате камата осталим страним кредиторима</t>
  </si>
  <si>
    <t>Обавезе по основу отплате камата на стране финансијске деривате</t>
  </si>
  <si>
    <t>Обавезе по основу отплате камата по гаранцијама</t>
  </si>
  <si>
    <t>Обавезе по основу пратећих трошкова задуживања</t>
  </si>
  <si>
    <t>Негативна курсна разлика</t>
  </si>
  <si>
    <t>Затезне камате</t>
  </si>
  <si>
    <t>ОБАВЕЗЕ ПО ОСНОВУ СУБВЕНЦИЈА</t>
  </si>
  <si>
    <t>Обавезе по основу субвенција нефинансијским предузећима</t>
  </si>
  <si>
    <t>Обавезе по основу текућих субвенција нефинансијским предузећима</t>
  </si>
  <si>
    <t>Обавезе по основу текућих субвенција јавном градском саобраћају</t>
  </si>
  <si>
    <t>Обавезе по основу текућих субвенција у јавном железничком саобраћају</t>
  </si>
  <si>
    <t>Обавезе по основу текућих субвенција водопривреди</t>
  </si>
  <si>
    <t>Обавезе по основу текућих субвенција у пољопривреди</t>
  </si>
  <si>
    <t>Обавезе по основу текућих субвенција осталим јавним нефинансијским предузећима</t>
  </si>
  <si>
    <t>Обавеза по основу капиталних субвенција јавним нефинансијским предузећима</t>
  </si>
  <si>
    <t>Обавезе по основу капиталних субвенција јавном градском саобраћају</t>
  </si>
  <si>
    <t>Обавезе по основу капиталних субвенција у јавном железничком саобраћају</t>
  </si>
  <si>
    <t>Обавезе по основу капиталних субвенција водопривреди</t>
  </si>
  <si>
    <t>Обавезе по основу капиталних субвенција у пољопривреди</t>
  </si>
  <si>
    <t>Обавезе по основу капиталних субвенција осталим јавним нефинансијским предузећима</t>
  </si>
  <si>
    <t>Обавезе по основу субвенција приватним финансијским предузећима</t>
  </si>
  <si>
    <t>Обавезе по основу текућих субвенција приватним финансијским предузећима</t>
  </si>
  <si>
    <t>Обавезе по основу текућих субвенција пословним и трговачким банкама</t>
  </si>
  <si>
    <t>Обавезе по основу текућих субвенција осталим приватним финансијским предузећима</t>
  </si>
  <si>
    <t>Обавезе по основу капиталних субвенција приватним финансијским предузећима</t>
  </si>
  <si>
    <t>Обавезе по основу капиталних субвенција пословним и трговачким банкама</t>
  </si>
  <si>
    <t>Обавезе по основу капиталних субвенција осталим приватним финансијским предузећима</t>
  </si>
  <si>
    <t>Обавезе по основу субвенција јавним финансијским установама</t>
  </si>
  <si>
    <t>Обавезе по основу текућих субвенција јавним финансијским установама</t>
  </si>
  <si>
    <t>Обавезе по основу текућих субвенција НБС</t>
  </si>
  <si>
    <t>Обавезе по основу текућих субвенција осталим домаћим јавним финансијским установама</t>
  </si>
  <si>
    <t>Обавезе по основу капиталних субвенција јавним финансијским установама</t>
  </si>
  <si>
    <t>Обавезе по основу капиталних субвенција НБС</t>
  </si>
  <si>
    <t>Обавезе по основу капиталних субвенција осталим домаћим јавним финансијским установама</t>
  </si>
  <si>
    <t>Обавезе по основу субвенција приватним предузећима</t>
  </si>
  <si>
    <t>Обавезе по основу текућих субвенција приватним предузећима</t>
  </si>
  <si>
    <t>Обавезе по основу капиталних субвенција приватним предузећима</t>
  </si>
  <si>
    <t>ОБАВЕЗЕ ПО ОСНОВУ ДОНАЦИЈА, ДОТАЦИЈА И ТРАНСФЕРА</t>
  </si>
  <si>
    <t>Обавезе по основу донација страним владама</t>
  </si>
  <si>
    <t>Обавезе по основу текућих донација страним владама</t>
  </si>
  <si>
    <t>Обавезе по основу капиталних донација страним владама</t>
  </si>
  <si>
    <t>Обавезе по основу дотација међународним организацијама</t>
  </si>
  <si>
    <t>Обавезе по основу текућих дотација међународним организацијама</t>
  </si>
  <si>
    <t>Обавезе по основу текућих дотација Црвеном крсту</t>
  </si>
  <si>
    <t>Обавезе по основу текућих дотација за међународне чланарине</t>
  </si>
  <si>
    <t>Обавезе по основу текућих дотација осталим међународним организацијама</t>
  </si>
  <si>
    <t>Обавезе по основу капиталних дотација међународним организацијама</t>
  </si>
  <si>
    <t>Обавезе по основу капиталних дотација Црвеном крсту</t>
  </si>
  <si>
    <t>Обавезе по основу капиталних дотација за међународне чланарине</t>
  </si>
  <si>
    <t>Обавезе по основу капиталних дотација осталим међународним организацијама</t>
  </si>
  <si>
    <t>Обавезе по основу трансфера осталим нивоима власти</t>
  </si>
  <si>
    <t>Обавезе по основу текућих трансфера осталим нивоима власти</t>
  </si>
  <si>
    <t>Обавезе по основу текућих трансфера нивоу Републике</t>
  </si>
  <si>
    <t>Обавезе по основу текућих трансфера нивоу територијалних аутономија</t>
  </si>
  <si>
    <t>Обавезе по основу текућих трансфера нивоу градова</t>
  </si>
  <si>
    <t>Обавезе по основу текућих трансфера нивоу општина</t>
  </si>
  <si>
    <t>Обавезе по основу капиталних трансфера осталим нивоима власти</t>
  </si>
  <si>
    <t>Обавезе по основу капиталних трансфера нивоу Републике</t>
  </si>
  <si>
    <t>Обавезе по основу капиталних трансфера нивоу територијалних аутономија</t>
  </si>
  <si>
    <t>Обавезе по основу капиталних трансфера нивоу градова</t>
  </si>
  <si>
    <t>Обавезе по основу капиталних трансфера нивоу општина</t>
  </si>
  <si>
    <t>Обавезе по основу дотација организацијама за обавезно социјално осигурање</t>
  </si>
  <si>
    <t>Обавезе по основу текућих дотација организацијама за обавезно социјално осигурање</t>
  </si>
  <si>
    <t>Обавезе по основу текућих дотација Републичком фонду за здравствено осигурање</t>
  </si>
  <si>
    <t>Обавезе по основу текућих дотација Републичком фонду за ПИО осигураникa запослених</t>
  </si>
  <si>
    <t>Обавезе по основу текућих дотација Републичком фонду за ПИО осигураника пољопривредника</t>
  </si>
  <si>
    <t>Обавезе по основу текућих дотација Републичком фонду за ПИО осигураника самосталних делатности</t>
  </si>
  <si>
    <t>Обавезе по основу текућих дотација Националној служби за запошљавање</t>
  </si>
  <si>
    <t>Обавезе по основу текућих дотација Фонду за социјално осигурање војних осигураника</t>
  </si>
  <si>
    <t>Обавезе по основу капиталних дотација организацијама за обавезно социјално осигурање</t>
  </si>
  <si>
    <t>Обавезе по основу капиталних дотација Републичком фонду за здравствено осигурање</t>
  </si>
  <si>
    <t>Обавезе по основу капиталних дотација Републичком фонду за ПИО</t>
  </si>
  <si>
    <t>Обавезе по основу капиталних дотација Националној служби за запошљавање</t>
  </si>
  <si>
    <t>Обавезе по основу капиталних дотација Фонду за социјално осигурање војних осигураника</t>
  </si>
  <si>
    <t>ОБАВЕЗЕ ЗА СОЦИЈАЛНО ОСИГУРАЊЕ</t>
  </si>
  <si>
    <t>Обавезе по основу права из социјалног осигурања код организација за обавезно социјално осигурање</t>
  </si>
  <si>
    <t>Обавезе по основу социјалног осигурања које се исплаћује непосредно домаћинствима</t>
  </si>
  <si>
    <t>Обавезе по основу накнада зарада осигураницима услед привремене неспособности за рад</t>
  </si>
  <si>
    <t>Обавезе по основу права из пензијског осигурања</t>
  </si>
  <si>
    <t>Обавезе по основу накнада из инвалидског осигурања</t>
  </si>
  <si>
    <t>Обавезе по основу накнада које исплаћује Национална служба за запошљавање</t>
  </si>
  <si>
    <t>Обавезе по основу осталих социјалних давања исплаћених непосредно домаћинствима</t>
  </si>
  <si>
    <t>Обавезе по основу права из социјалног осигурања исплаћених непосредно пружаоцима услуга</t>
  </si>
  <si>
    <t>Обавезе по основу трошкова здравствене заштите у земљи плаћених непосредно пружаоцима услуга</t>
  </si>
  <si>
    <t>Обавезе по основу услуга здравствене заштите у иностранству плаћених непосредно пружаоцима услуга</t>
  </si>
  <si>
    <t>Обавезе по основу бриге о пензионисаним лицима</t>
  </si>
  <si>
    <t>Обавезе по основу бриге о инвалидима</t>
  </si>
  <si>
    <t>Обавезе по основу исплата послодавцима које врши Национална служба за запошљавање</t>
  </si>
  <si>
    <t>Обавезе по основу пружања услуга обуке преко Националне службе за запошљавање</t>
  </si>
  <si>
    <t>Обавезе по основу осталих права која се плаћају непосредно пружаоцима услуга</t>
  </si>
  <si>
    <t>Обавезе по основу дотација другим организацијама за обавезно социјално осигурање за доприносе за осигурање</t>
  </si>
  <si>
    <t>Обавезе по основу дотација Републичком фонду за здравствено осигурање за доприносе за осигурање</t>
  </si>
  <si>
    <t>Обавезе по основу дотација Републичком фонду за ПИО осигураника запослених за доприносе за осигурање</t>
  </si>
  <si>
    <t>Обавезе по основу дотација Републичком фонду за ПИО осигураника пољопривредника за доприносе за осигурање</t>
  </si>
  <si>
    <t>Обавезе по основу дотација Републичком фонду за ПИО осигураника самосталних делатности за доприносе за осигурање</t>
  </si>
  <si>
    <t>Обавезе по основу дотација Националној служби за запошљавање</t>
  </si>
  <si>
    <t>Обавезе по основу дотација Фонду за социјално осигурање војних осигураника</t>
  </si>
  <si>
    <t>Обавезе по основу социјалне помоћи из буџета</t>
  </si>
  <si>
    <t>Обавезе по основу боловања и инвалиднина из буџета</t>
  </si>
  <si>
    <t>Боловање</t>
  </si>
  <si>
    <t>Инвалиднине</t>
  </si>
  <si>
    <t>Инвалиднине ратним инвалидима</t>
  </si>
  <si>
    <t>Обавезе по основу накнада из буџета за породиљско боловање</t>
  </si>
  <si>
    <t>Обавезе по основу накнада из буџета за децу и породицу</t>
  </si>
  <si>
    <t>Обавезе по основу накнада из буџета за случај незапослености</t>
  </si>
  <si>
    <t>Обавезе по основу старосних и породичних пензија из буџета</t>
  </si>
  <si>
    <t>Обавезе по основу права из редовног пензијског осигурања из буџета</t>
  </si>
  <si>
    <t>Обавезе по основу права из коришћења породичних пензија, из буџета</t>
  </si>
  <si>
    <t>Обавезе по основу накнада из буџета за случај смрти</t>
  </si>
  <si>
    <t>Обавезе по основу накнада из буџета за образовање, културу, науку и спорт</t>
  </si>
  <si>
    <t>Обавезе по основу накнада за образовање</t>
  </si>
  <si>
    <t>Обавезе по основу накнада за културу</t>
  </si>
  <si>
    <t>Обавезе по основу накнада за науку</t>
  </si>
  <si>
    <t>Обавезе по основу накнада за спорт</t>
  </si>
  <si>
    <t>Обавезе по основу накнада из буџета за становање и живот</t>
  </si>
  <si>
    <t>Обавезе по основу осталих накнада из буџета</t>
  </si>
  <si>
    <t>Обавезе по основу накнада бившим политичким затвореницима</t>
  </si>
  <si>
    <t>Обавезе по основу накнада затвореницима</t>
  </si>
  <si>
    <t>Обавезе по основу једнократне помоћи из буџета</t>
  </si>
  <si>
    <t>ОБАВЕЗЕ ЗА ОСТАЛЕ РАСХОДЕ</t>
  </si>
  <si>
    <t>Обавезе по основу дотација невладиним организацијама</t>
  </si>
  <si>
    <t>Обавезе по основу дотација непрофитним институцијама које пружају услуге домаћинствима</t>
  </si>
  <si>
    <t>Обавезе по основу неновчаних дотација непрофитним организацијама које пружају услуге домаћинствима</t>
  </si>
  <si>
    <t>Обавезе по основу дотација Црвеном крсту Србије</t>
  </si>
  <si>
    <t>Обавезе по основу дотација осталим непрофитним институцијама</t>
  </si>
  <si>
    <t>Обавезе по основу дотација спортским и омладинским организацијама</t>
  </si>
  <si>
    <t>Обавезе по основу дотација етничким заједницама и мањинама</t>
  </si>
  <si>
    <t>Обавезе по основу дотација верским заједницама</t>
  </si>
  <si>
    <t>Обавезе по основу дотација осталим удружењима грађана и политичким странкама</t>
  </si>
  <si>
    <t>Обавезе по основу дотација привредној комори</t>
  </si>
  <si>
    <t>Обавезе по основу дотација приватним и алтернативним школама</t>
  </si>
  <si>
    <t>Обавезе за остале порезе, обавезне таксе и казне</t>
  </si>
  <si>
    <t>Обавезе по основу осталих пореза</t>
  </si>
  <si>
    <t>Обавезе по основу пореза на имовину</t>
  </si>
  <si>
    <t>Обавезе по основу пореза на робе и услуге</t>
  </si>
  <si>
    <t>Обавезе по основу пореза на коришћење роба или обављање услуга</t>
  </si>
  <si>
    <t>Обавезе по основу пореза на међународну трговину</t>
  </si>
  <si>
    <t>Обавезе по основу других пореза</t>
  </si>
  <si>
    <t>Обавезе по основу обавезних такси</t>
  </si>
  <si>
    <t>Обавезе за новчане казне</t>
  </si>
  <si>
    <t>Обавезе за порез на додату вредност</t>
  </si>
  <si>
    <t>Обавеза за порез на додату вредност по издатим фактурама по општој стопи (осим примљених аванса)</t>
  </si>
  <si>
    <t>Обавеза за порез на додату вредност по издатим фактурама по посебној стопи (осим примљених аванса)</t>
  </si>
  <si>
    <t>Обавеза за порез на додату вредност по примљеним авансима по општој стопи</t>
  </si>
  <si>
    <t>Обавеза за порез на додату вредност по примљеним авансима по посебној стопи</t>
  </si>
  <si>
    <t>Обавеза за порез на додату вредност по основу сопствене потрошње по општој стопи</t>
  </si>
  <si>
    <t>Обавеза за порез на додату вредност по основу сопствене потрошње по посебној стопи</t>
  </si>
  <si>
    <t>Обавеза за порез на додату вредност по основу продаје за готовину</t>
  </si>
  <si>
    <t>Обавеза по основу ПДВ надокнаде пољопривреднику</t>
  </si>
  <si>
    <t>Обавеза за порез на додату вредност по основу разлике обрачунатог пореза на додату вредност и претходног пореза</t>
  </si>
  <si>
    <t>Обавезе по основу казни и пенала по решењима судова</t>
  </si>
  <si>
    <t>Обавезе по основу накнаде штете за повреде и штете услед елементарних непогода</t>
  </si>
  <si>
    <t>Обавезе по основу накнаде штете од дивљачи</t>
  </si>
  <si>
    <t>Обавезе по основу накнаде штете или повреда нанетих од стране државних органа</t>
  </si>
  <si>
    <t>ОБАВЕЗЕ ИЗ ПОСЛОВАЊА</t>
  </si>
  <si>
    <t>ПРИМЉЕНИ АВАНСИ, ДЕПОЗИТИ И КАУЦИЈЕ</t>
  </si>
  <si>
    <t>Примљени аванси</t>
  </si>
  <si>
    <t>Примљени депозити</t>
  </si>
  <si>
    <t>Примљени судски депозити</t>
  </si>
  <si>
    <t>Примљени остали депозити</t>
  </si>
  <si>
    <t>Примљене кауције</t>
  </si>
  <si>
    <t>ОБАВЕЗЕ ПРЕМА ДОБАВЉАЧИМА</t>
  </si>
  <si>
    <t>Добављачи у земљи</t>
  </si>
  <si>
    <t>Добављачи у иностранству</t>
  </si>
  <si>
    <t>ОБАВЕЗЕ ЗА ИЗДАТЕ ЧЕКОВЕ И ОБВЕЗНИЦЕ</t>
  </si>
  <si>
    <t>Обавезе за издате чекове и обвезнице</t>
  </si>
  <si>
    <t>Обавезе за издате чекове</t>
  </si>
  <si>
    <t>Обавезе за издате обвезнице</t>
  </si>
  <si>
    <t>ОСТАЛЕ ОБАВЕЗЕ</t>
  </si>
  <si>
    <t>Обавезе из односа буџета и буџетских корисника</t>
  </si>
  <si>
    <t>Обавезе према буџету</t>
  </si>
  <si>
    <t>Обавезе према буџетским корисницима</t>
  </si>
  <si>
    <t>Обавезе за преузете обавезе из односа буџета и буџетских корисника</t>
  </si>
  <si>
    <t>Oбавезе према јавним предузећима</t>
  </si>
  <si>
    <t>Остале обавезе буџета</t>
  </si>
  <si>
    <t>Остале обавезе из пословања</t>
  </si>
  <si>
    <t>Обавезе према запосленима</t>
  </si>
  <si>
    <t>Обавезе по судским и административним забранама</t>
  </si>
  <si>
    <t>Обавезе за синдикалне чланарине</t>
  </si>
  <si>
    <t>Обавезе за неисплаћене плате</t>
  </si>
  <si>
    <t>Обавезе према члановима управног и надзорног одбора и комисија</t>
  </si>
  <si>
    <t>Обавезе према члановима управног и надзорног одбора</t>
  </si>
  <si>
    <t>Обавезе према члановима комисија</t>
  </si>
  <si>
    <t>Обавезе по упутницама</t>
  </si>
  <si>
    <t>Обавезе за враћене упутнице</t>
  </si>
  <si>
    <t>ПАСИВНА ВРЕМЕНСКА РАЗГРАНИЧЕЊА</t>
  </si>
  <si>
    <t>Разграничени приходи и примања</t>
  </si>
  <si>
    <t>Разграничени приходи из донација</t>
  </si>
  <si>
    <t>Разграничени остали приходи и примања</t>
  </si>
  <si>
    <t>Разграничени плаћени расходи и издаци</t>
  </si>
  <si>
    <t>Плаћени аванси</t>
  </si>
  <si>
    <t>Плаћени аванси за набавку материјала</t>
  </si>
  <si>
    <t>Плаћени аванси за нематеријална улагања и основна средства</t>
  </si>
  <si>
    <t>Плаћени аванси за куповину услуга</t>
  </si>
  <si>
    <t>Аконтације за пословна путовања</t>
  </si>
  <si>
    <t>Обрачунати ненаплаћени приходи и примања</t>
  </si>
  <si>
    <t>Обрачунати ненаплаћени приходи</t>
  </si>
  <si>
    <t>Обрачуната ненаплаћена примања из продаје нефинансијске имовине</t>
  </si>
  <si>
    <t>Остала пасивна временска разграничења</t>
  </si>
  <si>
    <t>Обавезе фондова за исплаћене обавезе по основу накнада запосленима</t>
  </si>
  <si>
    <t>КАПИТАЛ, УТВРЂИВАЊЕ РЕЗУЛТАТА ПОСЛОВАЊА И ВАНБИЛАНСНА ЕВИДЕНЦИЈА</t>
  </si>
  <si>
    <t>КАПИТАЛ</t>
  </si>
  <si>
    <t>Нефинансијска имовина у сталним средствима</t>
  </si>
  <si>
    <r>
      <t>Драгоценост</t>
    </r>
    <r>
      <rPr>
        <i/>
        <sz val="12"/>
        <color theme="1"/>
        <rFont val="Times New Roman"/>
        <family val="1"/>
      </rPr>
      <t>и</t>
    </r>
  </si>
  <si>
    <t>Природна богатства</t>
  </si>
  <si>
    <t>Нефинансијска имовина у залихама</t>
  </si>
  <si>
    <t>Залихе робних резерви</t>
  </si>
  <si>
    <t>Залихе материјала за производњу</t>
  </si>
  <si>
    <t>Исправка вредности сопствених извора нефинансијске имовине, у сталним средствима, за набавке из кредита</t>
  </si>
  <si>
    <t>Финансијска имовина</t>
  </si>
  <si>
    <t>Дугорочна домаћа финансијска имовина</t>
  </si>
  <si>
    <t>Дугорочна финансијска имовина у страним владама, компанијама, организацијама и институцијама</t>
  </si>
  <si>
    <t>Остала финансијска имовина</t>
  </si>
  <si>
    <t>Извори новчаних средстава</t>
  </si>
  <si>
    <t>Примања од продаје финансијске имовине</t>
  </si>
  <si>
    <t>Примања од отплате датих кредита</t>
  </si>
  <si>
    <t>Примања од продаје стране валуте</t>
  </si>
  <si>
    <t>Остали извори новчаних средстава</t>
  </si>
  <si>
    <r>
      <t>Утрошена средства текућих прихода и</t>
    </r>
    <r>
      <rPr>
        <sz val="12"/>
        <color theme="1"/>
        <rFont val="Times New Roman"/>
        <family val="1"/>
      </rPr>
      <t xml:space="preserve"> </t>
    </r>
    <r>
      <rPr>
        <b/>
        <sz val="12"/>
        <color theme="1"/>
        <rFont val="Times New Roman"/>
        <family val="1"/>
      </rPr>
      <t>примања од продаје нефинансијске имовине</t>
    </r>
    <r>
      <rPr>
        <sz val="12"/>
        <color theme="1"/>
        <rFont val="Times New Roman"/>
        <family val="1"/>
      </rPr>
      <t xml:space="preserve"> </t>
    </r>
    <r>
      <rPr>
        <b/>
        <sz val="12"/>
        <color theme="1"/>
        <rFont val="Times New Roman"/>
        <family val="1"/>
      </rPr>
      <t>у току једне године</t>
    </r>
  </si>
  <si>
    <t>Утрошена средства текућих прихода и примања од продаје нефинансијске имовине у току једне године</t>
  </si>
  <si>
    <t>Утрошена средства текућих прихода и примања од продаје нефинансијске имовине за отплату обавеза по кредитима</t>
  </si>
  <si>
    <t>Утрошена средства текућих прихода и примања од продаје нефинансијске имовине за набавку финансијске имовине</t>
  </si>
  <si>
    <t>Пренета неутрошена средства из ранијих година</t>
  </si>
  <si>
    <t>Пренета неутрошена средства од приватизације</t>
  </si>
  <si>
    <t>Пренета неутрошена средства за посебне намене</t>
  </si>
  <si>
    <t>Пренета неутрошена средства за стамбену изградњу</t>
  </si>
  <si>
    <t>Остали сопствени извори</t>
  </si>
  <si>
    <t>УТВРЂИВАЊЕ РЕЗУЛТАТА ПОСЛОВАЊА</t>
  </si>
  <si>
    <t>Утврђивање резултата пословања</t>
  </si>
  <si>
    <t>Обрачун прихода и примања и расхода и издатака пословања</t>
  </si>
  <si>
    <t>Вишак или мањак прихода и примања</t>
  </si>
  <si>
    <t>Вишак прихода и примања- суфицит</t>
  </si>
  <si>
    <t>Мањак прихода и примања- дефицит</t>
  </si>
  <si>
    <t>Распоред вишка прихода и примања</t>
  </si>
  <si>
    <t>Нераспоређени вишак прихода и примања или дефицит из ранијих година</t>
  </si>
  <si>
    <t>Нераспоређени вишак прихода и примања из ранијих година</t>
  </si>
  <si>
    <t>Дефицит из ранијих година</t>
  </si>
  <si>
    <t>ДОБИТИ КОЈЕ СУ РЕЗУЛТАТ ПРОМЕНЕ ВРЕДНОСТИ</t>
  </si>
  <si>
    <t>Добити које су резултат промене вредности</t>
  </si>
  <si>
    <t>Добити које су резултат промене вредности пословних зграда и других објеката</t>
  </si>
  <si>
    <t>Добити које су резултат промене вредности опреме</t>
  </si>
  <si>
    <t>Добити који су резултат промене вредности култивисане имовине</t>
  </si>
  <si>
    <t>Добити које су резултат промене вредности драгоцености</t>
  </si>
  <si>
    <t>Добити које су резултат промене вредности природног богатства</t>
  </si>
  <si>
    <t>Добити које су резултат промене вредности природне имовине</t>
  </si>
  <si>
    <t>Добити које су резултат промене вредности нематеријалних основних средстава</t>
  </si>
  <si>
    <t>Добити које су резултат промене вредности залиха</t>
  </si>
  <si>
    <t>ДРУГЕ ПРОМЕНЕ У ОБИМУ</t>
  </si>
  <si>
    <t>Друге промене у обиму</t>
  </si>
  <si>
    <t> Друге промене у обиму стамбених зграда и станова</t>
  </si>
  <si>
    <t> Друге промене у обиму пословних зграда и других објеката</t>
  </si>
  <si>
    <t>Друге промене у обиму пословних зграда и других објеката</t>
  </si>
  <si>
    <t> Друге промене у обиму опреме</t>
  </si>
  <si>
    <r>
      <t> </t>
    </r>
    <r>
      <rPr>
        <sz val="12"/>
        <color theme="1"/>
        <rFont val="Times New Roman"/>
        <family val="1"/>
      </rPr>
      <t>Друге промене у обиму опреме</t>
    </r>
  </si>
  <si>
    <t>Друге промене у обиму култивисане имовине</t>
  </si>
  <si>
    <t>Друге промене у обиму драгоцености</t>
  </si>
  <si>
    <t>Друге промене у обиму природних богатстава</t>
  </si>
  <si>
    <t>Друге промене у обиму нематеријалних основних средстава</t>
  </si>
  <si>
    <t>Друге промене у обиму залиха</t>
  </si>
  <si>
    <t>ВАНБИЛАНСНА ЕВИДЕНЦИЈА</t>
  </si>
  <si>
    <t>ВАНБИЛАНСНА АКТИВА</t>
  </si>
  <si>
    <t>Ванбилансна актива</t>
  </si>
  <si>
    <t>Основна средства у закупу</t>
  </si>
  <si>
    <t>Примљена туђа роба и материјал</t>
  </si>
  <si>
    <t>Примљена роба у јавном складишту</t>
  </si>
  <si>
    <t>Примљена роба у комисион</t>
  </si>
  <si>
    <t>Примљен материјал на обраду и дораду</t>
  </si>
  <si>
    <t>Хартије од вредности ван промета</t>
  </si>
  <si>
    <t>Авали и друге гаранције</t>
  </si>
  <si>
    <t>Остала ванбилансна актива</t>
  </si>
  <si>
    <t>ВАНБИЛАНСНА ПАСИВА</t>
  </si>
  <si>
    <t>Ванбилансна пасива</t>
  </si>
  <si>
    <t>Обавезе за основна средства у закупу</t>
  </si>
  <si>
    <t>Обавезе за примљену туђу робу и материјал</t>
  </si>
  <si>
    <t>Обавезе за робу у јавном складишту</t>
  </si>
  <si>
    <t>Обавезе за робу у комисиону</t>
  </si>
  <si>
    <t>Обавезе за материјале примљене на обраду и дораду</t>
  </si>
  <si>
    <t>Обавезе за хартије од вредности ван промета</t>
  </si>
  <si>
    <t>Обавезе за авале и остале гаранције</t>
  </si>
  <si>
    <t>Остала ванбилансна пасива</t>
  </si>
  <si>
    <t>ТЕКУЋИ РАСХОДИ</t>
  </si>
  <si>
    <t>РАСХОДИ ЗА ЗАПОСЛЕНЕ</t>
  </si>
  <si>
    <t>ПЛАТЕ, ДОДАЦИ И НАКНАДЕ ЗАПОСЛЕНИХ (ЗАРАДЕ)</t>
  </si>
  <si>
    <t>СОЦИЈАЛНИ ДОПРИНОСИ НА ТЕРЕТ ПОСЛОДАВЦА</t>
  </si>
  <si>
    <t>НАКНАДЕ У НАТУРИ</t>
  </si>
  <si>
    <t>СОЦИЈАЛНА ДАВАЊА ЗАПОСЛЕНИМА</t>
  </si>
  <si>
    <t>НАКНАДЕ ТРОШКОВА ЗА ЗАПОСЛЕНЕ</t>
  </si>
  <si>
    <t>НАГРАДЕ ЗАПОСЛЕНИМА И ОСТАЛИ ПОСЕБНИ РАСХОДИ</t>
  </si>
  <si>
    <t>ПОСЛАНИЧКИ ДОДАТАК</t>
  </si>
  <si>
    <t>СУДИЈСКИ ДОДАТАК</t>
  </si>
  <si>
    <t>КОРИШЋЕЊЕ УСЛУГА И РОБА</t>
  </si>
  <si>
    <t>СТАЛНИ ТРОШКОВИ</t>
  </si>
  <si>
    <t>ТРОШКОВИ ПУТОВАЊА</t>
  </si>
  <si>
    <t>Трошкови превоза на службеном путу у земљи (авион, аутобус, воз и сл.)</t>
  </si>
  <si>
    <t>УСЛУГЕ ПО УГОВОРУ</t>
  </si>
  <si>
    <t>СПЕЦИЈАЛИЗОВАНЕ УСЛУГЕ</t>
  </si>
  <si>
    <t>ТЕКУЋЕ ПОПРАВКЕ И ОДРЖАВАЊЕ</t>
  </si>
  <si>
    <t>МАТЕРИЈАЛ</t>
  </si>
  <si>
    <t>АМОРТИЗАЦИЈА И УПОТРЕБА СРЕДСТАВА ЗА РАД</t>
  </si>
  <si>
    <t>АМОРТИЗАЦИЈА НЕКРЕТНИНА И ОПРЕМЕ</t>
  </si>
  <si>
    <t>УПОТРЕБА ДРАГОЦЕНОСТИ</t>
  </si>
  <si>
    <t>УПОТРЕБА ПРИРОДНЕ ИМОВИНЕ</t>
  </si>
  <si>
    <t>АМОРТИЗАЦИЈА НЕМАТЕРИЈАЛНЕ ИМОВИНЕ</t>
  </si>
  <si>
    <t>ОТПЛАТА КАМАТА И ПРАТЕЋИ ТРОШКОВИ ЗАДУЖИВАЊА</t>
  </si>
  <si>
    <t>ОТПЛАТА ДОМАЋИХ КАМАТА</t>
  </si>
  <si>
    <t>Отплата камата организацијама за обавезно социјално осигурање</t>
  </si>
  <si>
    <t>ОТПЛАТА СТРАНИХ КАМАТА</t>
  </si>
  <si>
    <t>ОТПЛАТА КАМАТА ПО ГАРАНЦИЈАМА</t>
  </si>
  <si>
    <t>ПРАТЕЋИ ТРОШКОВИ ЗАДУЖИВАЊА</t>
  </si>
  <si>
    <t>СУБВЕНЦИЈЕ</t>
  </si>
  <si>
    <t>СУБВЕНЦИЈЕ ЈАВНИМ НЕФИНАНСИЈСКИМ ПРЕДУЗЕЋИМА И ОРГАНИЗАЦИЈАМА</t>
  </si>
  <si>
    <t>СУБВЕНЦИЈЕ ПРИВАТНИМ ФИНАНСИЈСКИМ ИНСТИТУЦИЈАМА</t>
  </si>
  <si>
    <t>СУБВЕНЦИЈЕ ЈАВНИМ ФИНАНСИЈСКИМ ИНСТИТУЦИЈАМА</t>
  </si>
  <si>
    <t>СУБВЕНЦИЈЕ ПРИВАТНИМ ПРЕДУЗЕЋИМА</t>
  </si>
  <si>
    <t>ДОНАЦИЈЕ, ДОТАЦИЈЕ И ТРАНСФЕРИ</t>
  </si>
  <si>
    <t>ДОНАЦИЈЕ СТРАНИМ ВЛАДАМА</t>
  </si>
  <si>
    <t>ДОТАЦИЈЕ МЕЂУНАРОДНИМ ОРГАНИЗАЦИЈАМА</t>
  </si>
  <si>
    <t>ТРАНСФЕРИ ОСТАЛИМ НИВОИМА ВЛАСТИ</t>
  </si>
  <si>
    <t>ДОТАЦИЈЕ ОРГАНИЗАЦИЈАМА ЗА ОБАВЕЗНО СОЦИЈАЛНО ОСИГУРАЊЕ</t>
  </si>
  <si>
    <t>Текуће дотације организацијама за обавезно социјално осигурање</t>
  </si>
  <si>
    <t>Текуће дотације Републичком фонду за ПИО осигураника запослених</t>
  </si>
  <si>
    <t>Текуће дотације Републичком фонду за ПИО осигураника пољопривредника</t>
  </si>
  <si>
    <t>Текуће дотације Републичком фонду за ПИО осигураника самосталних делатности</t>
  </si>
  <si>
    <t>Капиталне дотације организацијама за обавезно социјално осигурање</t>
  </si>
  <si>
    <t>ОСТАЛЕ ДОТАЦИЈЕ И ТРАНСФЕРИ</t>
  </si>
  <si>
    <r>
      <t>Остале капиталне дотације</t>
    </r>
    <r>
      <rPr>
        <b/>
        <sz val="12"/>
        <color theme="1"/>
        <rFont val="Times New Roman"/>
        <family val="1"/>
      </rPr>
      <t xml:space="preserve"> </t>
    </r>
    <r>
      <rPr>
        <sz val="12"/>
        <color theme="1"/>
        <rFont val="Times New Roman"/>
        <family val="1"/>
      </rPr>
      <t>и трансфери</t>
    </r>
  </si>
  <si>
    <t>СОЦИЈАЛНО ОСИГУРАЊЕ И СОЦИЈАЛНА ЗАШТИТА</t>
  </si>
  <si>
    <t>ПРАВА ИЗ СОЦИЈАЛНОГ ОСИГУРАЊА (ОРГАНИЗАЦИЈЕ ЗА ОБАВЕЗНО СОЦИЈАЛНО ОСИГУРАЊЕ)</t>
  </si>
  <si>
    <t>Исплате дневница и путних трошкова за путовања у иностранство</t>
  </si>
  <si>
    <t>Трансфери другим организацијама за обавезно социјално осигурање за доприносе за осигурање</t>
  </si>
  <si>
    <t>Трансфери Републичком фонду за ПИО осигураника запослених за доприносе за осигурање</t>
  </si>
  <si>
    <t>Трансфери Републичком фонду за ПИО осигураника запослених за доприносе за осигурање незапослених</t>
  </si>
  <si>
    <t>Трансфери Републичком фонду за ПИО осигураника запослених за доприносе за осигурање незапослених - продужено осигурање</t>
  </si>
  <si>
    <t>Трансфери Републичком фонду за ПИО осигураника пољопривредника за доприносе за осигурање</t>
  </si>
  <si>
    <t>Трансфери Републичком фонду за ПИО осигураника самосталних делатности за доприносе за осигурање</t>
  </si>
  <si>
    <t>Трансфери Републичком фонду за ПИО осигураника самосталних делатности за доприносе за осигурање незапослених</t>
  </si>
  <si>
    <t>Трансфери Републичком фонду за ПИО осигураника самосталних делатности за доприносе за осигурање незапослених - продужено осигурање</t>
  </si>
  <si>
    <t>НАКНАДЕ ЗА СОЦИЈАЛНУ ЗАШТИТУ ИЗ БУЏЕТА</t>
  </si>
  <si>
    <t>ОСТАЛИ РАСХОДИ</t>
  </si>
  <si>
    <t>ДОТАЦИЈЕ НЕВЛАДИНИМ ОРГАНИЗАЦИЈАМА</t>
  </si>
  <si>
    <t>ПОРЕЗИ, ОБАВЕЗНЕ ТАКСЕ, КАЗНЕ И ПЕНАЛИ</t>
  </si>
  <si>
    <t>НОВЧАНЕ КАЗНЕ И ПЕНАЛИ ПО РЕШЕЊУ СУДОВА</t>
  </si>
  <si>
    <t>НАКНАДА ШТЕТЕ ЗА ПОВРЕДЕ ИЛИ ШТЕТУ НАСТАЛУ УСЛЕД ЕЛЕМЕНТАРНИХ НЕПОГОДА ИЛИ ДРУГИХ ПРИРОДНИХ УЗРОКА</t>
  </si>
  <si>
    <t>НАКНАДА ШТЕТЕ ЗА ПОВРЕДЕ ИЛИ ШТЕТУ НАНЕТУ ОД СТРАНЕ ДРЖАВНИХ ОРГАНА</t>
  </si>
  <si>
    <t>РАСХОДИ КОЈИ СЕ ФИНАНСИРАЈУ ИЗ СРЕДСТАВА ЗА РЕАЛИЗАЦИЈУ НАЦИОНАЛНОГ ИНВЕСТИЦИОНОГ ПЛАНА</t>
  </si>
  <si>
    <t>АДМИНИСТРАТИВНИ ТРАНСФЕРИ ИЗ БУЏЕТА, ОД ДИРЕКТНИХ БУЏЕТСКИХ КОРИСНИКА ИНДИРЕКТНИМ БУЏЕТСКИМ КОРИСНИЦИМА ИЛИ ИЗМЕЂУ БУЏЕТСКИХ КОРИСНИКА НА ИСТОМ НИВОУ И СРЕДСТВА РЕЗЕРВЕ</t>
  </si>
  <si>
    <t>Права из социјалног осигурања (организације за обавезно социјално осигурање)</t>
  </si>
  <si>
    <t>ИЗДАЦИ ЗА НЕФИНАНСИЈСКУ ИМОВИНУ</t>
  </si>
  <si>
    <t>ИЗДАЦИ ЗА ОТПЛАТУ ГЛАВНИЦЕ И НАБАВКУ ФИНАНСИЈСКЕ ИМОВИНЕ</t>
  </si>
  <si>
    <r>
      <t>Отплата главнице на хартије од вредности, изузев акција,</t>
    </r>
    <r>
      <rPr>
        <b/>
        <sz val="12"/>
        <color theme="1"/>
        <rFont val="Times New Roman"/>
        <family val="1"/>
      </rPr>
      <t xml:space="preserve"> </t>
    </r>
    <r>
      <rPr>
        <sz val="12"/>
        <color theme="1"/>
        <rFont val="Times New Roman"/>
        <family val="1"/>
      </rPr>
      <t>емитоване на иностраном финансијском тржишту</t>
    </r>
  </si>
  <si>
    <t>СРЕДСТВА РЕЗЕРВЕ</t>
  </si>
  <si>
    <t>ОСНОВНА СРЕДСТВА</t>
  </si>
  <si>
    <t>ЗГРАДЕ И ГРАЂЕВИНСКИ ОБЈЕКТИ</t>
  </si>
  <si>
    <t>МАШИНЕ И ОПРЕМА</t>
  </si>
  <si>
    <t>ОСТАЛЕ НЕКРЕТНИНЕ И ОПРЕМА</t>
  </si>
  <si>
    <t>НЕМАТЕРИЈАЛНА ИМОВИНА</t>
  </si>
  <si>
    <t>РОБНЕ РЕЗЕРВЕ</t>
  </si>
  <si>
    <t>ЗАЛИХЕ ПРОИЗВОДЊЕ</t>
  </si>
  <si>
    <t>ЗАЛИХЕ РОБЕ ЗА ДАЉУ ПРОДАЈУ</t>
  </si>
  <si>
    <t>ЗЕМЉИШТЕ</t>
  </si>
  <si>
    <t>РУДНА БОГАТСТВА</t>
  </si>
  <si>
    <t>ШУМЕ И ВОДЕ</t>
  </si>
  <si>
    <t>НЕФИНАНСИЈСКА ИМОВИНА КОЈА СЕ ФИНАНСИРА ИЗ СРЕДСТАВА ЗА РЕАЛИЗАЦИЈУ НАЦИОНАЛНОГ ИНВЕСТИЦИОНОГ ПЛАНА</t>
  </si>
  <si>
    <t>ОТПЛАТА ГЛАВНИЦЕ</t>
  </si>
  <si>
    <t>ОТПЛАТА ГЛАВНИЦЕ ДОМАЋИМ КРЕДИТОРИМА</t>
  </si>
  <si>
    <t>Отплата главнице организацијама за обавезно социјално осигурање</t>
  </si>
  <si>
    <r>
      <t xml:space="preserve">Отплата главнице </t>
    </r>
    <r>
      <rPr>
        <i/>
        <sz val="12"/>
        <color theme="1"/>
        <rFont val="Times New Roman"/>
        <family val="1"/>
      </rPr>
      <t>НБС</t>
    </r>
  </si>
  <si>
    <t>ОТПЛАТА ГЛАВНИЦЕ СТРАНИМ КРЕДИТОРИМА</t>
  </si>
  <si>
    <r>
      <t>Отплата главнице на дугорочне хартије од вредности, изузев акција,</t>
    </r>
    <r>
      <rPr>
        <b/>
        <sz val="12"/>
        <color theme="1"/>
        <rFont val="Times New Roman"/>
        <family val="1"/>
      </rPr>
      <t xml:space="preserve"> </t>
    </r>
    <r>
      <rPr>
        <i/>
        <sz val="12"/>
        <color theme="1"/>
        <rFont val="Times New Roman"/>
        <family val="1"/>
      </rPr>
      <t>емитоване на иностраном финансијском тржишту</t>
    </r>
  </si>
  <si>
    <t>Отплата главнице страним извозно-увозним банкама</t>
  </si>
  <si>
    <t>ОТПЛАТА ГЛАВНИЦЕ ПО ГАРАНЦИЈАМА</t>
  </si>
  <si>
    <t>ОТПЛАТА ГЛАВНИЦЕ ЗА ФИНАНСИЈСКИ ЛИЗИНГ</t>
  </si>
  <si>
    <t>ОТПЛАТА ГАРАНЦИЈА ПО КОМЕРЦИЈАЛНИМ ТРАНСАКЦИЈАМА</t>
  </si>
  <si>
    <t>НАБАВКА ФИНАНСИЈСКЕ ИМОВИНЕ</t>
  </si>
  <si>
    <t>НАБАВКА ДОМАЋЕ ФИНАНСИЈСКЕ ИМОВИНЕ</t>
  </si>
  <si>
    <t>НАБАВКА СТРАНЕ ФИНАНСИЈСКЕ ИМОВИНЕ</t>
  </si>
  <si>
    <t>НАБАВКА ФИНАНСИЈСКЕ ИМОВИНЕ КОЈА СЕ ФИНАНСИРА ИЗ СРЕДСТАВА ЗА РЕАЛИЗАЦИЈУ НАЦИОНАЛНОГ ИНВЕСТИЦИОНОГ ПЛАНА</t>
  </si>
  <si>
    <t>КОНТРА КЊИЖЕЊЕ - ИЗДАЦИ ЗА ОТПЛАТУ ГЛАВНИЦЕ И НАБАВКУ ФИНАНСИЈСКЕ ИМОВИНЕ</t>
  </si>
  <si>
    <t>Контра књижење - издаци за отплату главнице и набавку финансијске имовине</t>
  </si>
  <si>
    <t>ТЕКУЋИ ПРИХОДИ</t>
  </si>
  <si>
    <t>ПОРЕЗИ</t>
  </si>
  <si>
    <t>ПОРЕЗ НА ДОХОДАК, ДОБИТ И КАПИТАЛНЕ ДОБИТКЕ</t>
  </si>
  <si>
    <t>Порези на доходак и капиталне добитке које плаћају физичка лица</t>
  </si>
  <si>
    <t>Порез на зараде</t>
  </si>
  <si>
    <t>Порез на приходе од самосталних делатности</t>
  </si>
  <si>
    <t>Порез на приходе од самосталних делатности који се плаћа према стварно оствареном приходу, по решењу Пореске управе</t>
  </si>
  <si>
    <t>Порез на приходе од самосталних делатности који се плаћа према паушално утврђеном приходу, по решењу Пореске управе</t>
  </si>
  <si>
    <t>Порез на приходе од самосталних делатности који се плаћа према стварно оствареном приходу самоопорезивањем</t>
  </si>
  <si>
    <t>Порез на приходе од ауторских права</t>
  </si>
  <si>
    <t>Порез на приходе од ауторских права, права сродних ауторском праву и права индустријске својине</t>
  </si>
  <si>
    <t>Порез на приходе од имовине</t>
  </si>
  <si>
    <t>Порез на дивиденде и уделе у добити</t>
  </si>
  <si>
    <t>Порез на приходе од камате</t>
  </si>
  <si>
    <t>Порез на приходе од непокретности</t>
  </si>
  <si>
    <t>Порез на капиталне добитке</t>
  </si>
  <si>
    <t>Порез на приходе од давања у закуп покретних ствари - по основу самоопорезивања и по решењу Пореске управе</t>
  </si>
  <si>
    <t>Порез на приход од пољопривреде и шумарства, по решењу Пореске управе</t>
  </si>
  <si>
    <t>Порез на земљиште</t>
  </si>
  <si>
    <t>Порез на приходе од непокретности, по решењу Пореске управе</t>
  </si>
  <si>
    <t>Порез на приходе од издавања сопствених непокретности и порез на приходе од капитала по другом основу</t>
  </si>
  <si>
    <t>Порез на добитке од игара на срећу</t>
  </si>
  <si>
    <t>Порез на приходе од осигурања лица</t>
  </si>
  <si>
    <t>Годишњи порез на доходак грађана</t>
  </si>
  <si>
    <t>Самодоприноси</t>
  </si>
  <si>
    <t>Самодопринос према зарадама запослених и по основу пензија на територији месне заједнице и општине</t>
  </si>
  <si>
    <t>Самодопринос према зарадама запослених и по основу пензија на територији града</t>
  </si>
  <si>
    <t>Самодопринос из прихода од пољопривреде и шумарства</t>
  </si>
  <si>
    <t>Самодопринос из прихода лица која се баве самосталном делатношћу</t>
  </si>
  <si>
    <t>Самодопринос на вредност имовине</t>
  </si>
  <si>
    <t>Порез на друге приходе</t>
  </si>
  <si>
    <t>Порез на остале приходе</t>
  </si>
  <si>
    <t>Порез на непријављени приход утврђен унакрсном проценом</t>
  </si>
  <si>
    <t>Порез на приходе спортиста и спортских стручњака</t>
  </si>
  <si>
    <t>Порез по одбитку за приходе по основу извођења естрадног, забавног, уметничког, спортског или сличног програма</t>
  </si>
  <si>
    <t>Порез по одбитку на накнаду исплаћену по основу промета секундарних сировина и отпада</t>
  </si>
  <si>
    <t>Порези на добит и капиталне добитке које плаћају правна лица</t>
  </si>
  <si>
    <t>Порез на добит правних лица</t>
  </si>
  <si>
    <t>Порез на добит правних лица који се као порез по одбитку обрачунава на дивиденде које се исплаћују резидентима</t>
  </si>
  <si>
    <t>Порез на добит правних лица који се обрачунава и наплаћује као порез по одбитку на дивиденде које се исплаћују нерезидентима</t>
  </si>
  <si>
    <t>Порез на добит правних лица који се као порез по одбитку обрачунава на камате које се исплаћују нерезидентима</t>
  </si>
  <si>
    <t>Порез на добит правних лица који се као порез по одбитку обрачунава на ауторске накнаде које се исплаћују нерезидентима</t>
  </si>
  <si>
    <t>Порез на добит правних лица који се обрачунава на капиталне добитке које остваре нерезиденти</t>
  </si>
  <si>
    <t>Порез на добит правних лица који се обрачунава на накнаде по основу закупа и подзакупа непокретности и покретних ствари које се исплаћују нерезидентима</t>
  </si>
  <si>
    <t>Порез на добит правних лица који се као порез по одбитку обрачунава на приходе које остварују нерезидентна правна лица, по основу вишка стечајне масе, односно расподеле ликвидационог остатка</t>
  </si>
  <si>
    <t>Порез на добит правних лица који се обрачунава на приходе које остварује нерезидентно правно лице из јурисдикције са преференцијалним пореским системом</t>
  </si>
  <si>
    <t>Порез на добит правних лица на накнаде од услуга</t>
  </si>
  <si>
    <t>Порез на добит који се као порез по одбитку обрачунава на накнаде од услуга које се пружају или користе на територији Републике које се исплаћују нерезидентима</t>
  </si>
  <si>
    <t>Порези на доходак, добит и капиталне добитке који се не могу разврстати између физичких и правних лица</t>
  </si>
  <si>
    <t>ПОРЕЗ НА ФОНД ЗАРАДА</t>
  </si>
  <si>
    <t>Порез на фонд зарада</t>
  </si>
  <si>
    <t>Порез на фонд зарада запослених који се финансира из буџета и фондова обавезног социјалног осигурања</t>
  </si>
  <si>
    <t>Порез на фонд зарада осталих запослених</t>
  </si>
  <si>
    <t>Порез на фонд зарада лица која остварују приходе од ауторских права и права индустријске својине</t>
  </si>
  <si>
    <t>ПОРЕЗ НА ИМОВИНУ</t>
  </si>
  <si>
    <t>Периодични порези на непокретности</t>
  </si>
  <si>
    <t>Посебан порез на необрађено обрадиво пољопривредно земљиште</t>
  </si>
  <si>
    <t>Порез на имовину</t>
  </si>
  <si>
    <t>Порез на имовину обвезника који не воде пословне књиге</t>
  </si>
  <si>
    <t>Порез на имовину обвезника који воде пословне књиге</t>
  </si>
  <si>
    <t>Периодични порези на нето имовину</t>
  </si>
  <si>
    <t>Порези на заоставштину, наслеђе и поклон</t>
  </si>
  <si>
    <t>Порез на наслеђе и поклон</t>
  </si>
  <si>
    <t>Порез на наслеђе и поклон, по решењу Пореске управе</t>
  </si>
  <si>
    <t>Порези на финансијске и капиталне трансакције</t>
  </si>
  <si>
    <t>Порез на капиталне трансакције</t>
  </si>
  <si>
    <t>Порез на пренос апсолутних права на непокретности, по решењу Пореске управе</t>
  </si>
  <si>
    <t>Порез на пренос апсолутних права на акцијама и другим хартијама од вредности, по решењу Пореске управе</t>
  </si>
  <si>
    <t>Порез на пренос апсолутних права на моторним возилима, пловилима и ваздухопловима, по решењу Пореске управе</t>
  </si>
  <si>
    <t>Порез на пренос апсолутних права у осталим случајевима, по решењу Пореске управе</t>
  </si>
  <si>
    <t>Порез на пренос апсолутних права на интелектуалној својини</t>
  </si>
  <si>
    <t>Порез на пренос апсолутних права код продаје стечајног дужника као правног лица</t>
  </si>
  <si>
    <t>Други једнократни порези на имовину</t>
  </si>
  <si>
    <t>Други периодични порези на имовину</t>
  </si>
  <si>
    <t>Порез на акције на име и уделе</t>
  </si>
  <si>
    <t>ПОРЕЗ НА ДОБРА И УСЛУГЕ</t>
  </si>
  <si>
    <t>Општи порези на добра и услуге</t>
  </si>
  <si>
    <t>Порези на додату вредност</t>
  </si>
  <si>
    <t>Порез на промет дуванских прерађевина, алкохолних пића и кафе</t>
  </si>
  <si>
    <t>Порез на додату вредност при увозу</t>
  </si>
  <si>
    <t>Порез на додату вредност за промет добара са територије АП Косово и Метохија на територију Републике ван територије АП Косово и Метохија</t>
  </si>
  <si>
    <t>Једнофазни порези на промет</t>
  </si>
  <si>
    <t>Порез на промет производа (општи режим)</t>
  </si>
  <si>
    <t>Порез на промет лекова са посебне листе</t>
  </si>
  <si>
    <t>Порез на промет осталих лекова, медицинских средстава, ортопедских помагала и слично</t>
  </si>
  <si>
    <t>Порез на промет производа остварен при увозу</t>
  </si>
  <si>
    <t>Такса на продајну цену робе у слободним царинским продавницама</t>
  </si>
  <si>
    <t>Накнада за стављање у промет заштићених дивљих биљних и животињских врста</t>
  </si>
  <si>
    <t>Средства Црвеног крста Србије по члану 15. Закона о Црвеном крсту Србије током "Недеље Црвеног крста" од 8. до 15. маја и "Недеље солидарности" од 14. до 21. септембра</t>
  </si>
  <si>
    <t>Средства Црвеног крста Србије по члану 16. Закона о Црвеном крсту Србије од сваке продате карте за манифестације међународног карактера (културне, забавне, спортске и слично) током целе календарске године</t>
  </si>
  <si>
    <t>Порез на промет нових моторних возила</t>
  </si>
  <si>
    <t>Кумулативни вишефазни порези на промет</t>
  </si>
  <si>
    <t>Порез на промет услуга промета производа на велико</t>
  </si>
  <si>
    <t>Порез на промет комуналних услуга</t>
  </si>
  <si>
    <t>Порез на промет финансијских услуга (камате за дате кредите и позајмице, банкарске и друге услуге, услуге платног промета, берзанске услуге и услуге осигурања и реосигурања)</t>
  </si>
  <si>
    <t>Порез на промет угоститељских и туристичких услуга</t>
  </si>
  <si>
    <t>Порез на промет услуга организовања приредби и естрада</t>
  </si>
  <si>
    <t>Порез на промет услуга приређивања игара на срећу</t>
  </si>
  <si>
    <t>Порез на промет услуга од приређивања игара на срећу помоћу аутомата, који се плаћа у паушалном износу</t>
  </si>
  <si>
    <t>Порез на промет услуга у годишњем паушалном износу, по решењу Пореске управе</t>
  </si>
  <si>
    <t>Порез на промет осталих услуга</t>
  </si>
  <si>
    <t>Порез на премије неживотних осигурања</t>
  </si>
  <si>
    <t>Добит фискалних монопола</t>
  </si>
  <si>
    <t>Порези на појединачне услуге</t>
  </si>
  <si>
    <t>Комунална такса за приређивање музичког програма у угоститељским објектима</t>
  </si>
  <si>
    <t>Комунална такса за држање музичких уређаја и приређивање музичког програма у угоститељским објектима</t>
  </si>
  <si>
    <t>Комунална такса за коришћење рекламних паноа</t>
  </si>
  <si>
    <t>Комунална такса за коришћење рекламних паноа, укључујући и истицање и исписивање фирме ван пословног простора на објектима и просторима који припадају јединици локалне самоуправе (коловози, тротоари, зелене површине, бандере и сл.)</t>
  </si>
  <si>
    <t>Средства за ванредне ситуације</t>
  </si>
  <si>
    <t>Средства остварена на основу издвајања осигуравајућих друштава у висини 5% од наплаћене премије осигурања од пожара и других опасности у корист Буџетског фонда за ванредне ситуације</t>
  </si>
  <si>
    <t>Средства правних лица која за осигурање од пожара своје имовине оснивају властите осигуравајуће фондове у висини 3% од премије осигурања од пожара у корист Буџетског фонда за ванредне ситуације</t>
  </si>
  <si>
    <t>Средства остварена на основу издвајања осигуравајућих друштава у висини 5% од прихода наплаћеног обавезног осигурања транспорта опасних материја у друмском, железничком, речном и ваздушном саобраћају у корист Буџетског фонда за ванредне ситуације</t>
  </si>
  <si>
    <t>Средства наплаћена од привредних субјеката на годишњем нивоу, који се баве производњом, прерадом, ускладиштењем, дистрибуцијом и продајом запаљивих течности, експлозивних материја и гасова, по основу укупних инсталационих капацитета ускладиштења и главне мерне регулационе станице на магистралном гасоводу у корист Буџетског фонда за ванредне ситуације</t>
  </si>
  <si>
    <t>Средства остварена на основу издвајања надлежног органа за послове цивилног ваздухопловства, намењена, за потребе службе за трагање и спасавање у случају удеса ваздухоплова у корист Буџетског фонда за ванредне ситуације</t>
  </si>
  <si>
    <t>Средства остварена по основу 1% прихода од продаје улазница за спортске догађаје, по пријављеном догађају Министарству унутрашњих послова у корист Буџетског фонда за ванредне ситуације</t>
  </si>
  <si>
    <t>Средства у износу 10% од уплаћене премије осигурања усева и плодова за финансирање система одбране од града</t>
  </si>
  <si>
    <t>Порези, таксе и накнаде на употребу добара, на дозволу да се добра употребљавају или делатности обављају</t>
  </si>
  <si>
    <t>Порези, таксе и накнаде на моторна возила</t>
  </si>
  <si>
    <t>Порез на употребу моторних возила</t>
  </si>
  <si>
    <t>Посебна такса за регистрацију одређених моторних возила</t>
  </si>
  <si>
    <t>Комунална такса за држање моторних друмских и прикључних возила, осим пољопривредних возила и машина</t>
  </si>
  <si>
    <t>Годишња накнада за моторна возила, тракторе и прикључна возила</t>
  </si>
  <si>
    <t>Годишња накнада за остала возила на моторни погон</t>
  </si>
  <si>
    <t>Посебна накнада за регистрацију одређених возила</t>
  </si>
  <si>
    <t>Порези на употребу, држање и ношење добара</t>
  </si>
  <si>
    <t>Порез на употребу мобилног телефона</t>
  </si>
  <si>
    <t>Порез на употребу пловних објеката - пловила</t>
  </si>
  <si>
    <t>Порез на употребу ваздухоплова и летелица</t>
  </si>
  <si>
    <t>Порез на регистровано оружје</t>
  </si>
  <si>
    <t>Накнада за ванредни превоз на државном путу</t>
  </si>
  <si>
    <t>Републичке таксе и накнаде за посебне производе и посебне активности</t>
  </si>
  <si>
    <t>Такса за приказивање филмова на телевизији и у средствима јавног превоза</t>
  </si>
  <si>
    <t>Такса за контролну маркицу за видео касете</t>
  </si>
  <si>
    <t>Средства за увођење, функционисање и унапређење система за праћење, контролу и регулисање саобраћаја - видео надзор на путевима од 1,2% бруто премије осигурања од аутоодговорности</t>
  </si>
  <si>
    <t>Посебна накнада на цигарете из члана 70. став 2. Закона о дувану</t>
  </si>
  <si>
    <t>Накнаде за коришћење добара од општег интереса</t>
  </si>
  <si>
    <t>Накнада за коришћење вода</t>
  </si>
  <si>
    <t>Накнада за заштиту вода</t>
  </si>
  <si>
    <t>Накнада за промену намене обрадивог пољопривредног земљишта</t>
  </si>
  <si>
    <t>Накнада за формирање обавезних резерви нафте и деривата нафте при стављању у промет</t>
  </si>
  <si>
    <t>Накнада за формирање обавезних резерви нафте и деривата нафте при увозу</t>
  </si>
  <si>
    <t>Накнада за коришћење рибарских подручја</t>
  </si>
  <si>
    <t>Накнада за загађивање животне средине</t>
  </si>
  <si>
    <t>Накнада за супстанце које оштећују озонски омотач и накнада за пластичне кесе</t>
  </si>
  <si>
    <r>
      <t>Накнада од емисије SO</t>
    </r>
    <r>
      <rPr>
        <sz val="6"/>
        <color theme="1"/>
        <rFont val="Verdana"/>
        <family val="2"/>
      </rPr>
      <t xml:space="preserve">2, </t>
    </r>
    <r>
      <rPr>
        <sz val="12"/>
        <color theme="1"/>
        <rFont val="Times New Roman"/>
        <family val="1"/>
      </rPr>
      <t>NO2, прашкастих материја и одложеног отпада</t>
    </r>
  </si>
  <si>
    <t>Концесионе накнаде и боравишне таксе</t>
  </si>
  <si>
    <t>Концесиона накнада</t>
  </si>
  <si>
    <t>Боравишна такса</t>
  </si>
  <si>
    <t>Општинске и градске накнаде</t>
  </si>
  <si>
    <t>Посебна накнада за заштиту и унапређење животне средине</t>
  </si>
  <si>
    <t>Концесиона накнада за обављање комуналних делатности и приходи од других концесионих послова, које јединице локалне самоуправе закључе у складу са законом</t>
  </si>
  <si>
    <t>Накнада за постављање објеката, односно средстава за оглашавање и других објеката и средстава</t>
  </si>
  <si>
    <t>Општинске и градске комуналне таксе</t>
  </si>
  <si>
    <t>Комунална такса за држање кућних и егзотичних животиња</t>
  </si>
  <si>
    <t>Комунална такса за држање средстава за игру ("забавне игре")</t>
  </si>
  <si>
    <t>Комунална такса за коришћење витрина ради излагања робе ван пословне просторије</t>
  </si>
  <si>
    <t>Комунална такса за држање и коришћење пловних постројења, пловних направа и других објеката на води, осим пристана који се користе у пограничном речном саобраћају</t>
  </si>
  <si>
    <t>Комунална такса за држање и коришћење чамаца и сплавова на води, осим чамаца које користе организације које одржавају и обележавају пловне путеве</t>
  </si>
  <si>
    <t>Комунална такса за држање ресторана и других угоститељских и забавних објеката на води</t>
  </si>
  <si>
    <t>Накнаде за коришћење државних путева</t>
  </si>
  <si>
    <t>Посебна накнада за употребу државног пута, његовог дела или путног објекта (путарина)</t>
  </si>
  <si>
    <t>Накнада за прикључење прилазног пута на државни пут</t>
  </si>
  <si>
    <t>Накнада за постављање водовода, канализације, електричних, телефонских и телеграфских водова и сл. на државном путу</t>
  </si>
  <si>
    <t>Годишња накнада за коришћење комерцијалних објеката којима је омогућен приступ са државног пута</t>
  </si>
  <si>
    <t>Накнада за употребу државног пута за возила регистрована у иностранству</t>
  </si>
  <si>
    <t>Накнада за прекомерно коришћење државног пута, његовог дела или путног објекта</t>
  </si>
  <si>
    <t>Накнада за изградњу комерцијалних објеката којима је омогућен приступ са државног пута</t>
  </si>
  <si>
    <t>Накнаде за коришћење општинских путева и улица</t>
  </si>
  <si>
    <t>Посебна накнада за употребу општинског пута и улице, њиховог дела или путног објекта, ако је управљач пута надлежни орган локалне самоуправе</t>
  </si>
  <si>
    <t>Накнада за прикључење прилазног пута на општински пут и улицу, ако је управљач пута надлежни орган локалне самоуправе</t>
  </si>
  <si>
    <t>Накнада за постављање водовода, канализације, електричних, телефонских и телеграфских водова и сл. на општинском путу и улици, ако је управљач пута надлежни орган локалне самоуправе</t>
  </si>
  <si>
    <t>Годишња накнада за коришћење комерцијалних објеката којима је омогућен приступ са општинског пута и улице, ако је управљач пута надлежни орган локалне самоуправе</t>
  </si>
  <si>
    <t>Накнада за постављање објеката и средстава за оглашавање и обавештавање у пределу општинског пута и улице, ако је управљач пута надлежни орган локалне самоуправе</t>
  </si>
  <si>
    <t>Накнада за прекомерно коришћење општинског пута и улице, његовог дела или путног објекта, ако је управљач пута надлежни орган локалне самоуправе</t>
  </si>
  <si>
    <t>Накнада за изградњу комерцијалних објеката којима је омогућен приступ са општинског пута , ако је управљач пута надлежни орган локалне самоуправе</t>
  </si>
  <si>
    <t>Накнада за ванредни превоз на општинском путу и улици, ако је управљач пута надлежни орган локалне самоуправе</t>
  </si>
  <si>
    <t>Накнада за закуп делова земљишног појаса општинског пута и улице, ако је управљач пута надлежни орган локалне самоуправе</t>
  </si>
  <si>
    <t>Други порези на добра и услуге</t>
  </si>
  <si>
    <t>ПОРЕЗ НА МЕЂУНАРОДНУ ТРГОВИНУ И ТРАНСАКЦИЈЕ</t>
  </si>
  <si>
    <t>Царине и друге увозне дажбине</t>
  </si>
  <si>
    <t>Царинске таксе</t>
  </si>
  <si>
    <t>Царинске дажбине</t>
  </si>
  <si>
    <t>Остале увозне дажбине и складиштење</t>
  </si>
  <si>
    <t>Посебна дажбина на увоз пољопривредних и прехрамбених производа</t>
  </si>
  <si>
    <t>Дажбина за царинско евидентирање</t>
  </si>
  <si>
    <t>Дажбина за држање роба у царинским магацинима и стовариштима</t>
  </si>
  <si>
    <t>Порези на извоз</t>
  </si>
  <si>
    <t>Добит извозних или увозних монопола</t>
  </si>
  <si>
    <t>Добит по основу разлике између куповног и продајног девизног курса</t>
  </si>
  <si>
    <t>Порези на продају или куповину девиза</t>
  </si>
  <si>
    <t>Други порези на међународну трговину и трансакције</t>
  </si>
  <si>
    <t>ДРУГИ ПОРЕЗИ</t>
  </si>
  <si>
    <t>Други порези које искључиво плаћају предузећа, односно предузетници</t>
  </si>
  <si>
    <t>Комунална такса на фирму</t>
  </si>
  <si>
    <t>Комунална такса за истицање фирме на пословном простору</t>
  </si>
  <si>
    <t>Комунална такса за истицање и исписивање фирме ван пословног простора на објектима и просторима који припадају јединици локалне самоуправе (коловози, тротоари, зелене површине, бандере и сл.)</t>
  </si>
  <si>
    <t>Други порези које плаћају остала лица или који се не могу идентификовати</t>
  </si>
  <si>
    <t>Средства прикупљена за време "Дечије недеље"</t>
  </si>
  <si>
    <t>Средства остварена продајом доплатне поштанске марке</t>
  </si>
  <si>
    <t>Средства остварена продајом доплатне поштанске марке "Борба против рака"</t>
  </si>
  <si>
    <t>Средства остварена продајом доплатне поштанске марке "Борба против СИДЕ"</t>
  </si>
  <si>
    <t>Средства остварена продајом доплатне поштанске марке "Изградња Спомен-храма Светог Саве"</t>
  </si>
  <si>
    <t>Средства остварена продајом доплатне поштанске марке "Европско првенство у ватерполу 2016"</t>
  </si>
  <si>
    <t>Средства остварена продајом доплатне поштанске марке "Школа без насиља“</t>
  </si>
  <si>
    <t>Средства остварена продајом доплатне поштанске марке "Кров 2016“</t>
  </si>
  <si>
    <t>Средства остварена продајом доплатне поштанске марке "МЕДАЉА СЕ ОСВАЈА СРЦЕМ - РИО 2016"</t>
  </si>
  <si>
    <t>Средства остварена продајом доплатне поштанске марке "Народна библиотека Србије на врачарском платоу 1973-2013"</t>
  </si>
  <si>
    <t>Средства остварена продајом доплатне поштанске марке "75 година бициклистичке трке кроз Србију"</t>
  </si>
  <si>
    <t>AКЦИЗЕ</t>
  </si>
  <si>
    <t>Акцизе на деривате нафте</t>
  </si>
  <si>
    <t>Акцизе на деривате нафте произведене у земљи</t>
  </si>
  <si>
    <t>Акциза на моторни бензин</t>
  </si>
  <si>
    <t>Акциза на дизел-горива</t>
  </si>
  <si>
    <t>Акциза на све врсте моторног бензина и све врсте дизел-горива који су продати купцима са територије АП Косово и Метохија</t>
  </si>
  <si>
    <t>Акциза на остале деривате нафте који се добијају од фракција нафте које имају распон дестилације до 380ºС</t>
  </si>
  <si>
    <t>Акциза на течни нафтни гас</t>
  </si>
  <si>
    <t>Акциза на оловни бензин</t>
  </si>
  <si>
    <t>Акциза на безоловни бензин</t>
  </si>
  <si>
    <t>Акциза на гасна уља</t>
  </si>
  <si>
    <t>Акциза на керозин</t>
  </si>
  <si>
    <t>Акцизе на деривате нафте при увозу</t>
  </si>
  <si>
    <t>Акциза при увозу моторног бензина</t>
  </si>
  <si>
    <t>Акциза при увозу дизел-горива</t>
  </si>
  <si>
    <t>Акциза при увозу лож уља</t>
  </si>
  <si>
    <t>Акциза при увозу осталих деривата нафте који се добијају од фракција нафте које имају распон дестилације до 380ºС</t>
  </si>
  <si>
    <t>Акциза при увозу течног нафтног гаса</t>
  </si>
  <si>
    <t>Акциза при увозу оловног бензина</t>
  </si>
  <si>
    <t>Акциза при увозу безоловног бензина</t>
  </si>
  <si>
    <t>Акциза при увозу гасних уља</t>
  </si>
  <si>
    <t>Акциза при увозу керозина</t>
  </si>
  <si>
    <t>Акцизе на адитиве и екстендере за додавање у погонска горива произведена у земљи</t>
  </si>
  <si>
    <t>Акциза на адитиве и екстендере за безоловни бензин</t>
  </si>
  <si>
    <t>Акциза на адитиве и екстендере за гасна уља</t>
  </si>
  <si>
    <t>Акциза на адитиве и екстендере за керозин</t>
  </si>
  <si>
    <t>Акциза на адитиве и екстендере за течни нафтни гас</t>
  </si>
  <si>
    <t>Акцизе при увозу адитива и екстендера за додавање у погонска горива</t>
  </si>
  <si>
    <t>Акциза при увозу адитива и екстендера за безоловни бензин</t>
  </si>
  <si>
    <t>Акциза при увозу адитива и екстендера за гасна уља</t>
  </si>
  <si>
    <t>Акциза при увозу адитива и екстендера за керозин</t>
  </si>
  <si>
    <t>Акциза при увозу адитива и екстендера за течни нафтни гас</t>
  </si>
  <si>
    <t>Акцизе на биогорива и биотечности</t>
  </si>
  <si>
    <t>Акциза на биогорива и биотечности произведене у земљи</t>
  </si>
  <si>
    <t>Акциза на биогорива и биотечности из увоза</t>
  </si>
  <si>
    <t>Акцизе на дуванске прерађевине</t>
  </si>
  <si>
    <t>Акцизе на дуванске прерађевине произведене у земљи</t>
  </si>
  <si>
    <t>Акциза на цигарете групе А</t>
  </si>
  <si>
    <t>Акциза на цигарете групе Б</t>
  </si>
  <si>
    <t>Акциза на цигарете групе Ц</t>
  </si>
  <si>
    <t>Акциза на цигарете произведене у земљи</t>
  </si>
  <si>
    <t>Акциза на остале дуванске прерађевине</t>
  </si>
  <si>
    <t>Акцизе на дуванске прерађевине при увозу</t>
  </si>
  <si>
    <t>Акциза при увозу цигарета групе А</t>
  </si>
  <si>
    <t>Акциза на цигарете из увоза</t>
  </si>
  <si>
    <t>Акциза при увозу осталих дуванских прерађевина</t>
  </si>
  <si>
    <t>Акцизе на течности за пуњење електронских цигарета</t>
  </si>
  <si>
    <t>Акциза на течности за пуњење електронских цигарета произведених у земљи</t>
  </si>
  <si>
    <t>Акциза на течности за пуњење електронских цигарета при увозу</t>
  </si>
  <si>
    <t>Акцизе на алкохолна пића</t>
  </si>
  <si>
    <t>Акцизе на алкохолна пића произведена у земљи</t>
  </si>
  <si>
    <t>Акциза на пиво</t>
  </si>
  <si>
    <t>Акциза на природну ракију и вињак</t>
  </si>
  <si>
    <t>Акциза на нискоалкохолна пића</t>
  </si>
  <si>
    <t>Акциза на жестока алкохолна пића и ликере</t>
  </si>
  <si>
    <t>Акциза на ракије од воћа, грожђа, специјалне ракије</t>
  </si>
  <si>
    <t>Акциза на ракије од житарица и осталих пољопривредних сировина</t>
  </si>
  <si>
    <t>Акциза на остала алкохолна пића</t>
  </si>
  <si>
    <t>Акцизе на алкохолна пића при увозу</t>
  </si>
  <si>
    <t>Акциза при увозу пива</t>
  </si>
  <si>
    <t>Акциза при увозу природне ракије и вињака</t>
  </si>
  <si>
    <t>Акциза на нискоалкохолна пића из увоза</t>
  </si>
  <si>
    <t>Акциза при увозу жестоких алкохолних пића и ликера</t>
  </si>
  <si>
    <t>Акциза при увозу вискија, џина, коњака и осталих алкохолних пића</t>
  </si>
  <si>
    <t>Акциза при увозу ракија од воћа, грожђа и специјалних ракија</t>
  </si>
  <si>
    <t>Акциза при увозу ракија од житарица и осталих пољопривредних сировина</t>
  </si>
  <si>
    <t>Акцизе на освежавајућа безалкохолна пића</t>
  </si>
  <si>
    <t>Акцизе при увозу освежавајућих безалкохолних пића</t>
  </si>
  <si>
    <t>Акциза при увозу освежавајућих безалкохолних пића</t>
  </si>
  <si>
    <t>Акцизе на кафу</t>
  </si>
  <si>
    <t>Акцизе при увозу кафе</t>
  </si>
  <si>
    <t>Акциза при увозу кафе (сирова, пржена, млевена и екстракт кафе)</t>
  </si>
  <si>
    <t>Акциза при увозу непржене кафе</t>
  </si>
  <si>
    <t>Акциза при увозу пржене кафе</t>
  </si>
  <si>
    <t>Акциза при увозу љуспица и опни од кафе</t>
  </si>
  <si>
    <t>Акциза при увозу екстракта, есенција и концентрата од кафе</t>
  </si>
  <si>
    <t>Акциза при увозу кафе из члана 14. став 1. тач. 5) до 8) Закона о акцизама</t>
  </si>
  <si>
    <t>Друге акцизе</t>
  </si>
  <si>
    <t>Посебна такса за изравнање пореског оптерећења за робу која се упућује на територију АП Косово и Метохија</t>
  </si>
  <si>
    <t>Такса за добра која се допремају са територије АП Косово и Метохија, а на која се плаћа акциза</t>
  </si>
  <si>
    <t>Акциза на електричну енергију за крајњу потрошњу</t>
  </si>
  <si>
    <t>ЈЕДНОКРАТНИ ПОРЕЗ НА ЕКСТРА ПРОФИТ И ЕКСТРА ИМОВИНУ СТЕЧЕНУ КОРИШЋЕЊЕМ ПОСЕБНИХ ПОГОДНОСТИ</t>
  </si>
  <si>
    <t>Порез на доходак, добит и капиталну добит на терет физичких лица</t>
  </si>
  <si>
    <t>Једнократни порез по основу привилеговане исплате замрзнуте старе девизне штедње и штедње у пирамидалним банкама у износу већем од 10.000 DEM по штедном улогу</t>
  </si>
  <si>
    <t>Једнократни порез по основу привилеговане исплате замрзнуте старе девизне штедње и штедње у пирамидалним банкама у износу већем од 10.000 DEM по штедном улогу, по решењу Пореске управе</t>
  </si>
  <si>
    <t>Порез на доходак, добит и капиталну добит на терет предузећа и осталих правних лица</t>
  </si>
  <si>
    <t>Једнократни порез по основу коришћења средстава примарне и сиве емисије новца у финансијским трансакцијама</t>
  </si>
  <si>
    <t>Једнократни порез по основу коришћења средстава примарне и сиве емисије новца у финансијским трансакцијама, по решењу Пореске управе</t>
  </si>
  <si>
    <t>Једнократни порез по основу куповине девиза по званичном курсу Народне банке Југославије у ситуацији када је тржишни курс био виши</t>
  </si>
  <si>
    <t>Једнократни порез по основу куповине девиза по званичном курсу Народне банке Југославије у ситуацији када је тржишни курс био виши, по решењу Пореске управе</t>
  </si>
  <si>
    <t>Једнократни порез по основу изношења девиза по основу авансног плаћања увоза који касније није реализован, односно по основу фактурисаних, а неизвршених услуга</t>
  </si>
  <si>
    <t>Једнократни порез по основу изношења девиза по основу авансног плаћања увоза који касније није реализован, односно по основу фактурисаних, а неизвршених услуга, по решењу Пореске управе</t>
  </si>
  <si>
    <t>Једнократни порез по основу увоза и извоза производа на режиму контингента или квоте, остварен коришћењем посебних погодности за добијање контингента, односно квоте</t>
  </si>
  <si>
    <t>Једнократни порез по основу увоза и извоза производа на режиму контингента или квоте, остварен коришћењем посебних погодности за добијање контингента, односно квоте, по решењу Пореске управе</t>
  </si>
  <si>
    <t>Једнократни порез по основу коришћења средстава правног лица на која нису плаћене прописане јавне дажбине (коришћење средстава непредатог пазара, других средстава од наплаћених потраживања која нису приказана као приход и др.)</t>
  </si>
  <si>
    <t>Једнократни порез по основу коришћења средстава правног лица на која нису плаћене прописане јавне дажбине (коришћење средстава непредатог пазара, других средстава од наплаћених потраживања која нису приказана као приход и др.), по решењу Пореске управе</t>
  </si>
  <si>
    <t>Једнократни порез на екстра профит и екстра имовину стечену употребом јавних средстава или других јавних ресурса под привилегованим условима</t>
  </si>
  <si>
    <t>Једнократни порез по основу снабдевања робних резерви и куповине из робних резерви под привилегованим условима (без јавне лицитације, односно непосредном погодбом), по решењу Пореске управе</t>
  </si>
  <si>
    <t>Једнократни порез по основу располагања буџетским средствима, средствима организација за обавезно социјално осигурање, средствима јавних фондова и средствима јавних предузећа и јавних установа супротно прописима, односно утврђеној намени, по решењу Пореске управе</t>
  </si>
  <si>
    <t>Једнократни порез по основу коришћења средстава јавних прихода депонованих по камати нижој од камате која би се у тренутку депоновања могла постићи на тржишту, за пласман по вишој каматној стопи, по решењу Пореске управе</t>
  </si>
  <si>
    <t>Једнократни порез по основу ненаменског коришћења средстава додељених по основу дневница солидарности, средстава остварених од посебне таксе на пословне трансакције, доприноса солидарности на пословне трансакције за отклањање последица земљотреса у Колубарском округу и других јавних прихода са сличном наменом, по решењу Пореске управе</t>
  </si>
  <si>
    <t>Једнократни порез по основу коришћења средстава по основу Зајма за привредни развој Србије, по решењу Пореске управе</t>
  </si>
  <si>
    <t>Порез на доходак, добит и капиталну добит нераспоредив између физичких и правних лица</t>
  </si>
  <si>
    <t>Једнократни порез по основу коришћења кредита за стицање пословног простора или других непокретности, односно опреме, под условима повољнијим за дужника од тржишних</t>
  </si>
  <si>
    <t>Једнократни порез по основу коришћења кредита за стицање пословног простора или других непокретности, односно опреме, под условима повољнијим за дужника од тржишних, по решењу Пореске управе</t>
  </si>
  <si>
    <t>Једнократни порез по основу пословања јавним средствима или средствима друштвених, мешовитих, односно државних предузећа, или њихово коришћење, од стране физичког или правног лица, по основу трансферисања тих средстава у иностранство на рачун тога лица или на рачун другог физичког или правног лица</t>
  </si>
  <si>
    <t>Једнократни порез по основу пословања јавним средствима или средствима друштвених, мешовитих, односно државних предузећа или њихово коришћење од стране физичког или правног лица, по основу трансферисања тих средстава у иностранство на рачун тога лица или на рачун другог физичког или правног лица, по решењу Пореске управе</t>
  </si>
  <si>
    <t>Једнократни порез по основу коришћења средстава депонованих од стране грађана у пирамидалним банкама и штедионицама као позајмица</t>
  </si>
  <si>
    <t>Једнократни порез по основу коришћења средстава депонованих од стране грађана у пирамидалним банкама и штедионицама као позајмица, по решењу Пореске управе</t>
  </si>
  <si>
    <t>Остали једнократни порези на имовину</t>
  </si>
  <si>
    <t>Једнократни порез по основу злоупотреба у приватизацији предузећа од стране директора и чланова органа управљања или чланова њихових породица</t>
  </si>
  <si>
    <t>Једнократни порез по основу злоупотреба у приватизацији предузећа од стране директора и чланова органа управљања или чланова њихових породица, по решењу Пореске управе</t>
  </si>
  <si>
    <t>Једнократни порез по основу откупа стана (станова) укупне површине веће од 90 метара квадратних од стране изабраног, постављеног или именованог функционера, функционера политичке странке, директора или члана органа управљања правног лица у државној, друштвеној или мешовитој својини са претежним учешћем друштвеног капитала, осим ако одговарајућим општим актом није било предвиђено право на стан веће површине, у којем се случају као припадајућа узима тако предвиђена површина, по решењу Пореске управе</t>
  </si>
  <si>
    <t>Једнократни порез по основу коришћења кредита по посебним погодностима за куповину, односно за откуп стана (станова), по решењу Пореске управе</t>
  </si>
  <si>
    <t>Једнократни порез по основу изградње репрезентативног стамбеног, односно пословног објекта, чија је укупна површина већа од прописане и дозвољене, по решењу Пореске управе</t>
  </si>
  <si>
    <t>Једнократни порез по основу куповине градског грађевинског или пољопривредног земљишта које је било у друштвеној својини од стране изабраног, постављеног или именованог лица, односно функционера локалне самоуправе, те чланова његове породице, када је на лицитацији учествовало само једно лице, по решењу Пореске управе</t>
  </si>
  <si>
    <t>Остали порези које плаћају искључиво предузећа и предузетници</t>
  </si>
  <si>
    <t>Једнократни порез по основу увоза и дистрибуције акцизних производа без плаћања царина, других увозних дажбина, акциза, других пореза на потрошњу и пореза на промет</t>
  </si>
  <si>
    <t>Једнократни порез по основу увоза и дистрибуције акцизних производа без плаћања царина, других увозних дажбина, акциза, других пореза на потрошњу и пореза на промет, по решењу Пореске управе</t>
  </si>
  <si>
    <t>Остали порези које плаћају друга или неидентификована лица</t>
  </si>
  <si>
    <t>Једнократни порез по различитим основама</t>
  </si>
  <si>
    <t>Једнократни порез по различитим основама, по решењу Пореске управе</t>
  </si>
  <si>
    <t>СОЦИЈАЛНИ ДОПРИНОСИ</t>
  </si>
  <si>
    <t>ДОПРИНОСИ ЗА СОЦИЈАЛНО ОСИГУРАЊЕ</t>
  </si>
  <si>
    <t>Доприноси за социјално осигурање на терет запослених</t>
  </si>
  <si>
    <t>Доприноси за пензијско и инвалидско осигурање</t>
  </si>
  <si>
    <t>Допринос за пензијско и инвалидско осигурање запослених на терет запослених код правних лица</t>
  </si>
  <si>
    <t>Допринос за пензијско и инвалидско осигурање за запослене код физичких лица на терет запослених</t>
  </si>
  <si>
    <t>Допринос за пензијско и инвалидско осигурање запослених који су у радном односу код приватних послодаваца (самосталних делатности) на терет запослених</t>
  </si>
  <si>
    <t>Допринос за пензијско и инвалидско осигурање за лица на продуженом осигурању</t>
  </si>
  <si>
    <t>Допринос за пензијско и инвалидско осигурање за докуп стажа</t>
  </si>
  <si>
    <t>Допринос за пензијско и инвалидско осигурање запослених који обављају послове преко омладинских задруга на терет задругара</t>
  </si>
  <si>
    <t>Допринос за пензијско и инвалидско осигурање запослених који остварују накнаду по основу ауторског права, уговора о делу и других новчаних накнада на терет примаоца накнаде</t>
  </si>
  <si>
    <t>Допринос за пензијско и инвалидско осигурање на терет запослених - за војне осигуранике</t>
  </si>
  <si>
    <t>Допринос за пензијско и инвалидско осигурање војних осигураника који остварују накнаду по основу ауторског права, уговора о делу и других новчаних накнада на терет примаоца накнаде</t>
  </si>
  <si>
    <t>Доприноси за здравствено осигурање</t>
  </si>
  <si>
    <t>Допринос за здравствено осигурање запослених на терет запослених</t>
  </si>
  <si>
    <t>Допринос за здравствено осигурање запослених на терет запослених - за војне осигуранике</t>
  </si>
  <si>
    <t>Доприноси за случај незапослености</t>
  </si>
  <si>
    <t>Допринос за осигурање за случај незапослености на терет запослених</t>
  </si>
  <si>
    <t>Доприноси за социјално осигурање на терет послодавца</t>
  </si>
  <si>
    <t>Допринос за пензијско и инвалидско осигурање запослених на терет послодавца који се финансира из буџета и фондова обавезног социјалног осигурања</t>
  </si>
  <si>
    <t>Допринос за пензијско и инвалидско осигурање запослених на терет послодавца - правног лица које се не финансира из буџета и фондова обавезног социјалног осигурања</t>
  </si>
  <si>
    <t>Допринос за пензијско и инвалидско осигурање за запослене код физичких лица на терет послодавца</t>
  </si>
  <si>
    <t>Допринос за пензијско и инвалидско осигурање запослених који су у радном односу код приватних послодаваца (предузетника) на терет послодавца</t>
  </si>
  <si>
    <t>Додатни допринос за пензијско и инвалидско осигурање запослених на исплаћена лична примања и друге приходе запослених, којима се стаж осигурања рачуна са увећаним трајањем који плаћа послодавац</t>
  </si>
  <si>
    <t>Додатни допринос за пензијско и инвалидско осигурање запослених на исплаћена лична примања и друге приходе запослених, којима се стаж осигурања рачуна са увећаним трајањем који плаћа послодавац који се финансира из буџета и фондова обавезног социјалног осигурања</t>
  </si>
  <si>
    <t>Допринос за пензијско и инвалидско осигурање лица на породиљском одсуству који плаћа исплатилац накнаде зараде, односно плате</t>
  </si>
  <si>
    <t>Допринос за пензијско и инвалидско осигурање запослених који обављају послове преко омладинских задруга на терет послодавца</t>
  </si>
  <si>
    <t>Допринос за пензијско и инвалидско осигурање војних осигураника - на терет послодавца, додатни допринос за пензијско и инвалидско осигурање војних осигураника на исплаћена лична примања и друге приходе војних осигураника, којима се стаж осигурања рачуна са увећаним трајањем који плаћа послодавац и допринос за пензијско и инвалидско осигурање војних осигураника на породиљском одсуству који плаћа исплатилац накнаде зараде, односно плате</t>
  </si>
  <si>
    <t>Допринос за здравствено осигурање запослених на терет послодавца који се финансира из буџета и фондова обавезног социјалног осигурања</t>
  </si>
  <si>
    <t>Допринос за здравствено осигурање запослених на терет послодавца који се не финансира из буџета и фондова обавезног социјалног осигурања</t>
  </si>
  <si>
    <t>Допринос за здравствено осигурање лица на породиљском одсуству који плаћа исплатилац накнаде зараде, односно плате</t>
  </si>
  <si>
    <t>Допринос за здравствено осигурање за лица која остварују друге приходе на терет послодавца који се финансира из буџета и фондова обавезног социјалног осигурања</t>
  </si>
  <si>
    <t>Допринос за здравствено осигурање за лица која остварују друге приходе на терет послодавца који се не финансира из буџета и фондова обавезног социјалног осигурања</t>
  </si>
  <si>
    <t>Допринос за здравствено осигурање запослених на терет послодавца - за војне осигуранике</t>
  </si>
  <si>
    <t>Допринос за осигурање за случај незапослености на терет послодавца који се финансира из буџета и фондова обавезног социјалног осигурања</t>
  </si>
  <si>
    <t>Допринос за осигурање за случај незапослености на терет послодавца који се не финансира из буџета и фондова обавезног социјалног осигурања</t>
  </si>
  <si>
    <t>Допринос за осигурање од незапослености лица на породиљском одсуству који плаћа исплатилац накнаде, односно плате</t>
  </si>
  <si>
    <t>Доприноси за социјално осигурање лица која обављају самосталну делатност и незапослених лица</t>
  </si>
  <si>
    <t>Допринос за пензијско и инвалидско осигурање за лица којима се обезбеђују права за случај инвалидности и телесног оштећења проузрокованих повредом на раду или професионалном болешћу</t>
  </si>
  <si>
    <t>Допринос за пензијско и инвалидско осигурање лица која се баве пољопривредом (пољопривредник, члан домаћинства пољопривредника и мешовитог домаћинства, носилац или члан регистрованог пољопривредног газдинства), по решењу Пореске управе</t>
  </si>
  <si>
    <t>Допринос за пензијско и инвалидско осигурање за лица која у складу са законом самостално обављају привредну или другу делатност, свештеника и верских службеника, ако нису обавезно осигурани по основу запослења и лица која су оснивачи, односно власници привредних друштава који у њима раде, по решењу Пореске управе, као и лица која су оснивачи, односно чланови привредног друштва, за које привредно друштво обрачунава и плаћа допринос</t>
  </si>
  <si>
    <t>Допринос за пензијско и инвалидско осигурање лица која су оснивачи, односно чланови привредних друштава који су у радном односу у привредном друштву чији су оснивач, односно члан</t>
  </si>
  <si>
    <t>Допринос за пензијско и инвалидско осигурање осигураника самосталних делатности, који обављају послове по основу уговора о делу, ауторских уговора, односно других уговора</t>
  </si>
  <si>
    <t>Допринос за пензијско и инвалидско осигурање пољопривредника који остварују накнаду по основу ауторског права, патената и техничких унапређења, уговора о делу и других уговора</t>
  </si>
  <si>
    <t>Допринос за пензијско и инвалидско осигурање лица којима је обавеза плаћања доприноса утврђена од стране пензијског фонда у поступку утврђивања својства осигураника пољопривредника по члану 63. Закона о доприносима за обавезно социјално осигурање</t>
  </si>
  <si>
    <t>Допринос за пензијско и инвалидско осигурање лица којима је обавеза плаћања доприноса утврђена од стране пензијског фонда у поступку утврђивања својства осигураника самосталних делатности по члану 63. Закона о доприносима за обавезно социјално осигурање</t>
  </si>
  <si>
    <t>Додатни допринос за пензијско и инвалидско осигурање за стаж осигураника са увећаним трајањем лица која обављају самосталну делатност, по решењу Републичког фонда за пензијско и инвалидско осигурање</t>
  </si>
  <si>
    <t>Допринос за здравствено осигурање пољопривредника који се баве пољопривредом ако нису запослени или не обављају самосталну делатност као основно занимање, по решењу Пореске управе</t>
  </si>
  <si>
    <t>Допринос за здравствено осигурање других физичких лица која су власници, имаоци права коришћења или плодоуживања пољопривредног или шумског земљишта</t>
  </si>
  <si>
    <t>Допринос за здравствено осигурање лица која самостално обављају делатност као основно занимање, оснивача, односно чланова привредног друштва, за које привредно друштво обрачунава и плаћа допринос</t>
  </si>
  <si>
    <t>Допринос за здравствено осигурање лица која остварују приходе од ауторских права, патената или техничких унапређења</t>
  </si>
  <si>
    <t>Допринос за здравствено осигурање лица која самостално обављају делатност као основно занимање, оснивача, односно чланова привредног друштва, по решењу Пореске управе</t>
  </si>
  <si>
    <t>Допринос за осигурање за случај незапослености лица која самостално обављају делатност као основно занимање, оснивача, односно чланова привредног друштва, по решењу Пореске управе, као и лица која су оснивачи, односно чланови привредног друштва, за које привредно друштво обрачунава и плаћа допринос</t>
  </si>
  <si>
    <t>Допринос за осигурање за случај незапослености осигураника који остварују приходе од ауторских права, патената и техничких унапређења</t>
  </si>
  <si>
    <t>Доприноси за пензијско и инвалидско осигурање самоопорезивањем</t>
  </si>
  <si>
    <t>Допринос за пензијско и инвалидско осигурање самоопорезивањем лица која се баве пољопривредом (пољопривредник, члан домаћинства пољопривредника и мешовитог домаћинства, носилац или члан регистрованог пољопривредног газдинства)</t>
  </si>
  <si>
    <t>Допринос за пензијско и инвалидско осигурање самоопорезивањем за лица која, у складу са законом, самостално обављају привредну или другу делатност</t>
  </si>
  <si>
    <t>Доприноси за здравствено осигурање самоопорезивањем</t>
  </si>
  <si>
    <t>Допринос за здравствено осигурање лица која самостално обављају делатност као основно занимање, а порез плаћају самоопорезивањем</t>
  </si>
  <si>
    <t>Доприноси за случај незапослености самоопорезивањем</t>
  </si>
  <si>
    <t>Допринос за осигурање за случај незапослености самоопорезивањем лица која самостално обављају делатност</t>
  </si>
  <si>
    <t>Доприноси за социјално осигурање који се не могу разврстати</t>
  </si>
  <si>
    <t>Допринос за пензијско и инвалидско осигурање за осигуранике запослене, за лица којима се накнадно утврђује стаж осигурања, по решењу Републичког фонда за ПИО</t>
  </si>
  <si>
    <t>Допринос за пензијско и инвалидско осигурање за добровољно осигурање</t>
  </si>
  <si>
    <t>Допринос за пензијско и инвалидско осигурање запослених, за лица која се укључују у обавезно осигурање</t>
  </si>
  <si>
    <t>Допринос за пензијско и инвалидско осигурање по члану 120. Закона о пензијском и инвалидском осигурању, који за обвезнике, обуставом 1/3 месечног износа пензије, уплаћује Републички фонд за пензијско и инвалидско осигурање за осигуранике самосталних делатности, по решењу Пореске управе</t>
  </si>
  <si>
    <t>Допринос за пензијско и инвалидско осигурање по члану 13. Закона о уплати доприноса за пензијско и инвалидско осигурање за поједине категорије осигураника - запослених, који за осигуранике уплаћује Републички фонд за пензијско и инвалидско осигурање за осигуранике самосталних делатности</t>
  </si>
  <si>
    <t>Допринос за пензијско и инвалидско осигурање по члану 120. Закона о пензијском и инвалидском осигурању, који за обвезнике, обуставом 1/3 месечног износа пензије, уплаћује Републички фонд за пензијско и инвалидско осигурање за осигуранике пољопривреднике, по решењу Пореске управе</t>
  </si>
  <si>
    <t>Допринос за пензијско и инвалидско осигурање по члану 120. Закона о пензијском и инвалидском осигурању, који за обвезнике самосталних делатности, обуставом 1/3 месечног износа пензије, уплаћује Републички фонд за пензијско и инвалидско осигурање, по решењу Пореске управе</t>
  </si>
  <si>
    <t>Допринос за пензијско и инвалидско осигурање по члану 120. Закона о пензијском и инвалидском осигурању, који за обвезнике пољопривреднике, обуставом 1/3 месечног износа пензијe, уплаћује Републички фонд за пензијско и инвалидско осигурање, по решењу Пореске управе</t>
  </si>
  <si>
    <t>Допринос за пензијско и инвалидско осигурање за лица, која, у складу са законом, самостално обављају привредну или другу делатност, свештеника и верских службеника, а обавезно су осигурани по другом основу, по решењу Пореске управе</t>
  </si>
  <si>
    <t>Приходи по основу неуплаћеног доприноса за здравствено осигурање по судским решењима</t>
  </si>
  <si>
    <t>Доприноси за здравствено осигурање страних држављана на школовању или стручном усавршавању</t>
  </si>
  <si>
    <t>Допринос за здравствено осигурање страних држављана на школовању или стручном усавршавању</t>
  </si>
  <si>
    <t>Допринос за здравствено осигурање лица која се укључују у обавезно здравствено осигурање</t>
  </si>
  <si>
    <t>ОСТАЛИ СОЦИЈАЛНИ ДОПРИНОСИ</t>
  </si>
  <si>
    <t>Социјални доприноси на терет осигураника</t>
  </si>
  <si>
    <t>Импутирани социјални доприноси</t>
  </si>
  <si>
    <t>ДОНАЦИЈЕ, ПОМОЋИ И ТРАНСФЕРИ</t>
  </si>
  <si>
    <t>ДОНАЦИЈЕ ОД ИНОСТРАНИХ ДРЖАВА</t>
  </si>
  <si>
    <t>Текуће донације од иностраних држава</t>
  </si>
  <si>
    <t>Текуће донације од иностраних држава у корист нивоа Републике</t>
  </si>
  <si>
    <t>Текуће донације од иностраних држава у корист нивоа територијалних аутономија</t>
  </si>
  <si>
    <t>Текуће донације од иностраних држава у корист нивоа АП Војводина</t>
  </si>
  <si>
    <t>Текуће донације од иностраних држава у корист нивоа АП Косово и Метохија</t>
  </si>
  <si>
    <t>Текуће донације од иностраних држава у корист нивоа градова</t>
  </si>
  <si>
    <t>Текуће донације од иностраних држава у корист нивоа општина</t>
  </si>
  <si>
    <t>Текуће донације од иностраних држава у корист организација за обавезно социјално осигурање</t>
  </si>
  <si>
    <t>Текуће донације од иностраних држава у корист Републичког фонда за здравствено осигурање</t>
  </si>
  <si>
    <t>Текуће донације од иностраних држава у корист Републичког фонда за ПИО</t>
  </si>
  <si>
    <t>Текуће донације од иностраних држава у корист Националне службе за запошљавање</t>
  </si>
  <si>
    <t>Текуће донације од иностраних држава у корист Фонда за социјално осигурање војних осигураника</t>
  </si>
  <si>
    <t>Капиталне донације од иностраних држава</t>
  </si>
  <si>
    <t>Капиталне донације од иностраних држава у корист нивоа Републике</t>
  </si>
  <si>
    <t>Капиталне донације од иностраних држава у корист нивоа територијалних аутономија</t>
  </si>
  <si>
    <t>Капиталне донације од иностраних држава у корист нивоа АП Војводина</t>
  </si>
  <si>
    <t>Капиталне донације од иностраних држава у корист нивоа АП Косово и Метохија</t>
  </si>
  <si>
    <t>Капиталне донације од иностраних држава у корист нивоа градова</t>
  </si>
  <si>
    <t>Капиталне донације од иностраних држава у корист нивоа општина</t>
  </si>
  <si>
    <t>Капиталне донације од иностраних држава у корист организација за обавезно социјално осигурање</t>
  </si>
  <si>
    <t>Капиталне донације од иностраних држава у корист Републичког фонда за здравствено осигурање</t>
  </si>
  <si>
    <t>Капиталне донације од иностраних држава у корист Републичког фонда за ПИО</t>
  </si>
  <si>
    <t>Капиталне донације од иностраних држава у корист Националне службе за запошљавање</t>
  </si>
  <si>
    <t>Капиталне донације од иностраних држава у корист Фонда за социјално осигурање војних осигураника</t>
  </si>
  <si>
    <t>ДОНАЦИЈЕ И ПОМОЋИ ОД МЕЂУНАРОДНИХ ОРГАНИЗАЦИЈА</t>
  </si>
  <si>
    <t>Текуће донације од међународних организација</t>
  </si>
  <si>
    <t>Текуће донације од међународних организација у корист нивоа Републике</t>
  </si>
  <si>
    <t>Текуће донације од међународних организација у корист нивоа територијалних аутономија</t>
  </si>
  <si>
    <t>Текуће донације од међународних организација у корист нивоа АП Војводина</t>
  </si>
  <si>
    <t>Текуће донације од међународних организација у корист нивоа АП Косово и Метохија</t>
  </si>
  <si>
    <t>Текуће донације од међународних организација у корист нивоа градова</t>
  </si>
  <si>
    <t>Текуће донације од међународних организација у корист нивоа општина</t>
  </si>
  <si>
    <t>Текуће донације од међународних организација у корист организација за обавезно социјално осигурање</t>
  </si>
  <si>
    <t>Текуће донације од међународних организација у корист Републичког фонда за здравствено осигурање</t>
  </si>
  <si>
    <t>Текуће донације од међународних организација у корист Републичког фонда за ПИО</t>
  </si>
  <si>
    <t>Текуће донације од међународних организација у корист Националнe службe за запошљавање</t>
  </si>
  <si>
    <t>Текуће донације од међународних организација у корист Фонда за социјално осигурање војних осигураника</t>
  </si>
  <si>
    <t>Капиталне донације од међународних организација</t>
  </si>
  <si>
    <t>Капиталне донације од међународних организација у корист нивоа Републике</t>
  </si>
  <si>
    <t>Капиталне донације од међународних организација у корист нивоа територијалних аутономија</t>
  </si>
  <si>
    <t>Капиталне донације од међународних организација у корист нивоа АП Војводина</t>
  </si>
  <si>
    <t>Капиталне донације од међународних организација у корист нивоа АП Косово и Метохија</t>
  </si>
  <si>
    <t>Капиталне донације од међународних организација у корист нивоа градова</t>
  </si>
  <si>
    <t>Капиталне донације од међународних организација у корист нивоа општина</t>
  </si>
  <si>
    <t>Капиталне донације од међународних организација у корист организација за обавезно социјално осигурање</t>
  </si>
  <si>
    <t>Капиталне донације од међународних организација у корист Републичког фонда за здравствено осигурање</t>
  </si>
  <si>
    <t>Капиталне донације од међународних организација у корист Републичког фонда за ПИО</t>
  </si>
  <si>
    <t>Капиталне донације од међународних организација у корист Националне службе за запошљавање</t>
  </si>
  <si>
    <t>Капиталне донације од међународних организација у корист Фонда за социјално осигурање војних осигураника</t>
  </si>
  <si>
    <t>Текуће помоћи од ЕУ</t>
  </si>
  <si>
    <t>Текуће помоћи од ЕУ у корист нивоа Републике</t>
  </si>
  <si>
    <t>Текуће помоћи од ЕУ у корист нивоа територијалних аутономија</t>
  </si>
  <si>
    <t>Текуће помоћи од ЕУ у корист нивоа АП Војводина</t>
  </si>
  <si>
    <t>Текуће помоћи од ЕУ у корист нивоа АП Косово и Метохија</t>
  </si>
  <si>
    <t>Текуће помоћи од ЕУ у корист нивоа градова</t>
  </si>
  <si>
    <t>Текуће помоћи од ЕУ у корист нивоа општина</t>
  </si>
  <si>
    <t>Текуће помоћи од ЕУ у корист организација за обавезно социјално осигурање</t>
  </si>
  <si>
    <t>Текуће помоћи од ЕУ у корист Републичког фонда за здравствено осигурање</t>
  </si>
  <si>
    <t>Текуће помоћи од ЕУ у корист Републичког фонда за ПИО</t>
  </si>
  <si>
    <t>Текуће помоћи од ЕУ у корист Националне службе за запошљавање</t>
  </si>
  <si>
    <t>Текуће помоћи од ЕУ у корист Фонда за социјално осигурање војних осигураника</t>
  </si>
  <si>
    <t>Капиталне помоћи од ЕУ</t>
  </si>
  <si>
    <t>Капиталне помоћи од ЕУ у корист нивоа Републике</t>
  </si>
  <si>
    <t>Капиталне помоћи од ЕУ у корист нивоа територијалних аутономија</t>
  </si>
  <si>
    <t>Капиталне помоћи од ЕУ у корист нивоа АП Војводина</t>
  </si>
  <si>
    <t>Капиталне помоћи од ЕУ у корист нивоа АП Косово и Метохија</t>
  </si>
  <si>
    <t>Капиталне помоћи од ЕУ у корист нивоа градова</t>
  </si>
  <si>
    <t>Капиталне помоћи од ЕУ у корист нивоа општина</t>
  </si>
  <si>
    <t>Капиталне помоћи од ЕУ у корист организација за обавезно социјално осигурање</t>
  </si>
  <si>
    <t>Капиталне помоћи од ЕУ у корист Републичког фонда за здравствено осигурање</t>
  </si>
  <si>
    <t>Капиталне помоћи од ЕУ у корист Републичког фонда за ПИО</t>
  </si>
  <si>
    <t>Капиталне помоћи од ЕУ у корист Националне службе за запошљавање</t>
  </si>
  <si>
    <t>Капиталне помоћи од ЕУ у корист Фонда за социјално осигурање војних осигураника</t>
  </si>
  <si>
    <t>ТРАНСФЕРИ ОД ДРУГИХ НИВОА ВЛАСТИ</t>
  </si>
  <si>
    <t>Текући трансфери од других нивоа власти</t>
  </si>
  <si>
    <t>Текући трансфери од других нивоа власти у корист нивоа Републике</t>
  </si>
  <si>
    <t>Текући трансфери од других нивоа власти у корист нивоа територијалних аутономија</t>
  </si>
  <si>
    <t>Текући трансфери од Републике у корист нивоа АП Војводина</t>
  </si>
  <si>
    <t>Текући трансфери од Републике у корист нивоа АП Косово и Метохија</t>
  </si>
  <si>
    <t>Текући трансфери од градова у корист АП Војводина</t>
  </si>
  <si>
    <t>Текући трансфери од градова у корист АП Косово и Метохија</t>
  </si>
  <si>
    <t>Текући трансфери од општина у корист АП Војводина</t>
  </si>
  <si>
    <t>Текући трансфери од општина у корист АП Косово и Метохија</t>
  </si>
  <si>
    <t>Текући трансфери од других нивоа власти у корист нивоа градова</t>
  </si>
  <si>
    <t>Ненаменски трансфери од Републике у корист нивоа градова</t>
  </si>
  <si>
    <t>Други текући трансфери од Републике у корист нивоа градова</t>
  </si>
  <si>
    <t>Функционални трансфери од Републике у корист нивоа градова</t>
  </si>
  <si>
    <t>Текући наменски трансфери, у ужем смислу, од Републике у корист нивоа градова</t>
  </si>
  <si>
    <t>Функционални трансфери од АП Војводина у корист нивоа градова</t>
  </si>
  <si>
    <t>Текући наменски трансфери, у ужем смислу, од АП Војводина у корист нивоа градова</t>
  </si>
  <si>
    <t>Текући трансфери од општина у корист нивоа градова</t>
  </si>
  <si>
    <t>Ненаменски трансфери од АП Војводина у корист нивоа градова</t>
  </si>
  <si>
    <t>Текући трансфери од других нивоа власти у корист нивоа општина</t>
  </si>
  <si>
    <t>Ненаменски трансфери од Републике у корист нивоа општина</t>
  </si>
  <si>
    <t>Други текући трансфери од Републике у корист нивоа општина</t>
  </si>
  <si>
    <t>Функционални трансфери од Републике у корист нивоа општина</t>
  </si>
  <si>
    <t>Текући наменски трансфери, у ужем смислу, од Републике у корист нивоа општина</t>
  </si>
  <si>
    <t>Функционални трансфери од АП Војводина у корист нивоа општина</t>
  </si>
  <si>
    <t>Текући наменски трансфери, у ужем смислу, од АП Војводина у корист нивоа општина</t>
  </si>
  <si>
    <t>Текући трансфери од градова у корист нивоа општина</t>
  </si>
  <si>
    <t>Ненаменски трансфери од АП Војводина у корист нивоа општина</t>
  </si>
  <si>
    <t>Текући трансфери од других нивоа власти у корист организација за обавезно социјално осигурање</t>
  </si>
  <si>
    <t>Текући трансфери од других нивоа власти у корист Републичког фонда за здравствено осигурање</t>
  </si>
  <si>
    <t>Текући трансфери од других нивоа власти у корист Републичког фонда за ПИО осигураника запослених</t>
  </si>
  <si>
    <t>Текући трансфери од других нивоа власти у корист Републичког фонда за ПИО осигураника пољопривредника</t>
  </si>
  <si>
    <t>Текући трансфери од других нивоа власти у корист Републичког фонда за ПИО осигураника самосталних делатности</t>
  </si>
  <si>
    <t>Текући трансфери од других нивоа власти у корист Националне службе за запошљавање</t>
  </si>
  <si>
    <t>Текући трансфери по основу доприноса за пензијско и инвалидско осигурање за поједине категорије осигураника - запослених обезбеђен у буџету Републике</t>
  </si>
  <si>
    <t>Текући трансфери по основу доприноса за пензијско и инвалидско осигурање запослених за покриће разлике до најнижег износа пензије утврђене у члану 76. и члану 207. став 2. Закона о пензијском и инвалидском осигурању</t>
  </si>
  <si>
    <t>Допринос за пензијско и инвалидско осигурање пољопривредника за покриће разлике до најнижег износа пензије сагласно члану 76. и члану 207. став 2. Закона о пензијском и инвалидском осигурању</t>
  </si>
  <si>
    <t>Текући трансфери од других нивоа власти у корист Фонда за социјално осигурање војних осигураника</t>
  </si>
  <si>
    <t>Капитални трансфери од других нивоа власти</t>
  </si>
  <si>
    <t>Капитални трансфери од других нивоа власти у корист нивоа Републике</t>
  </si>
  <si>
    <t>Капитални трансфери од других нивоа власти у корист нивоа територијалних аутономија</t>
  </si>
  <si>
    <t>Капитални трансфери од Републике у корист нивоа АП Војводина</t>
  </si>
  <si>
    <t>Капитални трансфери од Републике у корист нивоа АП Косово и Метохија</t>
  </si>
  <si>
    <t>Капитални наменски трансфери, у ужем смислу, од градова у корист нивоа АП Војводина</t>
  </si>
  <si>
    <t>Капитални наменски трансфери, у ужем смислу, од градова у корист нивоа АП Косово и Метохија</t>
  </si>
  <si>
    <t>Капитални наменски трансфери, у ужем смислу, од општина у корист нивоа АП Војводина</t>
  </si>
  <si>
    <t>Капитални наменски трансфери, у ужем смислу, од општина у корист нивоа АП Косово и Метохија</t>
  </si>
  <si>
    <t>Капитални трансфери од других нивоа власти у корист нивоа градова</t>
  </si>
  <si>
    <t>Капитални наменски трансфери, у ужем смислу, од Републике у корист нивоа градова</t>
  </si>
  <si>
    <t>Капитални наменски трансфери, у ужем смислу, од АП Војводина у корист нивоа градова</t>
  </si>
  <si>
    <t>Капитални наменски трансфери, у ужем смислу, од општина у корист нивоа градова</t>
  </si>
  <si>
    <t>Капитални трансфери од других нивоа власти у корист нивоа општина</t>
  </si>
  <si>
    <t>Капитални наменски трансфери, у ужем смислу, од Републике у корист нивоа општина</t>
  </si>
  <si>
    <t>Капитални наменски трансфери, у ужем смислу, од АП Војводинa у корист нивоа општина</t>
  </si>
  <si>
    <t>Капитални трансфери од градова у корист нивоа општина</t>
  </si>
  <si>
    <t>Капитални трансфери од других нивоа власти у корист организација за обавезно социјално осигурање</t>
  </si>
  <si>
    <t>Капитални трансфери од других нивоа власти у корист Републичког фонда за здравствено осигурање</t>
  </si>
  <si>
    <t>Капитални трансфери од других нивоа власти у корист Републичког фонда за ПИО</t>
  </si>
  <si>
    <t>Капитални трансфери од других нивоа власти у корист Националне службе за запошљавање</t>
  </si>
  <si>
    <t>Капитални трансфери од других нивоа власти у корист Фонда за социјално осигурање војних осигураника</t>
  </si>
  <si>
    <t>ДРУГИ ПРИХОДИ</t>
  </si>
  <si>
    <t>ПРИХОДИ ОД ИМОВИНЕ</t>
  </si>
  <si>
    <t>Камате</t>
  </si>
  <si>
    <t>Камате на средства консолидованог рачуна трезора Републике</t>
  </si>
  <si>
    <t>Приходи буџета Републике од камата на средства консолидованог рачуна трезора укључена у депозит банака</t>
  </si>
  <si>
    <t>Приходи буџета Републике од камата на средства корисника буџета укључена у депозит банака</t>
  </si>
  <si>
    <t>Камате на средства консолидованог рачуна трезора територијалних аутономија</t>
  </si>
  <si>
    <t>Камате на средства консолидованог рачуна трезора АП Војводина укључена у депозит банака</t>
  </si>
  <si>
    <t>Камате на средства консолидованог рачуна трезора АП Косово и Метохија укључена у депозит банака</t>
  </si>
  <si>
    <t>Камате на средства консолидованог рачуна трезора града</t>
  </si>
  <si>
    <t>Приходи буџета града од камата на средства консолидованог рачуна трезора укључена у депозит банака</t>
  </si>
  <si>
    <t>Приходи од камата на средства корисника буџета града која су укључена у депозит пословне банке са којом надлежни орган града закључи уговор о депоновању средстава по виђењу</t>
  </si>
  <si>
    <t>Камате на средства консолидованог рачуна трезора општина</t>
  </si>
  <si>
    <t>Приходи буџета општине од камата на средства консолидованог рачуна трезора укључена у депозит банака</t>
  </si>
  <si>
    <t>Приходи од камата на средства корисника буџета општине укључена у депозите код пословних банака код којих овлашћени општински орган потписује уговор о депоновању средстава по виђењу</t>
  </si>
  <si>
    <t>Камате на средства организација за обавезно социјално осигурање</t>
  </si>
  <si>
    <t>Камате на средства Републичког фонда за здравствено осигурање</t>
  </si>
  <si>
    <t>Камате на средства Републичког фонда за ПИО</t>
  </si>
  <si>
    <t>Камате на средства Националне службе за запошљавање</t>
  </si>
  <si>
    <t>Камате на средства Фонда за социјално осигурање војних осигураника</t>
  </si>
  <si>
    <t>Дивиденде</t>
  </si>
  <si>
    <t>Дивиденде СЦГ и НБС</t>
  </si>
  <si>
    <t>Дивиденде СЦГ</t>
  </si>
  <si>
    <t>Вишак прихода по завршном рачуну НБС</t>
  </si>
  <si>
    <t>Дивиденде буџета Републике</t>
  </si>
  <si>
    <t>Вишак прихода над расходима јавне агенције</t>
  </si>
  <si>
    <t>Вишак прихода над расходима Регулаторне агенције за електрoнске комуникације и поштанске услуге</t>
  </si>
  <si>
    <t>Вишак прихода над расходима Републичке радиодифузне агенције</t>
  </si>
  <si>
    <t>Дивиденде буџета територијалних аутономија</t>
  </si>
  <si>
    <t>Дивиденде буџета АП Војводина</t>
  </si>
  <si>
    <t>Дивиденде буџета АП Косово и Метохија</t>
  </si>
  <si>
    <t>Дивиденде буџета градова</t>
  </si>
  <si>
    <t>Дивиденде буџета општина</t>
  </si>
  <si>
    <t>Дивиденде организација за обавезно социјално осигурање</t>
  </si>
  <si>
    <t>Дивиденде Републичког фонда за здравствено осигурање</t>
  </si>
  <si>
    <t>Дивиденде Републичког фонда за ПИО</t>
  </si>
  <si>
    <t>Дивиденде Националне службе за запошљавање</t>
  </si>
  <si>
    <t>Дивиденде Фонда за социјално осигурање војних осигураника</t>
  </si>
  <si>
    <t>Повлачење прихода од квази корпорација</t>
  </si>
  <si>
    <t>Приход од имовине који припада имаоцима полиса осигурања</t>
  </si>
  <si>
    <t>Приход од имовине који припада имаоцима полисе осигурања Републике Србије</t>
  </si>
  <si>
    <t>Приход од имовине који припада имаоцима полисе осигурања аутономне покрајине</t>
  </si>
  <si>
    <t>Приход од имовине који припада имаоцима полисе осигурања градова</t>
  </si>
  <si>
    <t>Приход од имовине који припада имаоцима полисе осигурања општина</t>
  </si>
  <si>
    <t>Закуп непроизведене имовине</t>
  </si>
  <si>
    <t>Накнаде за коришћење природних добара</t>
  </si>
  <si>
    <t>Накнада за коришћење минералних сировина и геотермалних ресурса</t>
  </si>
  <si>
    <t>Накнада за искрчену шуму</t>
  </si>
  <si>
    <t>Накнада за посечено дрво</t>
  </si>
  <si>
    <t>Накнада за коришћење шума и шумског земљишта кад се даје за испашу</t>
  </si>
  <si>
    <t>Накнада за извађени материјал из водотока</t>
  </si>
  <si>
    <t>Накнада за коришћење минералних сировина и геотермалних ресурса када се експлоатација врши на територији аутономне покрајине</t>
  </si>
  <si>
    <t>Накнада за примењена геолошка истраживања минералних и других геолошких ресурса</t>
  </si>
  <si>
    <t>Накнаде за коришћење шумског и пољопривредног земљишта</t>
  </si>
  <si>
    <t>Накнада за коришћење шумског земљишта кад се даје у закуп</t>
  </si>
  <si>
    <t>Средства остварена од давања у закуп пољопривредног земљишта, односно пољопривредног објекта у државној својини</t>
  </si>
  <si>
    <t>Накнада за умањену вредност вишегодишњих засада</t>
  </si>
  <si>
    <t>Накнада за коришћење ловостајем заштићених врста дивљачи</t>
  </si>
  <si>
    <t>Накнада за ловну карту</t>
  </si>
  <si>
    <t>Накнада за коришћење шума и шумског земљишта</t>
  </si>
  <si>
    <t>Накнада за промену намене шума</t>
  </si>
  <si>
    <t>Средства остварена отуђењем шума и шумског земљишта у државној својини</t>
  </si>
  <si>
    <t>Накнаде за коришћење простора и грађевинског земљишта</t>
  </si>
  <si>
    <t>Комунална такса за коришћење простора на јавним површинама или испред пословног простора у пословне сврхе, осим ради продаје штампе, књига и других публикација, производа старих и уметничких заната и домаће радиности</t>
  </si>
  <si>
    <t>Комунална такса за коришћење простора за паркирање друмских моторних и прикључних возила на уређеним и обележеним местима</t>
  </si>
  <si>
    <t>Комунална такса за коришћење слободних површина за кампове, постављање шатора или друге облике привременог коришћења</t>
  </si>
  <si>
    <t>Накнада за коришћење грађевинског земљишта</t>
  </si>
  <si>
    <t>Комунална такса за заузеће јавне површине грађевинским материјалом</t>
  </si>
  <si>
    <t>Приходи остварени по основу давања у закуп станова намењених за решавање стамбених потреба избеглица</t>
  </si>
  <si>
    <t>Приходи остварени по основу давања у закуп грађевинског земљишта у јавној својини Републике Србије</t>
  </si>
  <si>
    <t>Допринос за уређивање грађевинског земљишта</t>
  </si>
  <si>
    <t>Накнаде за коришћење речних обала, туристичких погодности и бања</t>
  </si>
  <si>
    <t>Комунална такса за коришћење обале у пословне и било које друге сврхе</t>
  </si>
  <si>
    <t>Накнада за коришћење природног лековитог фактора</t>
  </si>
  <si>
    <t>Накнаде за коришћење добара од општег интереса у производњи електричне енергије и производњи нафте и гаса</t>
  </si>
  <si>
    <t>Накнада за коришћење добара од општег интереса у производњи електричне енергије и производњи нафте и гаса</t>
  </si>
  <si>
    <t>Коришћење ваздухопловног простора и накнаде за воде</t>
  </si>
  <si>
    <t>Накнада за коришћење ваздухопловног простора</t>
  </si>
  <si>
    <t>Накнада за коришћење водног добра</t>
  </si>
  <si>
    <t>Накнада за испуштену воду</t>
  </si>
  <si>
    <t>Накнада за загађивање вода</t>
  </si>
  <si>
    <t>Накнада за одводњавање од физичких лица на основу решења Пореске управе</t>
  </si>
  <si>
    <t>Накнада за одводњавање од правних лица</t>
  </si>
  <si>
    <t>Накнада за коришћење водних објеката и система</t>
  </si>
  <si>
    <t>Сливна водна накнада од физичких лица на основу решења Пореске управе</t>
  </si>
  <si>
    <t>Сливна водна накнада од правних лица</t>
  </si>
  <si>
    <t>Накнаде за коришћење радио фреквенција и ТВ канала</t>
  </si>
  <si>
    <t>Накнада за коришћење радио фреквенција и ТВ канала</t>
  </si>
  <si>
    <t>Средства у износу од 1,5% од укупно остварене месечне претплате Радиодифузне установе за развој домаће кинематографије</t>
  </si>
  <si>
    <t>Накнаде за коришћење земљишта које припада државном путу</t>
  </si>
  <si>
    <t>Накнада за постављање рекламних табли, рекламних паноа, уређаја за сликовно и звучно обавештење или оглашавање на државном путу, односно на другом земљишту које користи управљач државног пута, у складу са прописима</t>
  </si>
  <si>
    <t>Накнада за закуп делова земљишног појаса државног пута</t>
  </si>
  <si>
    <t>Накнада за закуп другог земљишта које користи управљач државног пута</t>
  </si>
  <si>
    <t>Накнаде за заштиту животне средине</t>
  </si>
  <si>
    <t>Накнада за производе који после употребе постају посебни токови отпада</t>
  </si>
  <si>
    <t>Накнада за загађивање животне средине у подручјима од посебног државног интереса у области заштите животне средине</t>
  </si>
  <si>
    <t>Накнада за стављање амбалаже у промет</t>
  </si>
  <si>
    <t>Накнада за компензацијске мере</t>
  </si>
  <si>
    <t>Накнада за пружање стручних услуга Фонда за заштиту животне средине</t>
  </si>
  <si>
    <t>ПРИХОДИ ОД ПРОДАЈЕ ДОБАРА И УСЛУГА</t>
  </si>
  <si>
    <t>Приходи од продаје добара и услуга или закупа од стране тржишних организација</t>
  </si>
  <si>
    <t>Приходи од продаје добара и услуга или закупа од стране тржишних организација у корист нивоа Републике</t>
  </si>
  <si>
    <t>Приходи од продаје добара и услуга од стране тржишних организација у корист нивоа Републике</t>
  </si>
  <si>
    <t>Приходи од давања у закуп, односно на коришћење непокретности у државној својини које користе државни органи и организације и установе - јавне службе које се финансирају из буџета Републике</t>
  </si>
  <si>
    <t>Приходи од давања у закуп станова које користе ратни војни инвалиди и породице палих бораца</t>
  </si>
  <si>
    <t>Накнада за лабораторијске анализе узорака хране и хране за животиње узетих током службених контрола</t>
  </si>
  <si>
    <t>Накнада за утврђивање испуњености услова за обављање производње и преглед пошиљки приликом увоза, односно извоза грожђа, шире, вина и других производа</t>
  </si>
  <si>
    <t>Накнада по основу конверзије права коришћења у право својине у корист Републике</t>
  </si>
  <si>
    <t>Накнада за упис у регистар сорти пољопривредног биља</t>
  </si>
  <si>
    <t>Приходи од давања у закуп непокретности чији је корисник Министарство одбране</t>
  </si>
  <si>
    <t>Накнада по основу конверзије права коришћења у право својине у корист Фонда за реституцију</t>
  </si>
  <si>
    <t>Приходи од продаје добара и услуга или закупа од стране тржишних организација у корист буџета територијалних аутономија</t>
  </si>
  <si>
    <t>Приходи од продаје добара и услуга од стране тржишних организација у корист буџета АП Војводина</t>
  </si>
  <si>
    <t>Приходи од давања у закуп, односно на коришћење непокретности у државној својини које користе органи АП Војводина</t>
  </si>
  <si>
    <t>Приходи од продаје добара и услуга од стране тржишних организација у корист буџета АП Косово и Метохија</t>
  </si>
  <si>
    <t>Приходи од давања у закуп, односно на коришћење непокретности у државној својини које користе органи АП Косово и Метохија</t>
  </si>
  <si>
    <t>Приходи од давања у закуп, односно на коришћење непокретности у покрајинској својини које користе органи АП Војводина</t>
  </si>
  <si>
    <t>Приходи од давања у закуп, односно на коришћење непокретности у покрајинској својини које користе органи АП Косово и Метохија</t>
  </si>
  <si>
    <t>Накнада по основу конверзије права коришћења у право својине у корист аутономне покрајине</t>
  </si>
  <si>
    <t>Приходи од продаје добара и услуга или закупа од стране тржишних организација у корист нивоа градова</t>
  </si>
  <si>
    <t>Приходи од продаје добара и услуга од стране тржишних организација у корист нивоа градова</t>
  </si>
  <si>
    <t>Приходи од давања у закуп, односно на коришћење непокретности у државној својини које користе градови и индиректни корисници њиховог буџета</t>
  </si>
  <si>
    <t>Приходи од закупнине за грађевинско земљиште у корист нивоа градова</t>
  </si>
  <si>
    <t>Накнада по основу конверзије права коришћења у право својине у корист нивоа градова</t>
  </si>
  <si>
    <t>Приходи од давања у закуп, односно на коришћење непокретности у градској својини које користе градови и индиректни корисници њиховог буџета</t>
  </si>
  <si>
    <t>Приходи остварени по основу пружања услуга боравка деце у предшколским установама у корист нивоа градова</t>
  </si>
  <si>
    <t>Приходи од продаје добара и услуга или закупа од стране тржишних организација у корист нивоа општина</t>
  </si>
  <si>
    <t>Приходи од продаје добара и услуга од стране тржишних организација у корист нивоа општина</t>
  </si>
  <si>
    <t>Приходи од давања у закуп, односно на коришћење непокретности у државној својини које користе општине и индиректни корисници њиховог буџета</t>
  </si>
  <si>
    <t>Приходи од закупнине за грађевинско земљиште у корист нивоа општина</t>
  </si>
  <si>
    <t>Накнада по основу конверзије права коришћења у право својине у корист нивоа општина</t>
  </si>
  <si>
    <t>Приходи од давања у закуп, односно на коришћење непокретности у општинској својини које користе општине и индиректни корисници њиховог буџета</t>
  </si>
  <si>
    <t>Приходи остварени по основу пружања услуга боравка деце у предшколским установама у корист нивоа општина</t>
  </si>
  <si>
    <t>Приходи од закупа од стране тржишних организација у корист организација за обавезно социјално осигурање</t>
  </si>
  <si>
    <t>Приходи од закупа од стране тржишних организација у корист Републичког фонда за здравствено осигурање</t>
  </si>
  <si>
    <t>Приходи од закупа од стране тржишних организација у корист Републичког фонда за ПИО</t>
  </si>
  <si>
    <t>Приходи од закупа од стране тржишних организација у корист Националнe службe за запошљавање</t>
  </si>
  <si>
    <t>Приходи од закупа од стране тржишних организација у корист Фонда за социјално осигурање војних осигураника</t>
  </si>
  <si>
    <t>Таксе и накнаде</t>
  </si>
  <si>
    <t>Конзуларне таксе</t>
  </si>
  <si>
    <t>Таксе у корист нивоа Републике</t>
  </si>
  <si>
    <t>Републичке административне таксе</t>
  </si>
  <si>
    <t>Накнада за издавање и продужење уверења о здравственом стању животиња</t>
  </si>
  <si>
    <t>Накнада за извршене ветеринарско - санитарне прегледе</t>
  </si>
  <si>
    <t>Такса за озакоњење објеката у корист нивоа Републике</t>
  </si>
  <si>
    <t>Накнада за обележавање и евиденцију животиња</t>
  </si>
  <si>
    <t>Средства од наплаћених трошкова за утврђивање испуњености прописаних услова из заштите на раду</t>
  </si>
  <si>
    <t>Трошкови управног поступка</t>
  </si>
  <si>
    <t>Трошкови за издавање лиценци за обављање послова у области безбедности и здравља на раду</t>
  </si>
  <si>
    <t>Трошкови пореског поступка</t>
  </si>
  <si>
    <t>Таксе у корист нивоа територијалних аутономија</t>
  </si>
  <si>
    <t>Административне таксе у корист нивоа АП Војводина</t>
  </si>
  <si>
    <t>Административне таксе у корист нивоа АП Косово и Метохија</t>
  </si>
  <si>
    <t>Такса за озакоњење објеката у корист нивоа аутономне покрајине</t>
  </si>
  <si>
    <t>Таксе у корист нивоа градова</t>
  </si>
  <si>
    <t>Градске административне таксе</t>
  </si>
  <si>
    <t>Такса за озакоњење објеката у корист нивоа градова</t>
  </si>
  <si>
    <t>Таксе у корист нивоа општина</t>
  </si>
  <si>
    <t>Општинске административне таксе</t>
  </si>
  <si>
    <t>Накнада за обавезни здравствени преглед биља</t>
  </si>
  <si>
    <t>Накнада за уређивање грађевинског земљишта</t>
  </si>
  <si>
    <t>Трошкови пореског и прекршајног поступка изворних јавних прихода општина и градова</t>
  </si>
  <si>
    <t>Такса за озакоњење објеката у корист нивоа општина</t>
  </si>
  <si>
    <t>Таксе у корист организација за обавезно социјално осигурање</t>
  </si>
  <si>
    <r>
      <t>Таксе у корист Републичког</t>
    </r>
    <r>
      <rPr>
        <i/>
        <sz val="12"/>
        <color theme="1"/>
        <rFont val="Times New Roman"/>
        <family val="1"/>
      </rPr>
      <t xml:space="preserve"> </t>
    </r>
    <r>
      <rPr>
        <sz val="12"/>
        <color theme="1"/>
        <rFont val="Times New Roman"/>
        <family val="1"/>
      </rPr>
      <t>фонда за здравствено осигурање</t>
    </r>
  </si>
  <si>
    <t>Таксе у корист Републичког фонда за ПИО</t>
  </si>
  <si>
    <t>Таксе у корист Националне службе за запошљавање</t>
  </si>
  <si>
    <t>Таксе у корист Фонда за социјално осигурање војних осигураника</t>
  </si>
  <si>
    <t>Таксе у корист републичких судова</t>
  </si>
  <si>
    <t>Републичке судске таксе</t>
  </si>
  <si>
    <t>Трошкови заступања у судским и управним поступцима</t>
  </si>
  <si>
    <t>Накнаде за приређивање игара на срећу</t>
  </si>
  <si>
    <t>Накнада за дозволу за посебне игре на срећу у играчницама</t>
  </si>
  <si>
    <t>Накнада за одобрење за посебне игрe на срећу на аутоматима</t>
  </si>
  <si>
    <t>Накнада за одобрење за посебне игрe на срећу - клађење</t>
  </si>
  <si>
    <t>Накнада за приређивање класичних игара на срећу</t>
  </si>
  <si>
    <t>Накнада за приређивање посебних игара на срећу у играчницама</t>
  </si>
  <si>
    <t>Накнада за приређивање посебних игара на срећу на аутоматима</t>
  </si>
  <si>
    <t>Накнада за приређивање посебних игара на срећу - клађење</t>
  </si>
  <si>
    <t>Накнада за приређивање наградне игре у роби и услугама</t>
  </si>
  <si>
    <t>Накнада за приређивање игара на срећу преко средстава електронске комуникације</t>
  </si>
  <si>
    <t>Друге накнаде</t>
  </si>
  <si>
    <t>Накнада за давање дозволе за обављање малопродаје дуванских производа</t>
  </si>
  <si>
    <t>Накнада за давање дозволе за обављање осталог промета дуванских производа</t>
  </si>
  <si>
    <t>Накнада за одобрење за игре на срећу преко средстава електронске комуникације</t>
  </si>
  <si>
    <t>Средства у износу од 30% наплаћене награде јавних бележника</t>
  </si>
  <si>
    <t>Накнада за упис у Регистар чланова Коморе социјалне заштите, за издавање и обнављање лиценце и за издавање легитимације и уверења</t>
  </si>
  <si>
    <t>Споредне продаје добара и услуга које врше државне нетржишне јединице</t>
  </si>
  <si>
    <t>Приходи од споредне продаје добара и услуга које врше државне нетржишне јединице</t>
  </si>
  <si>
    <t>Приходи Војске Србије од споредне продаје добара и услуга</t>
  </si>
  <si>
    <t>Приходи Војске Србије од специфичне делатности</t>
  </si>
  <si>
    <t>Приходи буџета Републике од споредне продаје добара и услуга које врше државне нетржишне јединице</t>
  </si>
  <si>
    <t>Приходи републичких органа и организација</t>
  </si>
  <si>
    <t>Накнада за коришћење података и документације основних геолошких истраживања</t>
  </si>
  <si>
    <t>Накнада за коришћење података премера, катастра непокретности и водова и за разгледање катастра непокретности, као и за услуге које пружа Републички геодетски завод</t>
  </si>
  <si>
    <t>Трошкови поступка санитарних и здравствених инспектора по захтеву странке</t>
  </si>
  <si>
    <t>Трошкови полагања стручног испита за здравствене раднике, трошкови доделе назива примаријус и други трошкови</t>
  </si>
  <si>
    <t>Приходи од продаје пригодног кованог новца</t>
  </si>
  <si>
    <t>Трошкови полагања стручних испита за обављање послова у области безбедности и здравља на раду</t>
  </si>
  <si>
    <t>Накнада нужних трошкова за издавање копије докумената на којима се налазе информације од јавног значаја</t>
  </si>
  <si>
    <t>Такса за вршење техничког надзора бродова унутрашње пловидбе</t>
  </si>
  <si>
    <t>Приходи територијалних аутономија од споредне продаје добара и услуга које врше државне нетржишне јединице</t>
  </si>
  <si>
    <t>Приходи које својом делатношћу остваре органи АП Војводина</t>
  </si>
  <si>
    <t>Приходи које својом делатношћу остваре органи АП Косово и Метохија</t>
  </si>
  <si>
    <t>Приходи буџета града од споредне продаје добара и услуга које врше државне нетржишне јединице</t>
  </si>
  <si>
    <t>Приходи које својом делатношћу остваре органи и организације градова</t>
  </si>
  <si>
    <t>Приходи општинских органа од споредне продаје добара и услуга које врше државне нетржишне јединице</t>
  </si>
  <si>
    <t>Приходи које својом делатношћу остваре органи и организације општина</t>
  </si>
  <si>
    <t>Приходи организација за обавезно социјално осигурање од споредне продаје добара и услуга које врше државне нетржишне јединице</t>
  </si>
  <si>
    <t>Приходи Републичког фонда за здравствено осигурање од средстава за издавање здравствених картица</t>
  </si>
  <si>
    <t>Приходи Фонда за социјално осигурање војних осигураника од средстава за издавање здравствених картица</t>
  </si>
  <si>
    <r>
      <t>Приходи индиректних корисника буџетских средстава</t>
    </r>
    <r>
      <rPr>
        <sz val="12"/>
        <color theme="1"/>
        <rFont val="Times New Roman"/>
        <family val="1"/>
      </rPr>
      <t xml:space="preserve"> </t>
    </r>
    <r>
      <rPr>
        <i/>
        <sz val="12"/>
        <color theme="1"/>
        <rFont val="Times New Roman"/>
        <family val="1"/>
      </rPr>
      <t>који се остварују додатним активностима</t>
    </r>
  </si>
  <si>
    <t>Приходи индиректних корисника републичког буџета који се остварују додатним активностима</t>
  </si>
  <si>
    <t>Приходи индиректних корисника буџета локалне самоуправе који се остварују додатним активностима</t>
  </si>
  <si>
    <t>Приходи индиректних корисника Републичког фонда за здравствено осигурање који се остварују додатним активностима</t>
  </si>
  <si>
    <t>Импутиране продаје добара и услуга</t>
  </si>
  <si>
    <t>НОВЧАНЕ КАЗНЕ И ОДУЗЕТА ИМОВИНСКА КОРИСТ</t>
  </si>
  <si>
    <t>Приходи од новчаних казни за кривична дела</t>
  </si>
  <si>
    <t>Приходи од новчаних казни за кривична дела у корист нивоа Републике</t>
  </si>
  <si>
    <t>Трошкови кривичног поступка и паушал код судова</t>
  </si>
  <si>
    <t>Приходи од новчаних казни које Повереник за информације од јавног значаја и заштиту података о личности изриче органима јавне власти у поступку административног извршења својих решења</t>
  </si>
  <si>
    <t>Приходи од новчаних казни за кривична дела којима је нанета штета шумама</t>
  </si>
  <si>
    <t>Приходи од новчаних казни за кривична дела у корист нивоа територијалних аутономија</t>
  </si>
  <si>
    <t>Приходи од новчаних казни за кривична дела у корист нивоа градова</t>
  </si>
  <si>
    <t>Приходи од новчаних казни за кривична дела у корист нивоа општина</t>
  </si>
  <si>
    <t>Приходи од новчаних казни за кривична дела у корист организација за обавезно социјално осигурање</t>
  </si>
  <si>
    <t>Приходи од новчаних казни за привредне преступе</t>
  </si>
  <si>
    <t>Приходи од новчаних казни за привредне преступе у корист нивоа Републике</t>
  </si>
  <si>
    <t>Приходи од новчаних казни за привредне преступе установљене прописима о здравственој заштити животиња</t>
  </si>
  <si>
    <t>Приходи од новчаних казни за привредне преступе или прекршаје установљене прописима о шумама и прописима којима се уређује обезбеђивање репродуктивног материјала шумског дрвећа и приходи од новчаних казни за привредне преступе или прекршаје установљене другим законом, ако је кажњивим делом нанета штета шуми</t>
  </si>
  <si>
    <t>Новчани износ мере заштите конкуренције</t>
  </si>
  <si>
    <t>Приходи од новчаних казни за привредне преступе или прекршаје установљене прописима о јавним набавкама</t>
  </si>
  <si>
    <t>Приходи од новчаних казни за привредне преступе у корист нивоа територијалних аутономија</t>
  </si>
  <si>
    <t>Приходи од новчаних казни за привредне преступе у корист нивоа градова</t>
  </si>
  <si>
    <t>Приходи од новчаних казни за привредне преступе у корист нивоа општина</t>
  </si>
  <si>
    <t>Приходи од новчаних казни за привредне преступе у корист организација за обавезно социјално осигурање</t>
  </si>
  <si>
    <t>Приходи од новчаних казни за прекршаје</t>
  </si>
  <si>
    <t>Приходи од новчаних казни за прекршаје у корист нивоа Републике</t>
  </si>
  <si>
    <t>Приходи од новчаних казни за прекршаје у области рада (по пријавама инспекције рада)</t>
  </si>
  <si>
    <t>Приходи од новчаних казни за прекршаје које изриче инспекција рада (мандатне казне)</t>
  </si>
  <si>
    <t>Приходи од новчаних казни за прекршаје, предвиђене прописима о безбедности саобраћаја на путевима</t>
  </si>
  <si>
    <t>Разлика у цени уплаћена по решењима надлежних републичких органа</t>
  </si>
  <si>
    <t>Приходи од новчаних казни за прекршаје које изричу републички инспекцијски органи</t>
  </si>
  <si>
    <t>Приходи од новчаних казни за прекршаје установљене прописима о здравственој заштити животиња</t>
  </si>
  <si>
    <t>Приходи од новчаних казни за прекршаје које изриче републички орган управе надлежан за послове јавних прихода</t>
  </si>
  <si>
    <t>Приходи од новчаних казни за прекршаје предвиђене Законом о ванредним ситуацијама и законима који уређују област заштите од пожара, експлозивних и опасних материја</t>
  </si>
  <si>
    <t>Приходи од новчаних казни за прекршаје у корист нивоа територијалних аутономија</t>
  </si>
  <si>
    <t>Приходи од новчаних казни за прекршаје у корист нивоа АП Војводина</t>
  </si>
  <si>
    <t>Приходи од новчаних казни за прекршаје у корист нивоа АП Косово и Метохија</t>
  </si>
  <si>
    <t>Приходи од новчаних казни за прекршаје у корист нивоа градова</t>
  </si>
  <si>
    <t>Приходи од новчаних казни изречених у прекршајном поступку за прекршаје прописане актом скупштине града, као и одузета имовинска корист у том поступку</t>
  </si>
  <si>
    <t>Приходи од новчаних казни за прекршаје по прекршајном налогу и казни изречених у управном поступку у корист нивоа градова</t>
  </si>
  <si>
    <t>Приходи од новчаних казни за прекршаје које изриче градски орган управе надлежан за изворне јавне приходе</t>
  </si>
  <si>
    <t>Приходи од новчаних казни за прекршаје у корист нивоа општина</t>
  </si>
  <si>
    <t>Приходи од новчаних казни изречених у прекршајном поступку за прекршаје прописане актом скупштине општине, као и одузета имовинска корист у том поступку</t>
  </si>
  <si>
    <t>Приходи од новчаних казни за прекршаје по прекршајном налогу и казни изречених у управном поступку у корист нивоа општина</t>
  </si>
  <si>
    <t>Приходи од новчаних казни за прекршаје које изриче општински орган управе надлежан за изворне јавне приходе</t>
  </si>
  <si>
    <t>Приходи од новчаних казни за прекршаје у корист организација за обавезно социјално осигурање</t>
  </si>
  <si>
    <t>Приходи од пенала</t>
  </si>
  <si>
    <t>Приходи од пенала у корист нивоа Републике</t>
  </si>
  <si>
    <t>Приходи од пенала у корист Буџетског фонда за професионалну рехабилитацију и подстицање запошљавања особа са инвалидитетом</t>
  </si>
  <si>
    <t>Процесни пенал из Закона о заштити конкуренције</t>
  </si>
  <si>
    <t>Приходи од пенала у корист нивоа територијалних аутономија</t>
  </si>
  <si>
    <t>Приходи од пенала у корист нивоа градова</t>
  </si>
  <si>
    <t>Приходи од пенала у корист нивоа општина</t>
  </si>
  <si>
    <t>Приходи од пенала у корист нивоа организација за обавезно социјално осигурање</t>
  </si>
  <si>
    <t>Приходи од одузете имовинске користи</t>
  </si>
  <si>
    <t>Приходи од одузете имовинске користи у корист нивоа Републике</t>
  </si>
  <si>
    <t>Одузета имовинска корист и средства добијена продајом одузетих предмета у прекршајном, кривичном и другом поступку</t>
  </si>
  <si>
    <t>Средства од продаје одузете робе, наплаћених трошкова за утврђивање услова за обављање делатности и од мандатних казни које изричу тржишни инспектори</t>
  </si>
  <si>
    <t>Новчана казна за царинске преступе и средства остварена од продаје одузете робе</t>
  </si>
  <si>
    <t>Средства од продаје одузете робе у пореском поступку</t>
  </si>
  <si>
    <t>Новчана средства добијена продајом трајно одузете имовине</t>
  </si>
  <si>
    <t>Одузета имовинска корист и средства добијена продајом у поступцима за утврђивање одговорности за кажњива дела из члана 82. став 2. тачка 1) Закона о шумама</t>
  </si>
  <si>
    <t>Приходи од одузете имовинске користи у корист нивоа територијалних аутономија</t>
  </si>
  <si>
    <t>Приходи од одузете имовинске користи у корист нивоа градова</t>
  </si>
  <si>
    <t>Приходи од одузете имовинске користи у корист нивоа општина</t>
  </si>
  <si>
    <t>Приходи од одузете имовинске користи у корист организација за обавезно социјално осигурање</t>
  </si>
  <si>
    <t>Остале новчане казне, пенали и приходи од одузете имовинске користи</t>
  </si>
  <si>
    <t>Остале новчане казне, пенали и приходи од одузете имовинске користи у корист нивоа Републике</t>
  </si>
  <si>
    <t>Трошкови принудне наплате јавних прихода</t>
  </si>
  <si>
    <t>Трошкови поступка пред органима за прекршаје</t>
  </si>
  <si>
    <t>Приходи од увећања целокупног пореског дуга који је предмет принудне наплате за 5% на дан почетка поступка принудне наплате</t>
  </si>
  <si>
    <t>Приходи од увећања целокупног пореског дуга који је предмет принудне наплате за 5 % на дан почетка поступка принудне наплате, који је правна последица принудне наплате изворних прихода јединица локалне самоуправе</t>
  </si>
  <si>
    <t>Приходи од примене начела опортунитета наплате у кривичном поступку</t>
  </si>
  <si>
    <t>Приходи по прекршајним налозима које издаје републички орган управе надлежан за послове јавних прихода</t>
  </si>
  <si>
    <t>Остале новчане казне, пенали и приходи од одузете имовинске користи у корист нивоа територијалних аутономија</t>
  </si>
  <si>
    <t>Остале новчане казне, пенали и приходи од одузете имовинске користи у корист нивоа градова</t>
  </si>
  <si>
    <t>Остале новчане казне, пенали и приходи од одузете имовинске користи у корист нивоа општина</t>
  </si>
  <si>
    <t>Трошкови принудне наплате изворних јавних прихода општина и градова</t>
  </si>
  <si>
    <t>Остале новчане казне, пенали и приходи од одузете имовинске користи у корист организација за обавезно социјално осигурање</t>
  </si>
  <si>
    <t>ДОБРОВОЉНИ ТРАНСФЕРИ ОД ФИЗИЧКИХ И ПРАВНИХ ЛИЦА</t>
  </si>
  <si>
    <t>Текући добровољни трансфери од физичких и правних лица</t>
  </si>
  <si>
    <t>Текући добровољни трансфери од физичких и правних лица у корист нивоа Републике</t>
  </si>
  <si>
    <t>Приходи по основу донација за санацију штета од елементарних непогода</t>
  </si>
  <si>
    <t>Текући добровољни трансфери од физичких и правних лица у корист нивоа територијалних аутономија</t>
  </si>
  <si>
    <t>Текући добровољни трансфери од физичких и правних лица у корист нивоа АП Војводина</t>
  </si>
  <si>
    <t>Текући добровољни трансфери од физичких и правних лица у корист нивоа АП Косово и Метохија</t>
  </si>
  <si>
    <t>Текући добровољни трансфери од физичких и правних лица у корист нивоа градова</t>
  </si>
  <si>
    <t>Текући добровољни трансфери за одлагање кривичног гоњења у корист нивоа градова</t>
  </si>
  <si>
    <t>Текући добровољни трансфери од физичких и правних лица у корист нивоа општина</t>
  </si>
  <si>
    <t>Текући добровољни трансфери од физичких и правних лица у корист организација за обавезно социјално осигурање</t>
  </si>
  <si>
    <t>Текући добровољни трансфери од физичких и правних лица у корист Републичког фонда за здравствено осигурање</t>
  </si>
  <si>
    <t>Текући добровољни трансфери од физичких и правних лица у корист Републичког фонда за ПИО</t>
  </si>
  <si>
    <t>Текући добровољни трансфери од физичких и правних лица у корист Националне службе за запошљавање</t>
  </si>
  <si>
    <t>Текући добровољни трансфери од физичких и правних лица у корист Фонда за социјално осигурање војних осигураника</t>
  </si>
  <si>
    <t>Капитални добровољни трансфери од физичких и правних лица</t>
  </si>
  <si>
    <t>Капитални добровољни трансфери од физичких и правних лица у корист нивоа Републике</t>
  </si>
  <si>
    <t>Капитални добровољни трансфери од физичких и правних лица у корист нивоа територијалних аутономија</t>
  </si>
  <si>
    <t>Капитални добровољни трансфери од физичких и правних лица у корист нивоа АП Војводина</t>
  </si>
  <si>
    <t>Капитални добровољни трансфери у корист нивоа АП Косово и Метохија</t>
  </si>
  <si>
    <t>Капитални добровољни трансфери од физичких и правних лица у корист нивоа градова</t>
  </si>
  <si>
    <t>Капитални добровољни трансфери од физичких и правних лица у корист нивоа општина</t>
  </si>
  <si>
    <t>Капитални добровољни трансфери од физичких и правних лица у корист организација за обавезно социјално осигурање</t>
  </si>
  <si>
    <t>Капитални добровољни трансфери од физичких и правних лица у корист Републичког фонда за здравствено осигурање</t>
  </si>
  <si>
    <t>Капитални добровољни трансфери од физичких и правних лица у корист Републичког фонда за ПИО</t>
  </si>
  <si>
    <t>Капитални добровољни трансфери од физичких и правних лица у корист Националне службе за запошљавање</t>
  </si>
  <si>
    <t>Капитални добровољни трансфери од физичких и правних лица у корист Фонда за социјално осигурање војних осигураника</t>
  </si>
  <si>
    <t>МЕШОВИТИ И НЕОДРЕЂЕНИ ПРИХОДИ</t>
  </si>
  <si>
    <t>Мешовити и неодређени приходи</t>
  </si>
  <si>
    <t>Приходи по основу посебних прописа</t>
  </si>
  <si>
    <t>Средства по основу разлике за уплату нето прихода запосленог код исплатиоца прихода у јавном сектору</t>
  </si>
  <si>
    <t>Средства по основу разлике за уплату нето прихода запосленог код свих исплатилаца прихода у јавном сектору, на основу решења Пореске управе</t>
  </si>
  <si>
    <t>Средства по основу Закона о привременом уређивању основица за обрачун и исплату плата, односно зарада и других сталних примања код корисника јавних средстава</t>
  </si>
  <si>
    <t>Мешовити и неодређени приходи у корист нивоа Републике</t>
  </si>
  <si>
    <t>Укинути приходи буџета Републике</t>
  </si>
  <si>
    <t>Закупнина за стан у државној својини</t>
  </si>
  <si>
    <t>Део добити јавног предузећа, према одлуци управног одбора јавног предузећа</t>
  </si>
  <si>
    <t>Уплата средстава по основу више обрачунатих зарада према Закону о утврђивању максималне зараде у јавном сектору у корист буџета Републике Србије</t>
  </si>
  <si>
    <t>Приходи од Агенције за осигурање депозита по основу наплаћених потраживања</t>
  </si>
  <si>
    <t>Средства на име учешћа у финансирању зарада особа са инвалидитетом запослених у предузећу за професионалну рехабилитацију и запошљавање особа са инвалидитетом или социјалном предузећу или организацији</t>
  </si>
  <si>
    <t>Приходи од преузетих потраживања из стечајне масе од банака над којима је завршен стечајни поступак</t>
  </si>
  <si>
    <t>Остали приходи буџета Републике</t>
  </si>
  <si>
    <t>Мешовити и неодређени приходи у корист нивоа територијалних аутономија</t>
  </si>
  <si>
    <t>Мешовити и неодређени приходи у корист нивоа АП Војводина</t>
  </si>
  <si>
    <t>Мешовити и неодређени приходи у корист нивоа АП Косово и Метохија</t>
  </si>
  <si>
    <t>Закупнина за стан у државној својини у корист нивоа АП Војводина</t>
  </si>
  <si>
    <t>Закупнина за стан у државној својини у корист нивоа АП Косово и Метохија</t>
  </si>
  <si>
    <t>Део добити јавног предузећа, према одлуци управног одбора јавног предузећа, у корист нивоа АП Војводина</t>
  </si>
  <si>
    <t>Део добити јавног предузећа, према одлуци управног одбора јавног предузећа, у корист нивоа АП Косово и Метохија</t>
  </si>
  <si>
    <t>Закупнина за стан у покрајинској својини у корист нивоа АП Војводина</t>
  </si>
  <si>
    <t>Закупнина за стан у покрајинској својини у корист нивоа АП Косово и Метохија</t>
  </si>
  <si>
    <t>Приходи АП Војводина од Агенције за осигурање депозита по основу наплаћених потраживања</t>
  </si>
  <si>
    <t>Мешовити и неодређени приходи у корист нивоа градова</t>
  </si>
  <si>
    <t>Остали приходи у корист нивоа градова</t>
  </si>
  <si>
    <t>Закупнина за стан у државној својини у корист нивоа градова</t>
  </si>
  <si>
    <t>Део добити јавног предузећа, према одлуци управног одбора јавног предузећа, у корист нивоа градова</t>
  </si>
  <si>
    <t>Закупнина за стан у градској својини у корист нивоа градова</t>
  </si>
  <si>
    <t>Уплата средстава по основу више обрачунатих зарада према Закону о утврђивању максималне зараде у јавном сектору у корист буџета града</t>
  </si>
  <si>
    <t>Мешовити и неодређени приходи у корист нивоа општина</t>
  </si>
  <si>
    <t>Остали приходи у корист нивоа општина</t>
  </si>
  <si>
    <t>Закупнина за стан у државној својини у корист нивоа општина</t>
  </si>
  <si>
    <t>Део добити јавног предузећа, према одлуци управног одбора јавног предузећа, у корист нивоа општина</t>
  </si>
  <si>
    <t>Закупнина за стан у општинској својини у корист нивоа општина</t>
  </si>
  <si>
    <t>Уплата средстава по основу више обрачунатих зарада према Закону о утврђивању максималне зараде у јавном сектору у корист буџета општине</t>
  </si>
  <si>
    <t>Мешовити и неодређени приходи у корист организација за обавезно социјално осигурање</t>
  </si>
  <si>
    <t>Мешовити и неодређени приходи у корист Републичког фонда за здравствено осигурање</t>
  </si>
  <si>
    <t>Мешовити и неодређени приходи у корист Републичког фонда за ПИО</t>
  </si>
  <si>
    <t>Мешовити и неодређени приходи у корист Националне службе за запошљавање</t>
  </si>
  <si>
    <t>Средства од 5% бруто премије осигурања од аутоодговорности</t>
  </si>
  <si>
    <t>Мешовити и неодређени приходи у корист Фонда за социјално осигурање војних осигураника</t>
  </si>
  <si>
    <t>МЕМОРАНДУМСКЕ СТАВКЕ ЗА РЕФУНДАЦИЈУ РАСХОДА</t>
  </si>
  <si>
    <t>Меморандумске ставке за рефундацију расхода</t>
  </si>
  <si>
    <t>МЕМОРАНДУМСКЕ СТАВКЕ ЗА РЕФУНДАЦИЈУ РАСХОДА ИЗ ПРЕТХОДНЕ ГОДИНЕ</t>
  </si>
  <si>
    <t>Меморандумске ставке за рефундацију расхода из претходне године</t>
  </si>
  <si>
    <t>Меморандумске ставке за рефундацију расхода буџета Републике из претходне године</t>
  </si>
  <si>
    <t>Меморандумске ставке за рефундацију расхода буџета АП Војводина из претходне године</t>
  </si>
  <si>
    <t>Меморандумске ставке за рефундацију расхода буџета града из претходне године</t>
  </si>
  <si>
    <t>Меморандумске ставке за рефундацију расхода буџета општине из претходне године</t>
  </si>
  <si>
    <t>Меморандумске ставке за рефундацију расхода из претходне године за финансиране пројекте из ЕУ</t>
  </si>
  <si>
    <t>Меморандумске ставке за рефундацију расхода буџета Републике из претходне године за финансиране пројекте из ЕУ</t>
  </si>
  <si>
    <t>Меморандумске ставке за рефундацију расхода буџета АП Војводина из претходне године за финансиране пројекте из ЕУ</t>
  </si>
  <si>
    <t>Меморандумске ставке за рефундацију расхода буџета АП Косово и Метохија из претходне године за финансиране пројекте из ЕУ</t>
  </si>
  <si>
    <t>Меморандумске ставке за рефундацију расхода буџета града из претходне године за финансиране пројекте из ЕУ</t>
  </si>
  <si>
    <t>Меморандумске ставке за рефундацију расхода буџета општине из претходне године за финансиране пројекте из ЕУ</t>
  </si>
  <si>
    <t>ТРАНСФЕРИ ИЗМЕЂУ БУЏЕТСКИХ КОРИСНИКА НА ИСТОМ НИВОУ</t>
  </si>
  <si>
    <t>Трансфери између буџетских корисника на истом нивоу</t>
  </si>
  <si>
    <t>Трансфери од директних ка индиректним буџетским корисницима на истом нивоу</t>
  </si>
  <si>
    <t>Трансфери између организација за обавезно социјално осигурање</t>
  </si>
  <si>
    <t>Трансфери од организација за обавезно социјално осигурање у корист Републичког фонда за здравствено осигурање</t>
  </si>
  <si>
    <t>Допринос за здравствено осигурање незапослених лица који плаћа Национална служба за запошљавање</t>
  </si>
  <si>
    <t>Допринос за здравствено осигурање корисника пензија и корисника других новчаних накнада који плаћа Републички фонд за ПИО осигураника запослених</t>
  </si>
  <si>
    <t>Трансфери од Републичког фонда за ПИО осигураника пољопривредника у корист Републичког фонда за здравствено осигурање</t>
  </si>
  <si>
    <t>Трансфери од Републичког фонда за ПИО осигураника самосталних делатности у корист Републичког фонда за здравствено осигурање</t>
  </si>
  <si>
    <t>Допринос за здравствено осигурање корисника новчаних накнада из члана 224. Закона о пензијском и инвалидском осигурању</t>
  </si>
  <si>
    <t>Допринос за здравствено осигурање за лица која остварују накнаду зараде за време привремене спречености за рад (боловање) по прописима о здравственом осигурању, који плаћа Републички фонд за здравствено осигурање</t>
  </si>
  <si>
    <t>Допринос за здравствено осигурање који плаћа Национална служба за запошљавање по члану 45. Закона о доприносима за обавезно социјално осигурање</t>
  </si>
  <si>
    <t>Допринос за здравствено осигурање корисника војне пензије који плаћа Републички фонд за ПИО војних осигураника</t>
  </si>
  <si>
    <t>Трансфери од организација за обавезно социјално осигурање у корист Републичког фонда за ПИО осигураника запослених</t>
  </si>
  <si>
    <t>Допринос за пензијско и инвалидско осигурање незапослених који уплаћује Национална служба за запошљавање</t>
  </si>
  <si>
    <t>Допринос за пензијско и инвалидско осигурање запослених који примају накнаду за време привремене спречености за рад (боловање) по прописима о здравственом осигурању, који уплаћује Републички фонд за здравствено осигурање</t>
  </si>
  <si>
    <t>Допринос за пензијско и инвалидско осигурање који плаћа Национална служба за запошљавање по члану 45. Закона о доприносима за обавезно социјално осигурање</t>
  </si>
  <si>
    <t>Допринос за пензијско и инвалидско осигурање војних осигураника који примају накнаду за време привремене спречености за рад (боловање)</t>
  </si>
  <si>
    <t>Трансфери од организација за обавезно социјално осигурање у корист Републичког фонда за ПИО осигураника пољопривредника</t>
  </si>
  <si>
    <t>Трансфери од организација за обавезно социјално осигурање у корист Републичког фонда за ПИО осигураника самосталних делатности</t>
  </si>
  <si>
    <t>Допринос за пензијско и инвалидско осигурање за лица која су престала да обављају самосталну делатност, док остварују новчану накнаду према прописима о раду и запошљавању</t>
  </si>
  <si>
    <t>Допринос за пензијско и инвалидско осигурање за физичка лица која, у складу са законом, самостално обављају привредну и другу делатност као основно занимање док примају накнаду за време привремене спречености за рад (боловање) по прописима о здравственом осигурању коју плаћа Републички фонд за здравствено осигурање или док су на породиљском одсуству</t>
  </si>
  <si>
    <t>Трансфери од организација за обавезно социјално осигурање у корист Националнe службe за запошљавање</t>
  </si>
  <si>
    <t>Допринос за случај незапослености, који плаћа Национална служба за запошљавање по члану 45. Закона о доприносима за обавезно социјално осигурање</t>
  </si>
  <si>
    <t>Трансфери од организација за обавезно социјално осигурање у корист Фонда за социјално осигурање војних осигураника</t>
  </si>
  <si>
    <t>ПРИХОДИ ИЗ БУЏЕТА</t>
  </si>
  <si>
    <t>ПРИМАЊА ОД ПРОДАЈЕ НЕФИНАНСИЈСКЕ ИМОВИНЕ</t>
  </si>
  <si>
    <t>ПРИМАЊА ОД ПРОДАЈЕ ОСНОВНИХ СРЕДСТАВА</t>
  </si>
  <si>
    <t>ПРИМАЊА ОД ПРОДАЈЕ НЕПОКРЕТНОСТИ</t>
  </si>
  <si>
    <t>Примања од продаје непокретности</t>
  </si>
  <si>
    <t>Примања од продаје непокретности у корист нивоа Републике</t>
  </si>
  <si>
    <t>Примања од продаје непокретности у државној својини, осим непокретности које користе органи АП</t>
  </si>
  <si>
    <t>Примања од откупа станова у државној својини</t>
  </si>
  <si>
    <t>Примања од продаје непокретности Војске Србије</t>
  </si>
  <si>
    <t>Примања од продаје станова у државној својини које користе државни органи и организације</t>
  </si>
  <si>
    <t>Примања остварена по основу продаје станова намењених за решавање стамбених потреба избеглица</t>
  </si>
  <si>
    <t>Примања од продаје непокретности у државној својини које користе органи територијалних аутономија</t>
  </si>
  <si>
    <t>Примања од продаје непокретности у државној својини које користе органи АП Војводина</t>
  </si>
  <si>
    <t>Примања од продаје непокретности у државној својини које користе органи АП Косово и Метохија</t>
  </si>
  <si>
    <t>Примања од продаје станова у корист нивоа територијалних аутономија</t>
  </si>
  <si>
    <t>Примања од отплате станова у корист нивоа територијалних аутономија</t>
  </si>
  <si>
    <t>Примања по основу обавеза за социјално становање у корист нивоа територијалних аутономија</t>
  </si>
  <si>
    <t>Примања од продаје непокретности у корист нивоа градова</t>
  </si>
  <si>
    <t>Примања од продаје станова у корист нивоа градова</t>
  </si>
  <si>
    <t>Примања од отплате станова у корист нивоа градова</t>
  </si>
  <si>
    <t>Примања по основу обавеза за социјално становање у корист нивоа градова</t>
  </si>
  <si>
    <t>Примања од продаје непокретности у корист нивоа општина</t>
  </si>
  <si>
    <t>Примања од продаје станова у корист нивоа општина</t>
  </si>
  <si>
    <t>Примања од отплате станова у корист нивоа општина</t>
  </si>
  <si>
    <t>Примања по основу обавеза за социјално становање у корист нивоа општина</t>
  </si>
  <si>
    <t>Примања од продаје непокретности у корист организација за обавезно социјално осигурање</t>
  </si>
  <si>
    <t>Примања од продаје непокретности у корист Републичког фонда за здравствено осигурање</t>
  </si>
  <si>
    <t>Примања од продаје непокретности у корист Републичког фонда за ПИО</t>
  </si>
  <si>
    <t>Примања од продаје непокретности у корист Националне службе за запошљавање</t>
  </si>
  <si>
    <t>Примања од продаје непокретности у корист Фонда за социјално осигурање војних осигураника</t>
  </si>
  <si>
    <t>Примања од продаје непокретности у покрајинској својини које користе органи територијалних аутономија</t>
  </si>
  <si>
    <t>Примања од продаје непокретности у покрајинској својини које користе органи АП Војводина</t>
  </si>
  <si>
    <t>Примања од продаје непокретности у покрајинској својини које користе органи АП Косово и Метохија</t>
  </si>
  <si>
    <t>ПРИМАЊА ОД ПРОДАЈЕ ПОКРЕТНЕ ИМОВИНЕ</t>
  </si>
  <si>
    <t>Примања од продаје покретне имовине</t>
  </si>
  <si>
    <t>Примања од продаје покретних ствари у корист нивоа Републике</t>
  </si>
  <si>
    <t>Примања од продаје покретних ствари у корист нивоа територијалних аутономија</t>
  </si>
  <si>
    <t>Примања од продаје покретних ствари у корист нивоа АП Војводина</t>
  </si>
  <si>
    <t>Примања од продаје покретних ствари у корист нивоа АП Косово и Метохија</t>
  </si>
  <si>
    <t>Примања од продаје покретних ствари у корист нивоа градова</t>
  </si>
  <si>
    <t>Примања од продаје покретних ствари у корист нивоа општина</t>
  </si>
  <si>
    <t>Примања од продаје покретних ствари у корист организација за обавезно социјално осигурање</t>
  </si>
  <si>
    <t>Примања од продаје покретних ствари у корист Републичког фонда за здравствено осигурање</t>
  </si>
  <si>
    <t>Примања од продаје покретних ствари у корист Републичког фонда за ПИО</t>
  </si>
  <si>
    <t>Примања од продаје покретних ствари у корист Националне службе за запошљавање</t>
  </si>
  <si>
    <t>Примања од продаје покретних ствари у корист Фонда за социјално осигурање војних осигураника</t>
  </si>
  <si>
    <t>ПРИМАЊА ОД ПРОДАЈЕ ОСТАЛИХ ОСНОВНИХ СРЕДСТАВА</t>
  </si>
  <si>
    <t>Примања од продаје осталих основних средстава</t>
  </si>
  <si>
    <t>Примања од продаје осталих основних средстава у корист нивоа Републике</t>
  </si>
  <si>
    <t>Примања од продаје осталих основних средстава у корист нивоа територијалних аутономија</t>
  </si>
  <si>
    <t>Примања од продаје осталих основних средстава у корист нивоа АП Војводина</t>
  </si>
  <si>
    <t>Примања од продаје осталих основних средстава у корист нивоа АП Косово и Метохија</t>
  </si>
  <si>
    <t>Примања од продаје осталих основних средстава у корист нивоа градова</t>
  </si>
  <si>
    <t>Примања од продаје осталих основних средстава у корист нивоа општина</t>
  </si>
  <si>
    <t>Примања од продаје осталих основних средстава у корист организација за обавезно социјално осигурање</t>
  </si>
  <si>
    <t>Примања од продаје осталих основних средстава у корист Републичког фонда за здравствено осигурање</t>
  </si>
  <si>
    <t>Примања од продаје осталих основних средстава у корист Републичког фонда за ПИО</t>
  </si>
  <si>
    <t>Примања од продаје осталих основних средстава у корист Националне службе за запошљавање</t>
  </si>
  <si>
    <t>Примања од продаје осталих основних средстава у корист Фонда за социјално осигурање војних осигураника</t>
  </si>
  <si>
    <t>ПРИМАЊА ОД ПРОДАЈЕ ЗАЛИХА</t>
  </si>
  <si>
    <t>ПРИМАЊА ОД ПРОДАЈЕ РОБНИХ РЕЗЕРВИ</t>
  </si>
  <si>
    <t>Примања од продаје робних резерви</t>
  </si>
  <si>
    <t>Примања од продаје робних резерви у корист буџета Републике</t>
  </si>
  <si>
    <t>Примања од продаје робних резерви у корист нивоа територијалних аутономија</t>
  </si>
  <si>
    <t>Примања од продаје робних резерви у корист нивоа АП Војводина</t>
  </si>
  <si>
    <t>Примања од продаје робних резерви у корист нивоа АП Косово и Метохија</t>
  </si>
  <si>
    <t>Примања од продаје робних резерви у корист нивоа градова</t>
  </si>
  <si>
    <t>Примања од продаје робних резерви у корист нивоа општина</t>
  </si>
  <si>
    <t>Примања од продаје робних резерви у корист организација за обавезно социјално осигурање</t>
  </si>
  <si>
    <t>Примања од продаје робних резерви у корист Републичког фонда за здравствено осигурање</t>
  </si>
  <si>
    <t>Примања од продаје робних резерви у корист Републичког фонда за ПИО</t>
  </si>
  <si>
    <t>Примања од продаје робних резерви у корист Националне службе за запошљавање</t>
  </si>
  <si>
    <t>Примања од продаје робних резерви у корист Фонда за социјално осигурање војних осигураника</t>
  </si>
  <si>
    <t>ПРИМАЊА ОД ПРОДАЈЕ ЗАЛИХА ПРОИЗВОДЊЕ</t>
  </si>
  <si>
    <t>Примања од продаје залиха производње</t>
  </si>
  <si>
    <t>Примања од продаје залиха производње у корист нивоа Републике</t>
  </si>
  <si>
    <t>Примања од продаје залиха производње у корист нивоа територијалних аутономија</t>
  </si>
  <si>
    <t>Примања од продаје залиха производње у корист нивоа АП Војводина</t>
  </si>
  <si>
    <t>Примања од продаје залиха производње у корист нивоа АП Косово и Метохија</t>
  </si>
  <si>
    <t>Примања од продаје залиха производње у корист нивоа градова</t>
  </si>
  <si>
    <t>Примања од продаје залиха производње у корист нивоа општина</t>
  </si>
  <si>
    <t>Примања од продаје залиха производње у корист организација за обавезно социјално осигурање</t>
  </si>
  <si>
    <t>Примања од продаје залиха производње у корист Републичког фонда за здравствено осигурање</t>
  </si>
  <si>
    <t>Примања од продаје залиха производње у корист Републичког фонда за ПИО</t>
  </si>
  <si>
    <t>Примања од продаје залиха производње у корист Националне службе за запошљавање</t>
  </si>
  <si>
    <t>Примања од продаје залиха производње у корист Фонда за социјално осигурање војних осигураника</t>
  </si>
  <si>
    <t>ПРИМАЊА ОД ПРОДАЈЕ РОБЕ ЗА ДАЉУ ПРОДАЈУ</t>
  </si>
  <si>
    <t>Примања од продаје робе за даљу продају</t>
  </si>
  <si>
    <t>Примања од продаје робе за даљу продају у корист нивоа Републике</t>
  </si>
  <si>
    <t>Примања од продаје робе за даљу продају у корист нивоа територијалних аутономија</t>
  </si>
  <si>
    <t>Примања од продаје робе за даљу продају у корист нивоа АП Војводина</t>
  </si>
  <si>
    <t>Примања од продаје робе за даљу продају у корист нивоа АП Косово и Метохија</t>
  </si>
  <si>
    <t>Примања од продаје робе за даљу продају у корист нивоа градова</t>
  </si>
  <si>
    <t>Примања од продаје робе за даљу продају у корист нивоа општина</t>
  </si>
  <si>
    <t>Примања од продаје робе за даљу продају у корист организација за обавезно социјално осигурање</t>
  </si>
  <si>
    <t>Примања од продаје робе за даљу продају у корист Републичког фонда за здравствено осигурање</t>
  </si>
  <si>
    <t>Примања од продаје робе за даљу продају у корист Републичког фонда за ПИО</t>
  </si>
  <si>
    <t>Примања од продаје робе за даљу продају у корист Националне службе за запошљавање</t>
  </si>
  <si>
    <t>Примања од продаје робе за даљу продају у корист Фонда за социјално осигурање војних осигураника</t>
  </si>
  <si>
    <t>ПРИМАЊА ОД ПРОДАЈЕ ДРАГОЦЕНОСТИ</t>
  </si>
  <si>
    <t>Примања од продаје драгоцености</t>
  </si>
  <si>
    <t>Примања од продаје драгоцености у корист буџета Републике</t>
  </si>
  <si>
    <t>Примања од продаје драгоцености у корист нивоа територијалних аутономија</t>
  </si>
  <si>
    <t>Примања од продаје драгоцености у корист нивоа АП Војводина</t>
  </si>
  <si>
    <t>Примања од продаје драгоцености у корист нивоа АП Косово и Метохија</t>
  </si>
  <si>
    <t>Примања од продаје драгоцености у корист нивоа градова</t>
  </si>
  <si>
    <t>Примања од продаје драгоцености у корист нивоа општина</t>
  </si>
  <si>
    <t>Примања од продаје драгоцености у корист организација за обавезно социјално осигурање</t>
  </si>
  <si>
    <t>Примања од продаје драгоцености у корист Републичког фонда за здравствено осигурање</t>
  </si>
  <si>
    <t>Примања од продаје драгоцености у корист Републичког фонда за ПИО</t>
  </si>
  <si>
    <t>Примања од продаје драгоцености у корист Националне службе за запошљавање</t>
  </si>
  <si>
    <t>Примања од продаје драгоцености у корист Фонда за социјално осигурање војних осигураника</t>
  </si>
  <si>
    <t>ПРИМАЊА ОД ПРОДАЈЕ ПРИРОДНЕ ИМОВИНЕ</t>
  </si>
  <si>
    <t>ПРИМАЊА ОД ПРОДАЈЕ ЗЕМЉИШТА</t>
  </si>
  <si>
    <t>Примања од продаје земљишта</t>
  </si>
  <si>
    <t>Примања од продаје земљишта у корист нивоа Републике</t>
  </si>
  <si>
    <t>Примања од продаје земљишта у корист нивоа територијалних аутономија</t>
  </si>
  <si>
    <t>Примања од продаје земљишта у корист нивоа градова</t>
  </si>
  <si>
    <t>Примања од продаје земљишта у корист нивоа општина</t>
  </si>
  <si>
    <t>Примања од продаје земљишта у корист организација за обавезно социјално осигурање</t>
  </si>
  <si>
    <t>Примања од продаје земљишта у корист Републичког фонда за здравствено осигурање</t>
  </si>
  <si>
    <t>Примања од продаје земљишта у корист Републичког фонда за ПИО</t>
  </si>
  <si>
    <t>Примања од продаје земљишта у корист Националне службе за запошљавање</t>
  </si>
  <si>
    <t>Примања од продаје земљишта у корист Фонда за социјално осигурање војних осигураника</t>
  </si>
  <si>
    <t>ПРИМАЊА ОД ПРОДАЈЕ ПОДЗЕМНИХ БЛАГА</t>
  </si>
  <si>
    <t>Примања од продаје подземних блага</t>
  </si>
  <si>
    <t>Примања од продаје подземних блага у корист нивоа Републике</t>
  </si>
  <si>
    <t>Примања од продаје подземних блага у корист нивоа територијалних аутономија</t>
  </si>
  <si>
    <t>Примања од продаје подземних блага у корист нивоа градова</t>
  </si>
  <si>
    <t>Примања од продаје подземних блага у корист нивоа општина</t>
  </si>
  <si>
    <t>Примања од продаје подземних блага у корист организација за обавезно социјално осигурање</t>
  </si>
  <si>
    <r>
      <t>Примања од продаје подземних блага</t>
    </r>
    <r>
      <rPr>
        <i/>
        <sz val="12"/>
        <color theme="1"/>
        <rFont val="Times New Roman"/>
        <family val="1"/>
      </rPr>
      <t xml:space="preserve"> </t>
    </r>
    <r>
      <rPr>
        <sz val="12"/>
        <color theme="1"/>
        <rFont val="Times New Roman"/>
        <family val="1"/>
      </rPr>
      <t>у корист Републичког фонда за здравствено осигурање</t>
    </r>
  </si>
  <si>
    <r>
      <t>Примања од продаје подземних блага</t>
    </r>
    <r>
      <rPr>
        <i/>
        <sz val="12"/>
        <color theme="1"/>
        <rFont val="Times New Roman"/>
        <family val="1"/>
      </rPr>
      <t xml:space="preserve"> </t>
    </r>
    <r>
      <rPr>
        <sz val="12"/>
        <color theme="1"/>
        <rFont val="Times New Roman"/>
        <family val="1"/>
      </rPr>
      <t>у корист Републичког фонда за ПИО</t>
    </r>
  </si>
  <si>
    <t>Примања од продаје подземних блага у корист Националне службе за запошљавање</t>
  </si>
  <si>
    <t>Примања од продаје подземних блага у корист Фонда за социјално осигурање војних осигураника</t>
  </si>
  <si>
    <t>ПРИМАЊА ОД ПРОДАЈЕ ШУМА И ВОДА</t>
  </si>
  <si>
    <t>Примања од продаје шума и вода</t>
  </si>
  <si>
    <t>Примања од продаје шума и вода у корист нивоа Републике</t>
  </si>
  <si>
    <t>Примања од продаје шума и вода у корист нивоа територијалних аутономија</t>
  </si>
  <si>
    <t>Примања од продаје шума и вода у корист нивоа градова</t>
  </si>
  <si>
    <t>Примања од продаје шума и вода у корист нивоа општина</t>
  </si>
  <si>
    <t>Примања од продаје шума и вода у корист организација за обавезно социјално осигурање</t>
  </si>
  <si>
    <r>
      <t>Примања од продаје шума и вода</t>
    </r>
    <r>
      <rPr>
        <i/>
        <sz val="12"/>
        <color theme="1"/>
        <rFont val="Times New Roman"/>
        <family val="1"/>
      </rPr>
      <t xml:space="preserve"> </t>
    </r>
    <r>
      <rPr>
        <sz val="12"/>
        <color theme="1"/>
        <rFont val="Times New Roman"/>
        <family val="1"/>
      </rPr>
      <t>у корист Републичког фонда за здравствено осигурање</t>
    </r>
  </si>
  <si>
    <r>
      <t>Примања од продаје шума и вода</t>
    </r>
    <r>
      <rPr>
        <i/>
        <sz val="12"/>
        <color theme="1"/>
        <rFont val="Times New Roman"/>
        <family val="1"/>
      </rPr>
      <t xml:space="preserve"> </t>
    </r>
    <r>
      <rPr>
        <sz val="12"/>
        <color theme="1"/>
        <rFont val="Times New Roman"/>
        <family val="1"/>
      </rPr>
      <t>у корист Републичког фонда за ПИО</t>
    </r>
  </si>
  <si>
    <r>
      <t>Примања од продаје шума и вода</t>
    </r>
    <r>
      <rPr>
        <i/>
        <sz val="12"/>
        <color theme="1"/>
        <rFont val="Times New Roman"/>
        <family val="1"/>
      </rPr>
      <t xml:space="preserve"> </t>
    </r>
    <r>
      <rPr>
        <sz val="12"/>
        <color theme="1"/>
        <rFont val="Times New Roman"/>
        <family val="1"/>
      </rPr>
      <t>у корист Националне службе за запошљавање</t>
    </r>
  </si>
  <si>
    <t>Примања од продаје шума и вода у корист Фонда за социјално осигурање војних осигураника</t>
  </si>
  <si>
    <t>ПРИМАЊА ОД ЗАДУЖИВАЊА И ПРОДАЈЕ ФИНАНСИЈСКЕ ИМОВИНЕ</t>
  </si>
  <si>
    <t>ПРИМАЊА ОД ЗАДУЖИВАЊА</t>
  </si>
  <si>
    <t>ПРИМАЊА ОД ДОМАЋИХ ЗАДУЖИВАЊА</t>
  </si>
  <si>
    <t>Примања од емитовања домаћих хартија од вредности, изузев акција</t>
  </si>
  <si>
    <t>Примања од емитовања домаћих хартија од вредности, изузев акција, у корист нивоа Републике</t>
  </si>
  <si>
    <t>Примања од емитовања домаћих хартија од вредности, изузев акција, у корист нивоа територијалних аутономија</t>
  </si>
  <si>
    <t>Примања од емитовања домаћих хартија од вредности, изузев акција, у корист нивоа АП Војводина</t>
  </si>
  <si>
    <t>Примања од емитовања домаћих хартија од вредности, изузев акција, у корист нивоа АП Косово и Метохија</t>
  </si>
  <si>
    <t>Примања од емитовања домаћих хартија од вредности, изузев акција, у корист нивоа градова</t>
  </si>
  <si>
    <t>Примања од емитовања домаћих хартија од вредности, изузев акција, у корист нивоа општина</t>
  </si>
  <si>
    <t>Примања од емитовања домаћих хартија од вредности, изузев акција, у корист организација за обавезно социјално осигурање</t>
  </si>
  <si>
    <t>Примања од емитовања домаћих хартија од вредности, изузев акција, у корист Републичког фонда за здравствено осигурање</t>
  </si>
  <si>
    <t>Примања од емитовања домаћих хартија од вредности, изузев акција, у корист Републичког фонда за ПИО</t>
  </si>
  <si>
    <t>Примања од емитовања домаћих хартија од вредности, изузев акција, у корист Националне службе за запошљавање</t>
  </si>
  <si>
    <t>Примања од емитовања домаћих хартија од вредности, изузев акција, у корист Фонда за социјално осигурање војних осигураника</t>
  </si>
  <si>
    <t>Примања од задуживања од осталих нивоа власти</t>
  </si>
  <si>
    <t>Примања од задуживања од осталих нивоа власти у корист нивоа Републике</t>
  </si>
  <si>
    <t>Примања од задуживања од осталих нивоа власти у корист нивоа територијалних аутономија</t>
  </si>
  <si>
    <t>Примања од задуживања од осталих нивоа власти у корист нивоа АП Војводина</t>
  </si>
  <si>
    <t>Примања од задуживања од осталих нивоа власти у корист нивоа АП Косово и Метохија</t>
  </si>
  <si>
    <t>Примања од задуживања од осталих нивоа власти у корист нивоа градова</t>
  </si>
  <si>
    <t>Примања од задуживања од осталих нивоа власти у корист нивоа општина</t>
  </si>
  <si>
    <t>Примања од задуживања од осталих нивоа власти у корист организација за обавезно социјално осигурање</t>
  </si>
  <si>
    <t>Примања од задуживања од осталих нивоа власти у корист Републичког фонда за здравствено осигурање</t>
  </si>
  <si>
    <t>Примања од задуживања од осталих нивоа власти у корист Републичког фонда за ПИО</t>
  </si>
  <si>
    <t>Примања од задуживања од осталих нивоа власти у корист Националне службе за запошљавање</t>
  </si>
  <si>
    <t>Примања од задуживања од осталих нивоа власти у корист Фонда за социјално осигурање војних осигураника</t>
  </si>
  <si>
    <t>Примања од задуживања од јавних финансијских институција у земљи</t>
  </si>
  <si>
    <t>Примања од задуживања од јавних финансијских институција у земљи у корист нивоа Републике</t>
  </si>
  <si>
    <t>Примања од задуживања од јавних финансијских институција у земљи у корист нивоа територијалних аутономија</t>
  </si>
  <si>
    <t>Примања од задуживања од јавних финансијских институција у земљи у корист нивоа градова</t>
  </si>
  <si>
    <t>Примања од задуживања од јавних финансијских институција у земљи у корист нивоа општина</t>
  </si>
  <si>
    <t>Примања од задуживања од јавних финансијских институција у земљи у корист организација за обавезно социјално осигурање</t>
  </si>
  <si>
    <r>
      <t>Примања од задуживања од јавних финансијских институција</t>
    </r>
    <r>
      <rPr>
        <i/>
        <sz val="12"/>
        <color theme="1"/>
        <rFont val="Times New Roman"/>
        <family val="1"/>
      </rPr>
      <t xml:space="preserve"> </t>
    </r>
    <r>
      <rPr>
        <sz val="12"/>
        <color theme="1"/>
        <rFont val="Times New Roman"/>
        <family val="1"/>
      </rPr>
      <t>у земљи у корист Републичког фонда за здравствено осигурање</t>
    </r>
  </si>
  <si>
    <r>
      <t>Примања од задуживања од јавних финансијских институција</t>
    </r>
    <r>
      <rPr>
        <i/>
        <sz val="12"/>
        <color theme="1"/>
        <rFont val="Times New Roman"/>
        <family val="1"/>
      </rPr>
      <t xml:space="preserve"> </t>
    </r>
    <r>
      <rPr>
        <sz val="12"/>
        <color theme="1"/>
        <rFont val="Times New Roman"/>
        <family val="1"/>
      </rPr>
      <t>у земљи у корист Републичког фонда за ПИО</t>
    </r>
  </si>
  <si>
    <r>
      <t>Примања од задуживања од јавних финансијских институција</t>
    </r>
    <r>
      <rPr>
        <i/>
        <sz val="12"/>
        <color theme="1"/>
        <rFont val="Times New Roman"/>
        <family val="1"/>
      </rPr>
      <t xml:space="preserve"> </t>
    </r>
    <r>
      <rPr>
        <sz val="12"/>
        <color theme="1"/>
        <rFont val="Times New Roman"/>
        <family val="1"/>
      </rPr>
      <t>у земљи у корист Националне службе за запошљавање</t>
    </r>
  </si>
  <si>
    <t>Примања од задуживања од јавних финансијских институција у земљи у корист Фонда за социјално осигурање војних осигураника</t>
  </si>
  <si>
    <t>Примања од задуживања од пословних банака у земљи</t>
  </si>
  <si>
    <t>Примања од задуживања од пословних банака у земљи у корист нивоа Републике</t>
  </si>
  <si>
    <t>Примања од задуживања од пословних банака у земљи у корист нивоа територијалних аутономија</t>
  </si>
  <si>
    <t>Примања од задуживања од пословних банака у земљи у корист нивоа АП Војводина</t>
  </si>
  <si>
    <t>Примања од задуживања од пословних банака у земљи у корист нивоа АП Косово и Метохија</t>
  </si>
  <si>
    <t>Примања од задуживања од пословних банака у земљи у корист нивоа градова</t>
  </si>
  <si>
    <t>Примања од задуживања од пословних банака у земљи у корист нивоа општина</t>
  </si>
  <si>
    <t>Примања од задуживања од пословних банака у земљи у корист организација за обавезно социјално осигурање</t>
  </si>
  <si>
    <t>Примања од задуживања од пословних банака у земљи у корист Републичког фонда за здравствено осигурање</t>
  </si>
  <si>
    <t>Примања од задуживања од пословних банака у земљи у корист Републичког фонда за ПИО</t>
  </si>
  <si>
    <t>Примања од задуживања од пословних банака у земљи у корист Националне службе за запошљавање</t>
  </si>
  <si>
    <t>Примања од задуживања од пословних банака у земљи у корист Фонда за социјално осигурање војних осигураника</t>
  </si>
  <si>
    <t>Примања од задуживања од осталих поверилаца у земљи</t>
  </si>
  <si>
    <t>Примања од задуживања од осталих поверилаца у земљи у корист нивоа Републике</t>
  </si>
  <si>
    <t>Примања од задуживања од осталих поверилаца у земљи у корист нивоа територијалних аутономија</t>
  </si>
  <si>
    <t>Примања од задуживања од осталих поверилаца у земљи у корист нивоа АП Војводина</t>
  </si>
  <si>
    <t>Примања од задуживања од осталих поверилаца у земљи у корист нивоа АП Косово и Метохија</t>
  </si>
  <si>
    <t>Примања од задуживања од осталих поверилаца у земљи у корист нивоа градова</t>
  </si>
  <si>
    <t>Примања од задуживања од осталих поверилаца у земљи у корист нивоа општина</t>
  </si>
  <si>
    <t>Примања од задуживања од осталих поверилаца у земљи у корист организација за обавезно социјално осигурање</t>
  </si>
  <si>
    <t>Примања од задуживања од осталих поверилаца у земљи у корист Републичког фонда за здравствено осигурање</t>
  </si>
  <si>
    <t>Примања од задуживања од осталих поверилаца у земљи у корист Републичког фонда за ПИО</t>
  </si>
  <si>
    <t>Примања од задуживања од осталих поверилаца у земљи у корист Националне службе за запошљавање</t>
  </si>
  <si>
    <t>Примања од задуживања од осталих поверилаца у земљи у корист Фонда за социјално осигурање војних осигураника</t>
  </si>
  <si>
    <t>Примања од задуживања од домаћинстава у земљи</t>
  </si>
  <si>
    <t>Примања од задуживања од домаћинстава у земљи у корист нивоа Републике</t>
  </si>
  <si>
    <t>Примања од задуживања од домаћинстава у земљи у корист нивоа територијалних аутономија</t>
  </si>
  <si>
    <t>Примања од задуживања од домаћинстава у земљи у корист нивоа градова</t>
  </si>
  <si>
    <t>Примања од задуживања од домаћинстава у земљи у корист нивоа општина</t>
  </si>
  <si>
    <t>Примања од задуживања од домаћинстава у земљи у корист организација за обавезно социјално осигурање</t>
  </si>
  <si>
    <t>Примања од задуживања од домаћинстава у земљи у корист Републичког фонда за здравствено осигурање</t>
  </si>
  <si>
    <t>Примања од задуживања од домаћинстава у земљи у корист Републичког фонда за ПИО</t>
  </si>
  <si>
    <t>Примања од задуживања од домаћинстава у земљи у корист Националне службе за запошљавање</t>
  </si>
  <si>
    <t>Примања од задуживања од домаћинстава у земљи у корист Фонда за социјално осигурање војних осигураника</t>
  </si>
  <si>
    <t>Примања од домаћих финансијских деривата</t>
  </si>
  <si>
    <t>Примања од домаћих финансијских деривата у корист нивоа Републике</t>
  </si>
  <si>
    <t>Примања од домаћих финансијских деривата у корист нивоа територијалних аутономија</t>
  </si>
  <si>
    <t>Примања од домаћих финансијских деривата у корист нивоа градова</t>
  </si>
  <si>
    <t>Примања од домаћих финансијских деривата у корист нивоа општина</t>
  </si>
  <si>
    <t>Примања од домаћих финансијских деривата у корист организација за обавезно социјално осигурање</t>
  </si>
  <si>
    <r>
      <t>Примања од домаћих финансијских деривата</t>
    </r>
    <r>
      <rPr>
        <i/>
        <sz val="12"/>
        <color theme="1"/>
        <rFont val="Times New Roman"/>
        <family val="1"/>
      </rPr>
      <t xml:space="preserve"> </t>
    </r>
    <r>
      <rPr>
        <sz val="12"/>
        <color theme="1"/>
        <rFont val="Times New Roman"/>
        <family val="1"/>
      </rPr>
      <t>у корист Републичког фонда за здравствено осигурање</t>
    </r>
  </si>
  <si>
    <r>
      <t>Примања од домаћих финансијских деривата</t>
    </r>
    <r>
      <rPr>
        <i/>
        <sz val="12"/>
        <color theme="1"/>
        <rFont val="Times New Roman"/>
        <family val="1"/>
      </rPr>
      <t xml:space="preserve"> </t>
    </r>
    <r>
      <rPr>
        <sz val="12"/>
        <color theme="1"/>
        <rFont val="Times New Roman"/>
        <family val="1"/>
      </rPr>
      <t>у корист Републичког фонда за ПИО</t>
    </r>
  </si>
  <si>
    <r>
      <t>Примања од домаћих финансијских деривата</t>
    </r>
    <r>
      <rPr>
        <i/>
        <sz val="12"/>
        <color theme="1"/>
        <rFont val="Times New Roman"/>
        <family val="1"/>
      </rPr>
      <t xml:space="preserve"> </t>
    </r>
    <r>
      <rPr>
        <sz val="12"/>
        <color theme="1"/>
        <rFont val="Times New Roman"/>
        <family val="1"/>
      </rPr>
      <t>у корист Националне службе за запошљавање</t>
    </r>
  </si>
  <si>
    <t>Примања од домаћих финансијских деривата у корист Фонда за социјално осигурање војних осигураника</t>
  </si>
  <si>
    <t>Примања од домаћих меница</t>
  </si>
  <si>
    <t>Примања од домаћих меница у корист нивоа Републике</t>
  </si>
  <si>
    <t>Примања од домаћих меница у корист нивоа територијалних аутономија</t>
  </si>
  <si>
    <t>Примања од домаћих меница у корист нивоа АП Војводина</t>
  </si>
  <si>
    <t>Примања од домаћих меница у корист нивоа АП Косово и Метохија</t>
  </si>
  <si>
    <t>Примања од домаћих меница у корист нивоа градова</t>
  </si>
  <si>
    <t>Примања од домаћих меница у корист нивоа општина</t>
  </si>
  <si>
    <t>Примања од домаћих меница у корист организација за обавезно социјално осигурање</t>
  </si>
  <si>
    <t>Примања од домаћих меница у корист Републичког фонда за здравствено осигурање</t>
  </si>
  <si>
    <t>Примања од домаћих меница у корист Републичког фонда за ПИО</t>
  </si>
  <si>
    <t>Примања од домаћих меница у корист Националне службе за запошљавање</t>
  </si>
  <si>
    <t>Примања од домаћих меница у корист Фонда за социјално осигурање војних осигураника</t>
  </si>
  <si>
    <t>Примања од исправке унутрашњег дуга у корист нивоа Републике</t>
  </si>
  <si>
    <t>Примања од исправке унутрашњег дуга у корист нивоа територијалних аутономија</t>
  </si>
  <si>
    <t>Примања од исправке унутрашњег дуга у корист нивоа АП Војводина</t>
  </si>
  <si>
    <t>Примања од исправке унутрашњег дуга у корист нивоа АП Косово и Метохија</t>
  </si>
  <si>
    <t>Примања од исправке унутрашњег дуга у корист нивоа градова</t>
  </si>
  <si>
    <t>Примања од исправке унутрашњег дуга у корист нивоа општина</t>
  </si>
  <si>
    <t>Примања од исправке унутрашњег дуга у корист организација за обавезно социјално осигурање</t>
  </si>
  <si>
    <t>Примања од исправке унутрашњег дуга у корист Републичког фонда за здравствено осигурање</t>
  </si>
  <si>
    <t>Примања од исправке унутрашњег дуга у корист Републичког фонда за ПИО</t>
  </si>
  <si>
    <t>Примања од исправке унутрашњег дуга у корист Националне службе за запошљавање</t>
  </si>
  <si>
    <t>Примања од исправке унутрашњег дуга у корист Фонда за социјално осигурање војних осигураника</t>
  </si>
  <si>
    <t>ПРИМАЊА ОД ИНОСТРАНОГ ЗАДУЖИВАЊА</t>
  </si>
  <si>
    <t>Примања од емитовања хартија од вредности, изузев акција, на иностраном финансијском тржишту</t>
  </si>
  <si>
    <t>Примања од емитовања хартија од вредности, изузев акција, на иностраном финансијском тржишту у корист нивоа Републике</t>
  </si>
  <si>
    <t>Примања од емитовања хартија од вредности, изузев акција, на иностраном финансијском тржишту у корист нивоа територијалних аутономија</t>
  </si>
  <si>
    <t>Примања од емитовања хартија од вредности, изузев акција, на иностраном финансијском тржишту у корист нивоа градова</t>
  </si>
  <si>
    <t>Примања од емитовања хартија од вредности, изузев акција, , на иностраном финансијском тржишту у корист нивоа градова</t>
  </si>
  <si>
    <t>Примања од емитовања хартија од вредности, изузев акција, на иностраном финансијском тржишту у корист нивоа општина</t>
  </si>
  <si>
    <t>Примања од емитовања хартија од вредности, изузев акција, на иностраном финансијском тржишту у корист организација за обавезно социјално осигурање</t>
  </si>
  <si>
    <r>
      <t>Примања од емитовања хартија од вредности, изузев акција</t>
    </r>
    <r>
      <rPr>
        <i/>
        <sz val="12"/>
        <color theme="1"/>
        <rFont val="Times New Roman"/>
        <family val="1"/>
      </rPr>
      <t xml:space="preserve">, </t>
    </r>
    <r>
      <rPr>
        <sz val="12"/>
        <color theme="1"/>
        <rFont val="Times New Roman"/>
        <family val="1"/>
      </rPr>
      <t>на иностраном финансијском тржишту</t>
    </r>
    <r>
      <rPr>
        <i/>
        <sz val="12"/>
        <color theme="1"/>
        <rFont val="Times New Roman"/>
        <family val="1"/>
      </rPr>
      <t xml:space="preserve"> </t>
    </r>
    <r>
      <rPr>
        <sz val="12"/>
        <color theme="1"/>
        <rFont val="Times New Roman"/>
        <family val="1"/>
      </rPr>
      <t>у корист Републичког фонда за здравствено осигурање</t>
    </r>
  </si>
  <si>
    <t>Примања од емитовања хартија од вредности, изузев акција, на иностраном финансијском тржишту у корист Републичког фонда за ПИО</t>
  </si>
  <si>
    <t>Примања од емитовања хартија од вредности, изузев акција, на иностраном финансијском тржишту у корист Националне службе за запошљавање</t>
  </si>
  <si>
    <t>Примања од емитовања хартија од вредности, изузев акција, на иностраном финансијском тржишту у корист Фонда за социјално осигурање војних осигураника</t>
  </si>
  <si>
    <t>Примања од задуживања од иностраних држава</t>
  </si>
  <si>
    <t>Примања од задуживања од иностраних држава у корист нивоа Републике</t>
  </si>
  <si>
    <t>Примања од задуживања од иностраних држава у корист нивоа територијалних аутономија</t>
  </si>
  <si>
    <t>Примања од задуживања од иностраних држава у корист нивоа АП Војводина</t>
  </si>
  <si>
    <t>Примања од задуживања од иностраних држава у корист нивоа АП Косово и Метохија</t>
  </si>
  <si>
    <t>Примања од задуживања од иностраних држава у корист нивоа градова</t>
  </si>
  <si>
    <t>Примања од задуживања од иностраних држава у корист нивоа општина</t>
  </si>
  <si>
    <t>Примања од задуживања од иностраних држава у корист организација за обавезно социјално осигурање</t>
  </si>
  <si>
    <t>Примања од задуживања од иностраних држава у корист Републичког фонда за здравствено осигурање</t>
  </si>
  <si>
    <t>Примања од задуживања од иностраних држава у корист Републичког фонда за ПИО</t>
  </si>
  <si>
    <t>Примања од задуживања од иностраних држава у корист Националне службе за запошљавање</t>
  </si>
  <si>
    <t>Примања од задуживања од иностраних држава у корист Фонда за социјално осигурање војних осигураника</t>
  </si>
  <si>
    <t>Примања од задуживања од мултилатералних институција</t>
  </si>
  <si>
    <t>Примања од задуживања од мултилатералних институција у корист нивоа Републике</t>
  </si>
  <si>
    <t>Примања од задуживања од мултилатералних институција у корист нивоа територијалних аутономија</t>
  </si>
  <si>
    <t>Примања од задуживања од мултилатералних институција у корист нивоа АП Војводина</t>
  </si>
  <si>
    <t>Примања од задуживања од мултилатералних институција у корист нивоа АП Косово и Метохија</t>
  </si>
  <si>
    <t>Примања од задуживања од мултилатералних институција у корист нивоа градова</t>
  </si>
  <si>
    <t>Примања од задуживања од мултилатералних институција у корист нивоа општина</t>
  </si>
  <si>
    <t>Примања од задуживања од мултилатералних институција у корист организација за обавезно социјално осигурање</t>
  </si>
  <si>
    <t>Примања од задуживања од мултилатералних институција у корист Републичког фонда за здравствено осигурање</t>
  </si>
  <si>
    <t>Примања од задуживања од мултилатералних институција у корист Републичког фонда за ПИО</t>
  </si>
  <si>
    <t>Примања од задуживања од мултилатералних институција у корист Националне службе за запошљавање</t>
  </si>
  <si>
    <t>Примања од задуживања од мултилатералних институција у корист Фонда за социјално осигурање војних осигураника</t>
  </si>
  <si>
    <t>Примања од задуживања од иностраних пословних банака</t>
  </si>
  <si>
    <t>Примања од задуживања од иностраних пословних банака у корист нивоа Републике</t>
  </si>
  <si>
    <t>Примања од задуживања од иностраних пословних банака у корист нивоа територијалних аутономија</t>
  </si>
  <si>
    <t>Примања од задуживања од иностраних пословних банака у корист нивоа АП Војводина</t>
  </si>
  <si>
    <t>Примања од задуживања од иностраних пословних банака у корист нивоа АП Косово и Метохија</t>
  </si>
  <si>
    <t>Примања од задуживања од иностраних пословних банака у корист нивоа градова</t>
  </si>
  <si>
    <t>Примања од задуживања од иностраних пословних банака у корист нивоа општина</t>
  </si>
  <si>
    <t>Примања од задуживања од иностраних пословних банака у корист организација за обавезно социјално осигурање</t>
  </si>
  <si>
    <t>Примања од задуживања од иностраних пословних банака у корист Републичког фонда за здравствено осигурање</t>
  </si>
  <si>
    <t>Примања од задуживања од иностраних пословних банака у корист Републичког фонда за ПИО</t>
  </si>
  <si>
    <t>Примања од задуживања од иностраних пословних банака у корист Националне службе за запошљавање</t>
  </si>
  <si>
    <t>Примања од задуживања од иностраних пословних банака у корист Фонда за социјално осигурање војних осигураника</t>
  </si>
  <si>
    <t>Примања од задуживања од осталих иностраних поверилаца</t>
  </si>
  <si>
    <t>Примања од задуживања од осталих иностраних поверилаца у корист нивоа Републике</t>
  </si>
  <si>
    <t>Примања од задуживања од осталих иностраних поверилаца у корист нивоа територијалних аутономија</t>
  </si>
  <si>
    <t>Примања од задуживања од осталих иностраних поверилаца у корист нивоа АП Војводина</t>
  </si>
  <si>
    <t>Примања од задуживања од осталих иностраних поверилаца у корист нивоа АП Косово и Метохија</t>
  </si>
  <si>
    <t>Примања од задуживања од осталих иностраних поверилаца у корист нивоа градова</t>
  </si>
  <si>
    <t>Примања од задуживања од осталих иностраних поверилаца у корист нивоа општина</t>
  </si>
  <si>
    <t>Примања од задуживања од осталих иностраних поверилаца у корист организација за обавезно социјално осигурање</t>
  </si>
  <si>
    <t>Примања од задуживања од осталих иностраних поверилаца у корист Републичког фонда за здравствено осигурање</t>
  </si>
  <si>
    <t>Примања од задуживања од осталих иностраних поверилаца у корист Републичког фонда за ПИО</t>
  </si>
  <si>
    <t>Примања од задуживања од осталих иностраних поверилаца у корист Националне службе за запошљавање</t>
  </si>
  <si>
    <t>Примања од задуживања од осталих иностраних поверилаца у корист Фонда за социјално осигурање војних осигураника</t>
  </si>
  <si>
    <t>Примања од иностраних финансијских деривата</t>
  </si>
  <si>
    <t>Примања од иностраних финансијских деривата у корист нивоа Републике</t>
  </si>
  <si>
    <t>Примања од иностраних финансијских деривата у корист нивоа територијалних аутономија</t>
  </si>
  <si>
    <t>Примања од иностраних финансијских деривата у корист нивоа градова</t>
  </si>
  <si>
    <t>Примања од иностраних финансијских деривата у корист нивоа општина</t>
  </si>
  <si>
    <t>Примања од иностраних финансијских деривата у корист организација за обавезно социјално осигурање</t>
  </si>
  <si>
    <r>
      <t>Примања од иностраних финансијских деривата</t>
    </r>
    <r>
      <rPr>
        <i/>
        <sz val="12"/>
        <color theme="1"/>
        <rFont val="Times New Roman"/>
        <family val="1"/>
      </rPr>
      <t xml:space="preserve"> </t>
    </r>
    <r>
      <rPr>
        <sz val="12"/>
        <color theme="1"/>
        <rFont val="Times New Roman"/>
        <family val="1"/>
      </rPr>
      <t>у корист Републичког фонда за здравствено осигурање</t>
    </r>
  </si>
  <si>
    <r>
      <t>Примања од иностраних финансијских деривата</t>
    </r>
    <r>
      <rPr>
        <i/>
        <sz val="12"/>
        <color theme="1"/>
        <rFont val="Times New Roman"/>
        <family val="1"/>
      </rPr>
      <t xml:space="preserve"> </t>
    </r>
    <r>
      <rPr>
        <sz val="12"/>
        <color theme="1"/>
        <rFont val="Times New Roman"/>
        <family val="1"/>
      </rPr>
      <t>у корист Републичког фонда за ПИО</t>
    </r>
  </si>
  <si>
    <r>
      <t>Примања од иностраних финансијских деривата</t>
    </r>
    <r>
      <rPr>
        <i/>
        <sz val="12"/>
        <color theme="1"/>
        <rFont val="Times New Roman"/>
        <family val="1"/>
      </rPr>
      <t xml:space="preserve"> </t>
    </r>
    <r>
      <rPr>
        <sz val="12"/>
        <color theme="1"/>
        <rFont val="Times New Roman"/>
        <family val="1"/>
      </rPr>
      <t>у корист Националне службе за запошљавање</t>
    </r>
  </si>
  <si>
    <t>Примања од иностраних финансијских деривата у корист Фонда за социјално осигурање војних осигураника</t>
  </si>
  <si>
    <t>Примања од исправке спољног дуга у корист нивоа Републике</t>
  </si>
  <si>
    <t>Примања од исправке спољног дуга у корист нивоа територијалних аутономија</t>
  </si>
  <si>
    <t>Примања од исправке спољног дуга у корист нивоа АП Војводина</t>
  </si>
  <si>
    <t>Примања од исправке спољног дуга у корист нивоа АП Косово и Метохија</t>
  </si>
  <si>
    <t>Примања од исправке спољног дуга у корист нивоа градова</t>
  </si>
  <si>
    <t>Примања од исправке спољног дуга у корист нивоа општина</t>
  </si>
  <si>
    <t>Примања од исправке спољног дуга у корист организација за обавезно социјално осигурање</t>
  </si>
  <si>
    <t>Примања од исправке спољног дуга у корист Републичког фонда за здравствено осигурање</t>
  </si>
  <si>
    <t>Примања од исправке спољног дуга у корист Републичког фонда за ПИО</t>
  </si>
  <si>
    <t>Примања од исправке спољног дуга у корист Националне службе за запошљавање</t>
  </si>
  <si>
    <t>Примања од исправке спољног дуга у корист Фонда за социјално осигурање војних осигураника</t>
  </si>
  <si>
    <t>ПРИМАЊА ОД ПРОДАЈЕ ФИНАНСИЈСКЕ ИМОВИНЕ</t>
  </si>
  <si>
    <t>ПРИМАЊА ОД ПРОДАЈЕ ДОМАЋЕ ФИНАНСИЈСКЕ ИМОВИНЕ</t>
  </si>
  <si>
    <t>Примања од продаје домаћих хартија од вредности, изузев акција</t>
  </si>
  <si>
    <t>Примања од продаје домаћих хартија од вредности, изузев акција, у корист нивоа Републике</t>
  </si>
  <si>
    <t>Примања од продаје домаћих хартија од вредности, изузев акција, у корист нивоа територијалних аутономија</t>
  </si>
  <si>
    <t>Примања од продаје домаћих хартија од вредности, изузев акција, у корист нивоа АП Војводина</t>
  </si>
  <si>
    <t>Примања од продаје домаћих хартија од вредности, изузев акција, у корист нивоа АП Косово и Метохија</t>
  </si>
  <si>
    <t>Примања од продаје домаћих хартија од вредности, изузев акција, у корист нивоа градова</t>
  </si>
  <si>
    <t>Примања од продаје домаћих хартија од вредности, изузев акција, у корист нивоа општина</t>
  </si>
  <si>
    <t>Примања од продаје домаћих хартија од вредности, изузев акција, у корист организација за обавезно социјално осигурање</t>
  </si>
  <si>
    <t>Примања од продаје домаћих хартија од вредности, изузев акција, у корист Републичког фонда за здравствено осигурање</t>
  </si>
  <si>
    <t>Примања од продаје домаћих хартија од вредности, изузев акција, у корист Републичког фонда за ПИО</t>
  </si>
  <si>
    <t>Примања од продаје домаћих хартија од вредности, изузев акција, у корист Националне службе за запошљавање</t>
  </si>
  <si>
    <t>Примања од продаје домаћих хартија од вредности, изузев акција, у корист Фонда за социјално осигурање војних осигураника</t>
  </si>
  <si>
    <t>Примања од отплате кредита датих осталим нивоима власти</t>
  </si>
  <si>
    <t>Примања од отплате кредита датих осталим нивоима власти у корист нивоа Републике</t>
  </si>
  <si>
    <t>Примања од отплате кредита датих осталим нивоима власти у корист нивоа територијалних аутономија</t>
  </si>
  <si>
    <t>Примања од отплате кредита датих осталим нивоима власти у корист нивоа АП Војводина</t>
  </si>
  <si>
    <t>Примања од отплате кредита датих осталим нивоима власти у корист нивоа АП Косово и Метохија</t>
  </si>
  <si>
    <t>Примања од отплате кредита датих осталим нивоима власти у корист нивоа градова</t>
  </si>
  <si>
    <t>Примања од отплате кредита датих осталим нивоима власти у корист нивоа општина</t>
  </si>
  <si>
    <t>Примања од отплате кредита датих осталим нивоима власти у корист организација за обавезно социјално осигурање</t>
  </si>
  <si>
    <t>Примања од отплате кредита датих осталим нивоима власти у корист Републичког фонда за здравствено осигурање</t>
  </si>
  <si>
    <t>Примања од отплате кредита датих осталим нивоима власти у корист Републичког фонда за ПИО</t>
  </si>
  <si>
    <t>Примања од отплате кредита датих осталим нивоима власти у корист Националне службе за запошљавање</t>
  </si>
  <si>
    <t>Примања од отплате кредита датих осталим нивоима власти у корист Фонда за социјално осигурање војних осигураника</t>
  </si>
  <si>
    <t>Примања од отплате кредита датих домаћим јавним финансијским институцијама</t>
  </si>
  <si>
    <t>Примања од отплате кредита датих домаћим јавним финансијским институцијама у корист нивоа Републике</t>
  </si>
  <si>
    <t>Примања од отплате кредита датих домаћим јавним финансијским институцијама у корист нивоа територијалних аутономија</t>
  </si>
  <si>
    <t>Примања од отплате кредита датих домаћим јавним финансијским институцијама у корист нивоа градова</t>
  </si>
  <si>
    <t>Примања од отплате кредита датих домаћим јавним финансијским институцијама у корист нивоа општина</t>
  </si>
  <si>
    <t>Примања од отплате кредита датих домаћим јавним финансијским институцијама у корист организација за обавезно социјално осигурање</t>
  </si>
  <si>
    <r>
      <t>Примања од отплате кредита датих домаћим јавним финансијским институцијама</t>
    </r>
    <r>
      <rPr>
        <i/>
        <sz val="12"/>
        <color theme="1"/>
        <rFont val="Times New Roman"/>
        <family val="1"/>
      </rPr>
      <t xml:space="preserve"> </t>
    </r>
    <r>
      <rPr>
        <sz val="12"/>
        <color theme="1"/>
        <rFont val="Times New Roman"/>
        <family val="1"/>
      </rPr>
      <t>у корист Републичког фонда за здравствено осигурање</t>
    </r>
  </si>
  <si>
    <r>
      <t>Примања од отплате кредита датих домаћим јавним финансијским институцијама</t>
    </r>
    <r>
      <rPr>
        <i/>
        <sz val="12"/>
        <color theme="1"/>
        <rFont val="Times New Roman"/>
        <family val="1"/>
      </rPr>
      <t xml:space="preserve"> </t>
    </r>
    <r>
      <rPr>
        <sz val="12"/>
        <color theme="1"/>
        <rFont val="Times New Roman"/>
        <family val="1"/>
      </rPr>
      <t>у корист Републичког фонда за ПИО</t>
    </r>
  </si>
  <si>
    <r>
      <t>Примања од отплате кредита датих домаћим јавним финансијским институцијама</t>
    </r>
    <r>
      <rPr>
        <i/>
        <sz val="12"/>
        <color theme="1"/>
        <rFont val="Times New Roman"/>
        <family val="1"/>
      </rPr>
      <t xml:space="preserve"> </t>
    </r>
    <r>
      <rPr>
        <sz val="12"/>
        <color theme="1"/>
        <rFont val="Times New Roman"/>
        <family val="1"/>
      </rPr>
      <t>у корист Националне службе за запошљавање</t>
    </r>
  </si>
  <si>
    <t>Примања од отплате кредита датих домаћим јавним финансијским институцијама у корист Фонда за социјално осигурање војних осигураника</t>
  </si>
  <si>
    <t>Примања од отплате кредита датих домаћим пословним банкама</t>
  </si>
  <si>
    <t>Примања од отплате кредита датих домаћим пословним банкама у корист нивоа Републике</t>
  </si>
  <si>
    <t>Примања од отплате кредита датих домаћим пословним банкама у корист нивоа територијалних аутономија</t>
  </si>
  <si>
    <t>Примања од отплате кредита датих домаћим пословним банкама у корист нивоа градова</t>
  </si>
  <si>
    <t>Примања од отплате кредита датих домаћим пословним банкама у корист нивоа општина</t>
  </si>
  <si>
    <t>Примања од отплате кредита датих домаћим пословним банкама у корист организација за обавезно социјално осигурање</t>
  </si>
  <si>
    <t>Примања од отплате кредита датих домаћим пословним банкама у корист Републичког фонда за здравствено осигурање</t>
  </si>
  <si>
    <t>Примања од отплате кредита датих домаћим пословним банкама у корист Републичког фонда за ПИО</t>
  </si>
  <si>
    <t>Примања од отплате кредита датих домаћим пословним банкама у корист Националне службе за запошљавање</t>
  </si>
  <si>
    <t>Примања од отплате кредита датих домаћим пословним банкама у корист Фонда за социјално осигурање војних осигураника</t>
  </si>
  <si>
    <t>Примања од отплате кредита датих домаћим јавним нефинансијским институцијама</t>
  </si>
  <si>
    <t>Примања од отплате кредита датих домаћим јавним нефинансијским институцијама у корист нивоа Републике</t>
  </si>
  <si>
    <t>Примања од отплате кредита датих домаћим јавним нефинансијским институцијама у корист нивоа територијалних аутономија</t>
  </si>
  <si>
    <t>Примања од отплате кредита датих домаћим јавним нефинансијским институцијама у корист нивоа АП Војводина</t>
  </si>
  <si>
    <t>Примања од отплате кредита датих домаћим јавним нефинансијским институцијама у корист нивоа АП Косово и Метохија</t>
  </si>
  <si>
    <t>Примања од отплате кредита датих домаћим јавним нефинансијским институцијама у корист нивоа градова</t>
  </si>
  <si>
    <t>Примања од отплате кредита датих домаћим јавним нефинансијским институцијама у корист нивоа општина</t>
  </si>
  <si>
    <t>Примања од отплате кредита датих домаћим јавним нефинансијским институцијама у корист организација за обавезно социјално осигурање</t>
  </si>
  <si>
    <t>Примања од отплате кредита датих домаћим јавним нефинансијским институцијама у корист Републичког фонда за здравствено осигурање</t>
  </si>
  <si>
    <t>Примања од отплате кредита датих домаћим јавним нефинансијским институцијама у корист Републичког фонда за ПИО</t>
  </si>
  <si>
    <t>Примања од отплате кредита датих домаћим јавним нефинансијским институцијама у корист Националне службе за запошљавање</t>
  </si>
  <si>
    <t>Примања од отплате кредита датих домаћим јавним нефинансијским институцијама у корист Фонда за социјално осигурање војних осигураника</t>
  </si>
  <si>
    <t>Примања од отплате кредита датих физичким лицима и домаћинствима у земљи</t>
  </si>
  <si>
    <t>Примања од отплате кредита датих домаћинствима у земљи у корист нивоа Републике</t>
  </si>
  <si>
    <t>Примања од отплате кредита датих домаћинствима у земљи у корист нивоа територијалних аутономија</t>
  </si>
  <si>
    <t>Примања од отплате кредита датих домаћинствима у земљи у корист нивоа АП Војводина</t>
  </si>
  <si>
    <t>Примања од отплате кредита датих домаћинствима у земљи у корист нивоа АП Косово и Метохија</t>
  </si>
  <si>
    <t>Примања од отплате кредита датих домаћинствима у земљи у корист нивоа градова</t>
  </si>
  <si>
    <t>Примања од отплате кредита датих домаћинствима у земљи у корист нивоа општина</t>
  </si>
  <si>
    <t>Примања од отплате кредита датих домаћинствима у земљи у корист организација за обавезно социјално осигурање</t>
  </si>
  <si>
    <t>Примања од отплате кредита датих домаћинствима у земљи у корист Републичког фонда за здравствено осигурање</t>
  </si>
  <si>
    <t>Примања од отплате кредита датих домаћинствима у земљи у корист Републичког фонда за ПИО</t>
  </si>
  <si>
    <t>Примања од отплате кредита датих домаћинствима у земљи у корист Националне службе за запошљавање</t>
  </si>
  <si>
    <t>Примања од отплате кредита датих домаћинствима у земљи у корист Фонда за социјално осигурање војних осигураника</t>
  </si>
  <si>
    <t>Примања од отплате кредита датих удружењима грађана у земљи</t>
  </si>
  <si>
    <t>Примања од отплате кредита датих удружењима грађана у земљи у корист нивоа Републике</t>
  </si>
  <si>
    <t>Примања од отплате кредита датих удружењима грађана у земљи у корист нивоа територијалних аутономија</t>
  </si>
  <si>
    <t>Примања од отплате кредита датих удружењима грађана у земљи у корист нивоа АП Војводина</t>
  </si>
  <si>
    <t>Примања од отплате кредита датих удружењима грађана у земљи у корист нивоа АП Косово и Метохија</t>
  </si>
  <si>
    <t>Примања од отплате кредита датих удружењима грађана у земљи у корист нивоа градова</t>
  </si>
  <si>
    <t>Примања од отплате кредита датих удружењима грађана у земљи у корист нивоа општина</t>
  </si>
  <si>
    <t>Примања од отплате кредита датих удружењима грађана у земљи у корист организација за обавезно социјално осигурање</t>
  </si>
  <si>
    <t>Примања од отплате кредита датих удружењима грађана у земљи у корист Републичког фонда за здравствено осигурање</t>
  </si>
  <si>
    <t>Примања од отплате кредита датих удружењима грађана у земљи у корист Републичког фонда за ПИО</t>
  </si>
  <si>
    <t>Примања од отплате кредита датих удружењима грађана у земљи у корист Националне службе за запошљавање</t>
  </si>
  <si>
    <t>Примања од отплате кредита датих удружењима грађана у земљи у корист Фонда за социјално осигурање војних осигураника</t>
  </si>
  <si>
    <t>Примања од отплате кредита датих нефинансијским приватним предузећима у земљи</t>
  </si>
  <si>
    <t>Примања од отплате кредита датих нефинансијским приватним предузећима у земљи у корист нивоа Републике</t>
  </si>
  <si>
    <t>Примања од отплате кредита датих нефинансијским приватним предузећима у земљи у корист нивоа територијалних аутономија</t>
  </si>
  <si>
    <t>Примања од отплате кредита датих нефинансијским приватним предузећима у земљи у корист нивоа градова</t>
  </si>
  <si>
    <t>Примања од отплате кредита датих нефинансијским приватним предузећима у земљи у корист нивоа општина</t>
  </si>
  <si>
    <t>Примања од отплате кредита датих нефинансијским приватним предузећима у земљи у корист организација за обавезно социјално осигурање</t>
  </si>
  <si>
    <t>Примања од отплате кредита датих нефинансијским приватним предузећима у земљи у корист Републичког фонда за здравствено осигурање</t>
  </si>
  <si>
    <t>Примања од отплате кредита датих нефинансијским приватним предузећима у земљи у корист Републичког фонда за ПИО</t>
  </si>
  <si>
    <t>Примања од отплате кредита датих нефинансијским приватним предузећима у земљи у корист Националне службе за запошљавање</t>
  </si>
  <si>
    <t>Примања од отплате кредита датих нефинансијским приватним предузећима у земљи у корист Фонда за социјално осигурање војних осигураника</t>
  </si>
  <si>
    <t>Примања од продаје домаћих акција и осталог капитала</t>
  </si>
  <si>
    <t>Примања од продаје домаћих акција и осталог капитала у корист нивоа Републике</t>
  </si>
  <si>
    <t>Примања од приватизације од продаје акција</t>
  </si>
  <si>
    <t>Примања од аукцијске приватизације</t>
  </si>
  <si>
    <t>Примања од продаје капитала у поступку приватизације у корист Буџетског фонда за реституцију</t>
  </si>
  <si>
    <t>Примања од продаје домаћих акција и осталог капитала у корист нивоа територијалних аутономија</t>
  </si>
  <si>
    <t>Примања од продаје домаћих акција и осталог капитала у корист нивоа АП Војводина</t>
  </si>
  <si>
    <t>Примања од продаје домаћих акција и осталог капитала у корист нивоа АП Косово и Метохија</t>
  </si>
  <si>
    <t>Примања од продаје домаћих акција и осталог капитала у корист нивоа градова</t>
  </si>
  <si>
    <t>Примања од продаје домаћих акција и осталог капитала у корист нивоа општина</t>
  </si>
  <si>
    <t>Примања од продаје домаћих акција и осталог капитала у корист организација за обавезно социјално осигурање</t>
  </si>
  <si>
    <t>Примања од продаје домаћих акција и осталог капитала у корист Републичког фонда за здравствено осигурање</t>
  </si>
  <si>
    <t>Примања од продаје домаћих акција и осталог капитала у корист Републичког фонда за ПИО</t>
  </si>
  <si>
    <t>Примања од продаје домаћих акција и осталог капитала у корист Националне службе за запошљавање</t>
  </si>
  <si>
    <t>Примања од продаје домаћих акција и осталог капитала у корист Фонда за социјално осигурање војних осигураника</t>
  </si>
  <si>
    <t>ПРИМАЊА ОД ПРОДАЈЕ СТРАНЕ ФИНАНСИЈСКЕ ИМОВИНЕ</t>
  </si>
  <si>
    <t>Примања од продаје страних хартија од вредности, изузев акција</t>
  </si>
  <si>
    <t>Примања од продаје страних хартија од вредности, изузев акција, у корист нивоа Републике</t>
  </si>
  <si>
    <t>Примања од продаје страних хартија од вредности, изузев акција, у корист нивоа територијалних аутономија</t>
  </si>
  <si>
    <t>Примања од продаје страних хартија од вредности, изузев акција, у корист нивоа АП Војводина</t>
  </si>
  <si>
    <t>Примања од продаје страних хартија од вредности, изузев акција, у корист нивоа АП Косово и Метохија</t>
  </si>
  <si>
    <t>Примања од продаје страних хартија од вредности, изузев акција, у корист нивоа градова</t>
  </si>
  <si>
    <t>Примања од продаје страних хартија од вредности, изузев акција, у корист нивоа општина</t>
  </si>
  <si>
    <t>Примања од продаје страних хартија од вредности, изузев акција, у корист организација за обавезно социјално осигурање</t>
  </si>
  <si>
    <t>Примања од продаје страних хартија од вредности, изузев акција, у корист Републичког фонда за здравствено осигурање</t>
  </si>
  <si>
    <t>Примања од продаје страних хартија од вредности, изузев акција, у корист Републичког фонда за ПИО</t>
  </si>
  <si>
    <t>Примања од продаје страних хартија од вредности, изузев акција, у корист Националне службе за запошљавање</t>
  </si>
  <si>
    <t>Примања од продаје страних хартија од вредности, изузев акција, у корист Фонда за социјално осигурање војних осигураника</t>
  </si>
  <si>
    <t>Примања од отплате кредита датих страним владама</t>
  </si>
  <si>
    <t>Примања од отплате кредита датих страним владама у корист нивоа Републике</t>
  </si>
  <si>
    <t>Примања од отплате кредита датих страним владама у корист нивоа територијалних аутономија</t>
  </si>
  <si>
    <t>Примања од отплате кредита датих страним владама у корист нивоа градова</t>
  </si>
  <si>
    <t>Примања од отплате кредита датих страним владама у корист нивоа општина</t>
  </si>
  <si>
    <t>Примања од отплате кредита датих страним владама у корист организација за обавезно социјално осигурање</t>
  </si>
  <si>
    <t>Примања од отплате кредита датих страним владама у корист Републичког фонда за здравствено осигурање</t>
  </si>
  <si>
    <t>Примања од отплате кредита датих страним владама у корист Републичког фонда за ПИО</t>
  </si>
  <si>
    <t>Примања од отплате кредита датих страним владама у корист Националне службе за запошљавање</t>
  </si>
  <si>
    <t>Примања од отплате кредита датих страним владама у корист Фонда за социјално осигурање војних осигураника</t>
  </si>
  <si>
    <t>Примања од отплате кредита датих међународним организацијама</t>
  </si>
  <si>
    <t>Примања од отплате кредита датих међународним организацијама у корист нивоа Републике</t>
  </si>
  <si>
    <t>Примања од отплате кредита датих за премошћавање финансирања пројеката ЕУ у корист нивоа Републике</t>
  </si>
  <si>
    <t>Примања од отплате кредита датих међународним организацијама у корист нивоа територијалних аутономија</t>
  </si>
  <si>
    <t>Примања од отплате кредита датих међународним организацијама у корист нивоа градова</t>
  </si>
  <si>
    <t>Примања од отплате кредита датих међународним организацијама у корист нивоа општина</t>
  </si>
  <si>
    <t>Примања од отплате кредита датих међународним организацијама у корист организација за обавезно социјално осигурање</t>
  </si>
  <si>
    <t>Примања од отплате кредита датих међународним организацијама у корист Републичког фонда за здравствено осигурање</t>
  </si>
  <si>
    <t>Примања од отплате кредита датих међународним организацијама у корист Републичког фонда за ПИО</t>
  </si>
  <si>
    <t>Примања од отплате кредита датих међународним организацијама у корист Националне службе за запошљавање</t>
  </si>
  <si>
    <t>Примања од отплате кредита датих међународним организацијама у корист Фонда за социјално осигурање војних осигураника</t>
  </si>
  <si>
    <t>Примања од отплате кредита датих страним пословним банкама</t>
  </si>
  <si>
    <t>Примања од отплате кредита датих страним пословним банкама у корист нивоа Републике</t>
  </si>
  <si>
    <t>Примања од отплате кредита датих страним пословним банкама у корист нивоа територијалних аутономија</t>
  </si>
  <si>
    <t>Примања од отплате кредита датих страним пословним банкама у корист нивоа градова</t>
  </si>
  <si>
    <t>Примања од отплате кредита датих страним пословним банкама у корист нивоа општина</t>
  </si>
  <si>
    <t>Примања од отплате кредита датих страним пословним банкама у корист организација за обавезно социјално осигурањЕ</t>
  </si>
  <si>
    <t>Примања од отплате кредита датих страним пословним банкама у корист Републичког фонда за здравствено осигурање</t>
  </si>
  <si>
    <t>Примања од отплате кредита датих страним пословним банкама у корист Републичког фонда за ПИО</t>
  </si>
  <si>
    <t>Примања од отплате кредита датих страним пословним банкама у корист Националне службе за запошљавање</t>
  </si>
  <si>
    <t>Примања од отплате кредита датих страним пословним банкама у корист Фонда за социјално осигурање војних осигураника</t>
  </si>
  <si>
    <t>Примања од отплате кредита датих страним нефинансијским институцијама</t>
  </si>
  <si>
    <t>Примања од отплате кредита датих страним нефинансијским институцијама у корист нивоа Републике</t>
  </si>
  <si>
    <t>Примања од отплате кредита датих страним нефинансијским институцијама у корист нивоа територијалних аутономија</t>
  </si>
  <si>
    <t>Примања од отплате кредита датих страним нефинансијским институцијама у корист нивоа градова</t>
  </si>
  <si>
    <t>Примања од отплате кредита датих страним нефинансијским институцијама у корист нивоа општина</t>
  </si>
  <si>
    <t>Примања од отплате кредита датих страним нефинансијским институцијама у корист организација за обавезно социјално осигурање</t>
  </si>
  <si>
    <t>Примања од отплате кредита датих страним нефинансијским институцијама у корист Републичког фонда за здравствено осигурање</t>
  </si>
  <si>
    <t>Примања од отплате кредита датих страним нефинансијским институцијама у корист Републичког фонда за ПИО</t>
  </si>
  <si>
    <t>Примања од отплате кредита датих страним нефинансијским институцијама у корист Националне службе за запошљавање</t>
  </si>
  <si>
    <t>Примања од отплате кредита датих страним нефинансијским институцијама у корист Фонда за социјално осигурање војних осигураника</t>
  </si>
  <si>
    <t>Примања од отплате кредита датих страним невладиним организацијама</t>
  </si>
  <si>
    <t>Примања од отплате кредита датих страним невладиним организацијама у корист нивоа Републике</t>
  </si>
  <si>
    <t>Примања од отплате кредита датих страним невладиним организацијама у корист нивоа територијалних аутономија</t>
  </si>
  <si>
    <t>Примања од отплате кредита датих страним невладиним организацијама у корист нивоа градова</t>
  </si>
  <si>
    <t>Примања од отплате кредита датих страним невладиним организацијама у корист нивоа општина</t>
  </si>
  <si>
    <t>Примања од отплате кредита датих страним невладиним организацијама у корист организација за обавезно социјално осигурање</t>
  </si>
  <si>
    <t>Примања од отплате кредита датих страним невладиним организацијама у корист Републичког фонда за здравствено осигурање</t>
  </si>
  <si>
    <t>Примања од отплате кредита датих страним невладиним организацијама у корист Републичког фонда за ПИО</t>
  </si>
  <si>
    <t>Примања од отплате кредита датих страним невладиним организацијама у корист Националне службе за запошљавање</t>
  </si>
  <si>
    <t>Примања од отплате кредита датих страним невладиним организацијама у корист Фонда за социјално осигурање војних осигураника</t>
  </si>
  <si>
    <t>Примања од продаје страних акција и осталог капитала</t>
  </si>
  <si>
    <t>Примања од продаје страних акција и осталог капитала у корист нивоа Републике</t>
  </si>
  <si>
    <t>Примања од продаје страних акција и осталог капитала у корист нивоа територијалних аутономија</t>
  </si>
  <si>
    <t>Примања од продаје страних акција и осталог капитала у корист нивоа АП Војводина</t>
  </si>
  <si>
    <t>Примања од продаје страних акција и осталог капитала у корист нивоа АП Косово и Метохија</t>
  </si>
  <si>
    <t>Примања од продаје страних акција и осталог капитала у корист нивоа градова</t>
  </si>
  <si>
    <t>Примања од продаје страних акција и осталог капитала у корист нивоа општина</t>
  </si>
  <si>
    <t>Примања од продаје страних акција и осталог капитала у корист организација за обавезно социјално осигурање</t>
  </si>
  <si>
    <t>Примања од продаје страних акција и осталог капитала у корист Републичког фонда за здравствено осигурање</t>
  </si>
  <si>
    <t>Примања од продаје страних акција и осталог капитала у корист Републичког фонда за ПИО</t>
  </si>
  <si>
    <t>Примања од продаје страних акција и осталог капитала у корист Националне службе за запошљавање</t>
  </si>
  <si>
    <t>Примања од продаје страних акција и осталог капитала у корист Фонда за социјално осигурање војних осигураника</t>
  </si>
  <si>
    <t>КОНТРА КЊИЖЕЊЕ - ПРИМАЊА ОД ЗАДУЖИВАЊА И ПРОДАЈЕ ФИНАНСИЈСКЕ ИМОВИНЕ</t>
  </si>
  <si>
    <t>Контра књижење - примања од задуживања и продаје финансијске имовине</t>
  </si>
  <si>
    <r>
      <t xml:space="preserve"> - наслов колоне</t>
    </r>
    <r>
      <rPr>
        <b/>
        <sz val="11"/>
        <color indexed="8"/>
        <rFont val="Calibri"/>
        <family val="2"/>
        <charset val="238"/>
      </rPr>
      <t xml:space="preserve"> "Вредност у базној години (крај 2015. године)"</t>
    </r>
    <r>
      <rPr>
        <sz val="11"/>
        <color indexed="8"/>
        <rFont val="Calibri"/>
        <family val="2"/>
      </rPr>
      <t xml:space="preserve"> односи се на иницијалну референтну вредност индикатора у односу на коју настојимо да пратимо промене током времена (кроз наредне буџетске циклусе када ће бити расположиве вредности са краја 2016/2017/итд.). Као иницијалну референтну вредност у ову колону треба унети вредност према расположивим подацима за крај 2015. године тј. из завршног рачуна. Уколико нису познати подаци о вредности индикатора за крај 2015. године, унети вредност индикатора из периода који претходи крају 2015. године и за који су подаци доступни (нпр. средина 2015. године, крај 2014. године и сл.)</t>
    </r>
  </si>
  <si>
    <t xml:space="preserve"> -  у колоне које се односе на расходе и издатке за 2017., 2018. и 2019. годину, корисник уноси износе расхода очекиване према пројекцијама за крај сваке односне године.</t>
  </si>
  <si>
    <t xml:space="preserve">             </t>
  </si>
  <si>
    <t xml:space="preserve"> - у колонама које се односе на циљане вредности за 2017., 2018. и 2019. годину, корисник уноси очекиване вредности индикатора према пројекцијама за крај сваке односне године.      </t>
  </si>
  <si>
    <t xml:space="preserve">Након попуњених циљева и индикатора корисник не мора да попуњава остатак обрасца јер матрица аутоматски повлачи податке из других радних листова . Уколико је потребно више редова опцијом +", добијате још 30-ак поља за пројекте. </t>
  </si>
  <si>
    <r>
      <rPr>
        <b/>
        <sz val="11"/>
        <color indexed="8"/>
        <rFont val="Calibri"/>
        <family val="2"/>
        <charset val="238"/>
      </rPr>
      <t xml:space="preserve">1) За Програм: </t>
    </r>
    <r>
      <rPr>
        <sz val="11"/>
        <color indexed="8"/>
        <rFont val="Calibri"/>
        <family val="2"/>
      </rPr>
      <t xml:space="preserve"> Након завршеног избора програма , шифра програма, сектор коме припада програм и сврха програма се учитавају аутоматски, тако да почетак попуњавања креће од Основа програма. Унета је заштита за ћелије у којима се налазе функције, како их корисник не би случајно променио или обрисао. У радном листу "Програм" су на располагању кориснику још три циља са индикаторима који се приказују опцијом "+" на ободу леве стране документа.</t>
    </r>
  </si>
  <si>
    <t>У складу са потребама тј комплексношћу финансијског плана буџетског корисниника на уносиоцу података је да одреди на ком нивоу аналитике ће попуњавати финасијски део. Уколико се модификује формула збира потребно је пажљиво проверити жељени обухват формуле.</t>
  </si>
  <si>
    <t>Брисање колона није дозвољено. За извор финансирања у падајућем менију изаберите из којих извора се финансира програмска активност. Ради лакшег рада можете мењати називе радних листова.</t>
  </si>
  <si>
    <r>
      <t>Након попуњеног описног дела и дела везаног за циљеве и индикаторе, део обрасца који се односи на издатке и изворе финансирања попуњавати тако што се</t>
    </r>
    <r>
      <rPr>
        <b/>
        <sz val="11"/>
        <color indexed="8"/>
        <rFont val="Calibri"/>
        <family val="2"/>
      </rPr>
      <t xml:space="preserve"> прво у колони "Конто" уносе шифре конта на шестоцифреном нивоу</t>
    </r>
    <r>
      <rPr>
        <sz val="11"/>
        <color indexed="8"/>
        <rFont val="Calibri"/>
        <family val="2"/>
      </rPr>
      <t>,</t>
    </r>
    <r>
      <rPr>
        <b/>
        <sz val="11"/>
        <color indexed="8"/>
        <rFont val="Calibri"/>
        <family val="2"/>
      </rPr>
      <t xml:space="preserve"> тиме се аутоматски учитава назив конта</t>
    </r>
    <r>
      <rPr>
        <sz val="11"/>
        <color indexed="8"/>
        <rFont val="Calibri"/>
        <family val="2"/>
      </rPr>
      <t xml:space="preserve"> из Правилника о стандардном класификационом оквиру и контном плану за буџетски систем(("Службени гласник РС", бр. 103/2011, 10/2012, 18/2012, 95/2012, 99/2012, 22/2013, 48/2013, 61/2013, 63/2013 - испр., 106/2013, 120/2013, 20/2014, 64/2014, 81/2014, 117/2014, 128/2014, 131/2014, 32/2015, 59/2015 и 63/2015).</t>
    </r>
  </si>
  <si>
    <t>Циљана вредност у 2017. години</t>
  </si>
  <si>
    <t>Циљана вредност у 2018. години</t>
  </si>
  <si>
    <t>Циљана вредност у 2019. години</t>
  </si>
  <si>
    <t>Вредност у 2017. години</t>
  </si>
  <si>
    <t>Вредност у 2018. години</t>
  </si>
  <si>
    <t>Вредност у 2019. години</t>
  </si>
  <si>
    <t>(Анекс 3 Упутства за израду програмског буџета- релевантно само за Републику Србију)</t>
  </si>
  <si>
    <r>
      <t xml:space="preserve">-  наслов колоне </t>
    </r>
    <r>
      <rPr>
        <b/>
        <sz val="11"/>
        <color theme="1"/>
        <rFont val="Calibri"/>
        <family val="2"/>
        <scheme val="minor"/>
      </rPr>
      <t>"Вредност у базној години (2015.)"</t>
    </r>
    <r>
      <rPr>
        <sz val="11"/>
        <color theme="1"/>
        <rFont val="Calibri"/>
        <family val="2"/>
        <scheme val="minor"/>
      </rPr>
      <t xml:space="preserve"> се односи на вредности из завршног рачуна за 2015. годину.</t>
    </r>
  </si>
  <si>
    <t xml:space="preserve">  наслов колоне "Расходи и издаци у 2016. години" односи се на расходе и издатке предвиђене Одлуком о буџету за 2016. годину, односно сходно вредностима према последњем ребалансу буџета за 2016. годину (уколико је било ребаланса буџета). У наредним буџетским циклусима, ова колона биће измењена тако да се у њој исказују расходи и издаци остварени у складу са годишњим финансијским извештајем о извршењу буџета.</t>
  </si>
  <si>
    <t>145</t>
  </si>
  <si>
    <t>146</t>
  </si>
  <si>
    <t>147</t>
  </si>
  <si>
    <t>148</t>
  </si>
  <si>
    <t>149</t>
  </si>
  <si>
    <t>150</t>
  </si>
  <si>
    <t>151</t>
  </si>
  <si>
    <t>152</t>
  </si>
  <si>
    <t>153</t>
  </si>
  <si>
    <t>154</t>
  </si>
  <si>
    <t>155</t>
  </si>
  <si>
    <t>156</t>
  </si>
  <si>
    <t>157</t>
  </si>
  <si>
    <t>158</t>
  </si>
  <si>
    <t>159</t>
  </si>
  <si>
    <t>160</t>
  </si>
  <si>
    <t>161</t>
  </si>
  <si>
    <t>162</t>
  </si>
  <si>
    <t>163</t>
  </si>
  <si>
    <t>164</t>
  </si>
  <si>
    <t>165</t>
  </si>
  <si>
    <t>166</t>
  </si>
  <si>
    <t>167</t>
  </si>
  <si>
    <t>168</t>
  </si>
  <si>
    <t>169</t>
  </si>
  <si>
    <t>170</t>
  </si>
  <si>
    <t>171</t>
  </si>
  <si>
    <t>172</t>
  </si>
  <si>
    <t>173</t>
  </si>
  <si>
    <t>174</t>
  </si>
  <si>
    <t>175</t>
  </si>
  <si>
    <t>176</t>
  </si>
  <si>
    <t>177</t>
  </si>
  <si>
    <t>178</t>
  </si>
  <si>
    <t>179</t>
  </si>
  <si>
    <t>180</t>
  </si>
  <si>
    <t>181</t>
  </si>
  <si>
    <t>182</t>
  </si>
  <si>
    <t>183</t>
  </si>
  <si>
    <t>184</t>
  </si>
  <si>
    <t>185</t>
  </si>
  <si>
    <t>186</t>
  </si>
  <si>
    <t>187</t>
  </si>
  <si>
    <t>188</t>
  </si>
  <si>
    <t>189</t>
  </si>
  <si>
    <t>190</t>
  </si>
  <si>
    <t>191</t>
  </si>
  <si>
    <t>192</t>
  </si>
  <si>
    <t>193</t>
  </si>
  <si>
    <t>194</t>
  </si>
  <si>
    <t>195</t>
  </si>
  <si>
    <t>196</t>
  </si>
  <si>
    <t>197</t>
  </si>
  <si>
    <t>198</t>
  </si>
  <si>
    <t>199</t>
  </si>
  <si>
    <t>200</t>
  </si>
  <si>
    <t>201</t>
  </si>
  <si>
    <t>202</t>
  </si>
  <si>
    <t>203</t>
  </si>
  <si>
    <t>204</t>
  </si>
  <si>
    <t>205</t>
  </si>
  <si>
    <t>206</t>
  </si>
  <si>
    <t>207</t>
  </si>
  <si>
    <t>208</t>
  </si>
  <si>
    <t>209</t>
  </si>
  <si>
    <t>210</t>
  </si>
  <si>
    <t>211</t>
  </si>
  <si>
    <t>212</t>
  </si>
  <si>
    <t>213</t>
  </si>
  <si>
    <t>214</t>
  </si>
  <si>
    <t>215</t>
  </si>
  <si>
    <t>216</t>
  </si>
  <si>
    <t>217</t>
  </si>
  <si>
    <t>218</t>
  </si>
  <si>
    <t>219</t>
  </si>
  <si>
    <t>220</t>
  </si>
  <si>
    <t>221</t>
  </si>
  <si>
    <t>222</t>
  </si>
  <si>
    <t>223</t>
  </si>
  <si>
    <t>224</t>
  </si>
  <si>
    <t>225</t>
  </si>
  <si>
    <t>226</t>
  </si>
  <si>
    <t>227</t>
  </si>
  <si>
    <t>228</t>
  </si>
  <si>
    <t>229</t>
  </si>
  <si>
    <t>230</t>
  </si>
  <si>
    <t>231</t>
  </si>
  <si>
    <t>232</t>
  </si>
  <si>
    <t>233</t>
  </si>
  <si>
    <t>234</t>
  </si>
  <si>
    <t>235</t>
  </si>
  <si>
    <t>236</t>
  </si>
  <si>
    <t>237</t>
  </si>
  <si>
    <t>238</t>
  </si>
  <si>
    <t>239</t>
  </si>
  <si>
    <t>240</t>
  </si>
  <si>
    <t>241</t>
  </si>
  <si>
    <t>242</t>
  </si>
  <si>
    <t>243</t>
  </si>
  <si>
    <t>244</t>
  </si>
  <si>
    <t>245</t>
  </si>
  <si>
    <t>246</t>
  </si>
  <si>
    <t>247</t>
  </si>
  <si>
    <t>248</t>
  </si>
  <si>
    <t>249</t>
  </si>
  <si>
    <t>250</t>
  </si>
  <si>
    <t>251</t>
  </si>
  <si>
    <t>252</t>
  </si>
  <si>
    <t>253</t>
  </si>
  <si>
    <t>254</t>
  </si>
  <si>
    <t>255</t>
  </si>
  <si>
    <t>256</t>
  </si>
  <si>
    <t>257</t>
  </si>
  <si>
    <t>258</t>
  </si>
  <si>
    <t>259</t>
  </si>
  <si>
    <t>260</t>
  </si>
  <si>
    <t>261</t>
  </si>
  <si>
    <t>262</t>
  </si>
  <si>
    <t>263</t>
  </si>
  <si>
    <t>264</t>
  </si>
  <si>
    <t>265</t>
  </si>
  <si>
    <t>266</t>
  </si>
  <si>
    <t>267</t>
  </si>
  <si>
    <t>268</t>
  </si>
  <si>
    <t>269</t>
  </si>
  <si>
    <t>270</t>
  </si>
  <si>
    <t>271</t>
  </si>
  <si>
    <t>272</t>
  </si>
  <si>
    <t>273</t>
  </si>
  <si>
    <t>274</t>
  </si>
  <si>
    <t>275</t>
  </si>
  <si>
    <t>276</t>
  </si>
  <si>
    <r>
      <t xml:space="preserve">Уколико желите користити опцију "Σ " (AutoSum) за измену међузбирова у складу са својим потребама, потребно је уклонити заштиту са документа кликом на  </t>
    </r>
    <r>
      <rPr>
        <b/>
        <sz val="11"/>
        <color theme="1"/>
        <rFont val="Calibri"/>
        <family val="2"/>
        <scheme val="minor"/>
      </rPr>
      <t>Review &gt; Unprotect sheet.</t>
    </r>
  </si>
  <si>
    <r>
      <t xml:space="preserve">Уколико желите користити опцију "Σ " (AutoSum) за измену међузбирова у складу са својим потребама, потребно је уклонити заштиту са документа кликом на </t>
    </r>
    <r>
      <rPr>
        <b/>
        <sz val="10"/>
        <color indexed="8"/>
        <rFont val="Calibri"/>
        <family val="2"/>
      </rPr>
      <t xml:space="preserve"> Review &gt; Unprotect sheet.</t>
    </r>
  </si>
  <si>
    <t>Програм 15.  Опште услуге локалне самоуправе</t>
  </si>
  <si>
    <r>
      <t xml:space="preserve"> - наслов колоне</t>
    </r>
    <r>
      <rPr>
        <b/>
        <sz val="11"/>
        <color indexed="8"/>
        <rFont val="Calibri"/>
        <family val="2"/>
      </rPr>
      <t xml:space="preserve"> "Очекивана вредност у 2016. години"</t>
    </r>
    <r>
      <rPr>
        <sz val="11"/>
        <color indexed="8"/>
        <rFont val="Calibri"/>
        <family val="2"/>
      </rPr>
      <t xml:space="preserve"> односи се на вредност индикатора пројектовану за крај 2016. године. Будући да у периоду припреме буџета за 2017. годину нису познате вредности индикатора које ће бити коначно остварене до краја текуће 2016. године, у ову колону уносе се планиране/очекиване вредности индикатора. Уколико се у циклусу припреме буџета за 2017. годину користи исти индикатор који је коришћен и у циклусу за 2016. годину, у ову колону уноси се вредност индикатора која је исказана као пројекција за 2016. годину уколико је она и даље реална, а уколико није реална потребно је унети вредност индикатора за коју се објективно процењује да ће бити остварена до краја 2016. године. </t>
    </r>
  </si>
</sst>
</file>

<file path=xl/styles.xml><?xml version="1.0" encoding="utf-8"?>
<styleSheet xmlns="http://schemas.openxmlformats.org/spreadsheetml/2006/main">
  <numFmts count="3">
    <numFmt numFmtId="164" formatCode="_-* #,##0.00\ _D_i_n_._-;\-* #,##0.00\ _D_i_n_._-;_-* &quot;-&quot;??\ _D_i_n_._-;_-@_-"/>
    <numFmt numFmtId="165" formatCode="_-* #,##0.00\ _d_i_n_._-;\-* #,##0.00\ _d_i_n_._-;_-* &quot;-&quot;??\ _d_i_n_._-;_-@_-"/>
    <numFmt numFmtId="166" formatCode="_(* #,##0.00_);_(* \(#,##0.00\);_(* \-??_);_(@_)"/>
  </numFmts>
  <fonts count="92">
    <font>
      <sz val="11"/>
      <color theme="1"/>
      <name val="Calibri"/>
      <family val="2"/>
      <scheme val="minor"/>
    </font>
    <font>
      <sz val="11"/>
      <color indexed="8"/>
      <name val="Calibri"/>
      <family val="2"/>
      <charset val="238"/>
    </font>
    <font>
      <sz val="11"/>
      <color indexed="8"/>
      <name val="Calibri"/>
      <family val="2"/>
    </font>
    <font>
      <b/>
      <sz val="11"/>
      <color indexed="8"/>
      <name val="Calibri"/>
      <family val="2"/>
    </font>
    <font>
      <sz val="10"/>
      <color indexed="8"/>
      <name val="Calibri"/>
      <family val="2"/>
    </font>
    <font>
      <sz val="9"/>
      <color indexed="8"/>
      <name val="Calibri"/>
      <family val="2"/>
    </font>
    <font>
      <sz val="10"/>
      <color indexed="8"/>
      <name val="Times New Roman"/>
      <family val="1"/>
    </font>
    <font>
      <sz val="9"/>
      <color indexed="8"/>
      <name val="Times New Roman Bold"/>
    </font>
    <font>
      <sz val="9"/>
      <color indexed="8"/>
      <name val="Times New Roman Italic"/>
    </font>
    <font>
      <sz val="7"/>
      <color indexed="8"/>
      <name val="Times New Roman Italic"/>
    </font>
    <font>
      <sz val="9"/>
      <color indexed="8"/>
      <name val="Times New Roman"/>
      <family val="1"/>
    </font>
    <font>
      <b/>
      <sz val="10"/>
      <color indexed="8"/>
      <name val="Calibri"/>
      <family val="2"/>
    </font>
    <font>
      <sz val="11"/>
      <name val="Times New Roman"/>
      <family val="1"/>
      <charset val="238"/>
    </font>
    <font>
      <sz val="11"/>
      <color indexed="8"/>
      <name val="Times New Roman"/>
      <family val="1"/>
      <charset val="238"/>
    </font>
    <font>
      <b/>
      <sz val="14"/>
      <color indexed="8"/>
      <name val="Calibri"/>
      <family val="2"/>
    </font>
    <font>
      <b/>
      <i/>
      <sz val="11"/>
      <color indexed="8"/>
      <name val="Calibri"/>
      <family val="2"/>
    </font>
    <font>
      <b/>
      <i/>
      <sz val="10"/>
      <color indexed="8"/>
      <name val="Calibri"/>
      <family val="2"/>
    </font>
    <font>
      <b/>
      <i/>
      <sz val="10"/>
      <name val="Calibri"/>
      <family val="2"/>
    </font>
    <font>
      <sz val="11"/>
      <color indexed="8"/>
      <name val="Calibri"/>
      <family val="2"/>
    </font>
    <font>
      <sz val="11"/>
      <name val="Calibri"/>
      <family val="2"/>
    </font>
    <font>
      <sz val="8"/>
      <name val="Calibri"/>
      <family val="2"/>
    </font>
    <font>
      <sz val="20"/>
      <color indexed="8"/>
      <name val="Calibri"/>
      <family val="2"/>
    </font>
    <font>
      <b/>
      <i/>
      <sz val="12"/>
      <color indexed="8"/>
      <name val="Calibri"/>
      <family val="2"/>
    </font>
    <font>
      <sz val="10"/>
      <name val="Arial"/>
      <family val="2"/>
      <charset val="204"/>
    </font>
    <font>
      <sz val="11"/>
      <color indexed="8"/>
      <name val="Calibri"/>
      <family val="2"/>
      <charset val="204"/>
    </font>
    <font>
      <sz val="11"/>
      <color indexed="9"/>
      <name val="Calibri"/>
      <family val="2"/>
      <charset val="204"/>
    </font>
    <font>
      <sz val="11"/>
      <color indexed="20"/>
      <name val="Calibri"/>
      <family val="2"/>
      <charset val="204"/>
    </font>
    <font>
      <b/>
      <sz val="11"/>
      <color indexed="52"/>
      <name val="Calibri"/>
      <family val="2"/>
      <charset val="204"/>
    </font>
    <font>
      <b/>
      <sz val="11"/>
      <color indexed="9"/>
      <name val="Calibri"/>
      <family val="2"/>
      <charset val="204"/>
    </font>
    <font>
      <i/>
      <sz val="11"/>
      <color indexed="23"/>
      <name val="Calibri"/>
      <family val="2"/>
      <charset val="204"/>
    </font>
    <font>
      <sz val="11"/>
      <color indexed="17"/>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sz val="11"/>
      <color indexed="62"/>
      <name val="Calibri"/>
      <family val="2"/>
      <charset val="204"/>
    </font>
    <font>
      <sz val="11"/>
      <color indexed="52"/>
      <name val="Calibri"/>
      <family val="2"/>
      <charset val="204"/>
    </font>
    <font>
      <sz val="11"/>
      <color indexed="60"/>
      <name val="Calibri"/>
      <family val="2"/>
      <charset val="204"/>
    </font>
    <font>
      <b/>
      <sz val="11"/>
      <color indexed="63"/>
      <name val="Calibri"/>
      <family val="2"/>
      <charset val="204"/>
    </font>
    <font>
      <b/>
      <sz val="18"/>
      <color indexed="56"/>
      <name val="Cambria"/>
      <family val="2"/>
      <charset val="204"/>
    </font>
    <font>
      <b/>
      <sz val="11"/>
      <color indexed="8"/>
      <name val="Calibri"/>
      <family val="2"/>
      <charset val="204"/>
    </font>
    <font>
      <sz val="11"/>
      <color indexed="10"/>
      <name val="Calibri"/>
      <family val="2"/>
      <charset val="204"/>
    </font>
    <font>
      <sz val="11"/>
      <color indexed="8"/>
      <name val="Calibri"/>
      <family val="2"/>
    </font>
    <font>
      <sz val="11"/>
      <color indexed="8"/>
      <name val="Calibri"/>
      <family val="2"/>
      <charset val="238"/>
    </font>
    <font>
      <i/>
      <sz val="10"/>
      <color indexed="8"/>
      <name val="Calibri"/>
      <family val="2"/>
    </font>
    <font>
      <sz val="10"/>
      <color indexed="8"/>
      <name val="Times New Roman Italic"/>
    </font>
    <font>
      <sz val="10"/>
      <name val="Times New Roman"/>
      <family val="1"/>
      <charset val="238"/>
    </font>
    <font>
      <sz val="10"/>
      <color indexed="8"/>
      <name val="Times New Roman"/>
      <family val="1"/>
      <charset val="238"/>
    </font>
    <font>
      <sz val="10"/>
      <color indexed="8"/>
      <name val="Times New Roman Bold"/>
    </font>
    <font>
      <sz val="10"/>
      <name val="Calibri"/>
      <family val="2"/>
    </font>
    <font>
      <sz val="12"/>
      <color indexed="8"/>
      <name val="Times New Roman"/>
      <family val="1"/>
      <charset val="238"/>
    </font>
    <font>
      <sz val="10"/>
      <color indexed="8"/>
      <name val="Calibri"/>
      <family val="2"/>
      <charset val="238"/>
    </font>
    <font>
      <b/>
      <sz val="11"/>
      <color indexed="8"/>
      <name val="Calibri"/>
      <family val="2"/>
      <charset val="238"/>
    </font>
    <font>
      <sz val="9"/>
      <color indexed="8"/>
      <name val="Calibri"/>
      <family val="2"/>
      <charset val="238"/>
    </font>
    <font>
      <sz val="10"/>
      <color indexed="8"/>
      <name val="Calibri"/>
      <family val="2"/>
      <charset val="238"/>
    </font>
    <font>
      <b/>
      <i/>
      <sz val="11"/>
      <color indexed="8"/>
      <name val="Calibri"/>
      <family val="2"/>
      <charset val="238"/>
    </font>
    <font>
      <sz val="11"/>
      <color indexed="8"/>
      <name val="Calibri"/>
      <family val="2"/>
      <charset val="238"/>
    </font>
    <font>
      <sz val="12"/>
      <color indexed="8"/>
      <name val="Times New Roman"/>
      <family val="1"/>
    </font>
    <font>
      <sz val="10"/>
      <color indexed="8"/>
      <name val="Calibri"/>
      <family val="2"/>
    </font>
    <font>
      <sz val="12"/>
      <color indexed="8"/>
      <name val="Times New Roman"/>
      <family val="1"/>
    </font>
    <font>
      <sz val="9"/>
      <color indexed="8"/>
      <name val="Times New Roman"/>
      <family val="1"/>
    </font>
    <font>
      <sz val="6"/>
      <color indexed="8"/>
      <name val="Calibri"/>
      <family val="2"/>
    </font>
    <font>
      <sz val="11"/>
      <color indexed="8"/>
      <name val="Times New Roman"/>
      <family val="1"/>
    </font>
    <font>
      <u/>
      <sz val="10"/>
      <color indexed="12"/>
      <name val="Calibri"/>
      <family val="2"/>
    </font>
    <font>
      <sz val="11"/>
      <color indexed="8"/>
      <name val="Times New Roman"/>
      <family val="1"/>
      <charset val="238"/>
    </font>
    <font>
      <sz val="12"/>
      <color indexed="8"/>
      <name val="Times New Roman"/>
      <family val="1"/>
      <charset val="238"/>
    </font>
    <font>
      <sz val="12"/>
      <color indexed="8"/>
      <name val="Times New Roman"/>
      <family val="1"/>
      <charset val="238"/>
    </font>
    <font>
      <sz val="10"/>
      <name val="Calibri"/>
      <family val="2"/>
      <charset val="238"/>
    </font>
    <font>
      <sz val="10"/>
      <color indexed="8"/>
      <name val="Calibri"/>
      <family val="2"/>
      <charset val="238"/>
    </font>
    <font>
      <i/>
      <sz val="11"/>
      <color indexed="8"/>
      <name val="Calibri"/>
      <family val="2"/>
      <charset val="238"/>
    </font>
    <font>
      <sz val="11"/>
      <color theme="1"/>
      <name val="Calibri"/>
      <family val="2"/>
      <charset val="238"/>
      <scheme val="minor"/>
    </font>
    <font>
      <u/>
      <sz val="11"/>
      <color theme="10"/>
      <name val="Calibri"/>
      <family val="2"/>
      <scheme val="minor"/>
    </font>
    <font>
      <sz val="11"/>
      <color theme="1"/>
      <name val="Calibri"/>
      <family val="2"/>
      <scheme val="minor"/>
    </font>
    <font>
      <b/>
      <i/>
      <sz val="11"/>
      <name val="Calibri"/>
      <family val="2"/>
    </font>
    <font>
      <sz val="10"/>
      <name val="Arial"/>
      <family val="2"/>
    </font>
    <font>
      <b/>
      <sz val="11"/>
      <color theme="1"/>
      <name val="Calibri"/>
      <family val="2"/>
      <scheme val="minor"/>
    </font>
    <font>
      <sz val="10"/>
      <color indexed="8"/>
      <name val="Calibri"/>
      <family val="2"/>
      <scheme val="minor"/>
    </font>
    <font>
      <sz val="11"/>
      <color indexed="8"/>
      <name val="Calibri"/>
      <family val="2"/>
      <scheme val="minor"/>
    </font>
    <font>
      <sz val="11"/>
      <color theme="1"/>
      <name val="Times New Roman"/>
      <family val="1"/>
    </font>
    <font>
      <sz val="10"/>
      <color theme="1"/>
      <name val="Calibri"/>
      <family val="2"/>
      <scheme val="minor"/>
    </font>
    <font>
      <sz val="10"/>
      <color theme="1"/>
      <name val="Times New Roman"/>
      <family val="1"/>
    </font>
    <font>
      <sz val="10"/>
      <name val="Times New Roman"/>
      <family val="1"/>
    </font>
    <font>
      <sz val="11"/>
      <name val="Calibri"/>
      <family val="2"/>
      <scheme val="minor"/>
    </font>
    <font>
      <sz val="12"/>
      <name val="Times New Roman"/>
      <family val="1"/>
      <charset val="238"/>
    </font>
    <font>
      <sz val="12"/>
      <color theme="1"/>
      <name val="Times New Roman"/>
      <family val="1"/>
    </font>
    <font>
      <sz val="12"/>
      <color indexed="8"/>
      <name val="Calibri"/>
      <family val="2"/>
    </font>
    <font>
      <vertAlign val="superscript"/>
      <sz val="11"/>
      <color theme="1"/>
      <name val="Times New Roman"/>
      <family val="1"/>
    </font>
    <font>
      <sz val="12"/>
      <color rgb="FF000000"/>
      <name val="Times New Roman"/>
      <family val="1"/>
    </font>
    <font>
      <b/>
      <sz val="12"/>
      <color theme="1"/>
      <name val="Times New Roman"/>
      <family val="1"/>
    </font>
    <font>
      <i/>
      <sz val="12"/>
      <color theme="1"/>
      <name val="Times New Roman"/>
      <family val="1"/>
    </font>
    <font>
      <sz val="6"/>
      <color theme="1"/>
      <name val="Verdana"/>
      <family val="2"/>
    </font>
    <font>
      <sz val="12"/>
      <color theme="1"/>
      <name val="Calibri"/>
      <family val="2"/>
      <scheme val="minor"/>
    </font>
    <font>
      <b/>
      <sz val="8"/>
      <color indexed="81"/>
      <name val="Tahoma"/>
      <family val="2"/>
    </font>
  </fonts>
  <fills count="36">
    <fill>
      <patternFill patternType="none"/>
    </fill>
    <fill>
      <patternFill patternType="gray125"/>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1"/>
      </patternFill>
    </fill>
    <fill>
      <patternFill patternType="solid">
        <fgColor indexed="47"/>
        <bgColor indexed="22"/>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22"/>
        <bgColor indexed="31"/>
      </patternFill>
    </fill>
    <fill>
      <patternFill patternType="solid">
        <fgColor indexed="55"/>
        <bgColor indexed="23"/>
      </patternFill>
    </fill>
    <fill>
      <patternFill patternType="solid">
        <fgColor indexed="43"/>
        <bgColor indexed="26"/>
      </patternFill>
    </fill>
    <fill>
      <patternFill patternType="solid">
        <fgColor indexed="26"/>
        <bgColor indexed="9"/>
      </patternFill>
    </fill>
    <fill>
      <patternFill patternType="solid">
        <fgColor indexed="22"/>
        <bgColor indexed="64"/>
      </patternFill>
    </fill>
    <fill>
      <patternFill patternType="solid">
        <fgColor indexed="43"/>
        <bgColor indexed="64"/>
      </patternFill>
    </fill>
    <fill>
      <patternFill patternType="solid">
        <fgColor indexed="9"/>
        <bgColor indexed="64"/>
      </patternFill>
    </fill>
    <fill>
      <patternFill patternType="solid">
        <fgColor indexed="44"/>
        <bgColor indexed="64"/>
      </patternFill>
    </fill>
    <fill>
      <patternFill patternType="solid">
        <fgColor theme="5" tint="0.59999389629810485"/>
        <bgColor indexed="64"/>
      </patternFill>
    </fill>
    <fill>
      <patternFill patternType="solid">
        <fgColor theme="8" tint="0.39997558519241921"/>
        <bgColor indexed="64"/>
      </patternFill>
    </fill>
    <fill>
      <patternFill patternType="solid">
        <fgColor rgb="FF92D050"/>
        <bgColor indexed="64"/>
      </patternFill>
    </fill>
    <fill>
      <patternFill patternType="solid">
        <fgColor theme="0" tint="-0.249977111117893"/>
        <bgColor indexed="64"/>
      </patternFill>
    </fill>
    <fill>
      <patternFill patternType="solid">
        <fgColor rgb="FFFFFF99"/>
        <bgColor indexed="64"/>
      </patternFill>
    </fill>
    <fill>
      <patternFill patternType="solid">
        <fgColor rgb="FFFFFFFF"/>
        <bgColor indexed="64"/>
      </patternFill>
    </fill>
    <fill>
      <patternFill patternType="solid">
        <fgColor theme="5" tint="0.39997558519241921"/>
        <bgColor indexed="64"/>
      </patternFill>
    </fill>
    <fill>
      <patternFill patternType="solid">
        <fgColor rgb="FF66CCFF"/>
        <bgColor indexed="64"/>
      </patternFill>
    </fill>
  </fills>
  <borders count="53">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thin">
        <color indexed="64"/>
      </top>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8"/>
      </bottom>
      <diagonal/>
    </border>
    <border>
      <left style="medium">
        <color indexed="64"/>
      </left>
      <right style="medium">
        <color indexed="64"/>
      </right>
      <top/>
      <bottom style="medium">
        <color indexed="8"/>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diagonal/>
    </border>
    <border>
      <left/>
      <right/>
      <top style="thin">
        <color indexed="64"/>
      </top>
      <bottom style="hair">
        <color indexed="64"/>
      </bottom>
      <diagonal/>
    </border>
    <border>
      <left/>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top style="thin">
        <color auto="1"/>
      </top>
      <bottom/>
      <diagonal/>
    </border>
    <border>
      <left/>
      <right/>
      <top style="thin">
        <color auto="1"/>
      </top>
      <bottom style="thin">
        <color auto="1"/>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medium">
        <color rgb="FF000000"/>
      </right>
      <top/>
      <bottom style="medium">
        <color rgb="FF000000"/>
      </bottom>
      <diagonal/>
    </border>
  </borders>
  <cellStyleXfs count="64">
    <xf numFmtId="0" fontId="0" fillId="0" borderId="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5" borderId="0" applyNumberFormat="0" applyBorder="0" applyAlignment="0" applyProtection="0"/>
    <xf numFmtId="0" fontId="24" fillId="8" borderId="0" applyNumberFormat="0" applyBorder="0" applyAlignment="0" applyProtection="0"/>
    <xf numFmtId="0" fontId="24" fillId="11" borderId="0" applyNumberFormat="0" applyBorder="0" applyAlignment="0" applyProtection="0"/>
    <xf numFmtId="0" fontId="25" fillId="12"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9" borderId="0" applyNumberFormat="0" applyBorder="0" applyAlignment="0" applyProtection="0"/>
    <xf numFmtId="0" fontId="26" fillId="3" borderId="0" applyNumberFormat="0" applyBorder="0" applyAlignment="0" applyProtection="0"/>
    <xf numFmtId="0" fontId="27" fillId="20" borderId="1" applyNumberFormat="0" applyAlignment="0" applyProtection="0"/>
    <xf numFmtId="0" fontId="27" fillId="20" borderId="1" applyNumberFormat="0" applyAlignment="0" applyProtection="0"/>
    <xf numFmtId="0" fontId="28" fillId="21" borderId="2" applyNumberFormat="0" applyAlignment="0" applyProtection="0"/>
    <xf numFmtId="166" fontId="23" fillId="0" borderId="0" applyFill="0" applyBorder="0" applyAlignment="0" applyProtection="0"/>
    <xf numFmtId="164" fontId="42" fillId="0" borderId="0" applyFont="0" applyFill="0" applyBorder="0" applyAlignment="0" applyProtection="0"/>
    <xf numFmtId="165" fontId="42" fillId="0" borderId="0" applyFont="0" applyFill="0" applyBorder="0" applyAlignment="0" applyProtection="0"/>
    <xf numFmtId="0" fontId="29" fillId="0" borderId="0" applyNumberFormat="0" applyFill="0" applyBorder="0" applyAlignment="0" applyProtection="0"/>
    <xf numFmtId="0" fontId="30" fillId="4"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70" fillId="0" borderId="0" applyNumberFormat="0" applyFill="0" applyBorder="0" applyAlignment="0" applyProtection="0"/>
    <xf numFmtId="0" fontId="34" fillId="7" borderId="1" applyNumberFormat="0" applyAlignment="0" applyProtection="0"/>
    <xf numFmtId="0" fontId="34" fillId="7" borderId="1" applyNumberFormat="0" applyAlignment="0" applyProtection="0"/>
    <xf numFmtId="0" fontId="35" fillId="0" borderId="6" applyNumberFormat="0" applyFill="0" applyAlignment="0" applyProtection="0"/>
    <xf numFmtId="0" fontId="36" fillId="22" borderId="0" applyNumberFormat="0" applyBorder="0" applyAlignment="0" applyProtection="0"/>
    <xf numFmtId="0" fontId="23" fillId="0" borderId="0"/>
    <xf numFmtId="0" fontId="69" fillId="0" borderId="0"/>
    <xf numFmtId="0" fontId="71" fillId="0" borderId="0"/>
    <xf numFmtId="0" fontId="69" fillId="0" borderId="0"/>
    <xf numFmtId="0" fontId="69" fillId="0" borderId="0"/>
    <xf numFmtId="0" fontId="23" fillId="23" borderId="7" applyNumberFormat="0" applyAlignment="0" applyProtection="0"/>
    <xf numFmtId="0" fontId="23" fillId="23" borderId="7" applyNumberFormat="0" applyAlignment="0" applyProtection="0"/>
    <xf numFmtId="0" fontId="37" fillId="20" borderId="8" applyNumberFormat="0" applyAlignment="0" applyProtection="0"/>
    <xf numFmtId="0" fontId="37" fillId="20" borderId="8" applyNumberFormat="0" applyAlignment="0" applyProtection="0"/>
    <xf numFmtId="9" fontId="18" fillId="0" borderId="0" applyFont="0" applyFill="0" applyBorder="0" applyAlignment="0" applyProtection="0"/>
    <xf numFmtId="9" fontId="23" fillId="0" borderId="0" applyFill="0" applyBorder="0" applyAlignment="0" applyProtection="0"/>
    <xf numFmtId="9" fontId="41" fillId="0" borderId="0" applyFont="0" applyFill="0" applyBorder="0" applyAlignment="0" applyProtection="0"/>
    <xf numFmtId="9" fontId="42"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39" fillId="0" borderId="9" applyNumberFormat="0" applyFill="0" applyAlignment="0" applyProtection="0"/>
    <xf numFmtId="0" fontId="40" fillId="0" borderId="0" applyNumberFormat="0" applyFill="0" applyBorder="0" applyAlignment="0" applyProtection="0"/>
    <xf numFmtId="0" fontId="2" fillId="0" borderId="0"/>
    <xf numFmtId="0" fontId="73" fillId="0" borderId="0"/>
    <xf numFmtId="0" fontId="2" fillId="0" borderId="0"/>
    <xf numFmtId="0" fontId="1" fillId="0" borderId="0"/>
  </cellStyleXfs>
  <cellXfs count="683">
    <xf numFmtId="0" fontId="0" fillId="0" borderId="0" xfId="0"/>
    <xf numFmtId="0" fontId="12" fillId="0" borderId="0" xfId="0" applyNumberFormat="1" applyFont="1" applyBorder="1" applyAlignment="1" applyProtection="1">
      <alignment horizontal="center" vertical="center" wrapText="1"/>
      <protection locked="0"/>
    </xf>
    <xf numFmtId="0" fontId="0" fillId="0" borderId="0" xfId="0" applyFont="1" applyBorder="1" applyAlignment="1" applyProtection="1">
      <alignment horizontal="center" vertical="center"/>
      <protection locked="0"/>
    </xf>
    <xf numFmtId="0" fontId="4" fillId="0" borderId="0" xfId="0" applyFont="1" applyAlignment="1" applyProtection="1">
      <alignment horizontal="center" vertical="center" wrapText="1"/>
      <protection locked="0"/>
    </xf>
    <xf numFmtId="0" fontId="0" fillId="0" borderId="0" xfId="0" applyAlignment="1" applyProtection="1">
      <alignment vertical="center" wrapText="1"/>
      <protection locked="0"/>
    </xf>
    <xf numFmtId="0" fontId="0" fillId="0" borderId="0" xfId="0" applyFont="1" applyAlignment="1" applyProtection="1">
      <alignment vertical="center"/>
      <protection locked="0"/>
    </xf>
    <xf numFmtId="49" fontId="0" fillId="0" borderId="0" xfId="0" applyNumberFormat="1" applyFont="1" applyAlignment="1" applyProtection="1">
      <alignment horizontal="right" vertical="center"/>
      <protection locked="0"/>
    </xf>
    <xf numFmtId="0" fontId="0" fillId="0" borderId="0" xfId="0" applyFont="1" applyAlignment="1" applyProtection="1">
      <alignment vertical="center" wrapText="1"/>
      <protection locked="0"/>
    </xf>
    <xf numFmtId="0" fontId="0" fillId="0" borderId="0" xfId="0" applyFont="1" applyBorder="1" applyAlignment="1" applyProtection="1">
      <alignment vertical="center"/>
      <protection locked="0"/>
    </xf>
    <xf numFmtId="49" fontId="0" fillId="0" borderId="0" xfId="0" applyNumberFormat="1" applyFont="1" applyBorder="1" applyAlignment="1" applyProtection="1">
      <alignment horizontal="right" vertical="center"/>
      <protection locked="0"/>
    </xf>
    <xf numFmtId="0" fontId="12" fillId="0" borderId="0" xfId="0" applyNumberFormat="1" applyFont="1" applyAlignment="1" applyProtection="1">
      <alignment horizontal="center" vertical="center" wrapText="1"/>
      <protection hidden="1"/>
    </xf>
    <xf numFmtId="3" fontId="13" fillId="0" borderId="0" xfId="0" applyNumberFormat="1" applyFont="1" applyAlignment="1" applyProtection="1">
      <alignment horizontal="left" vertical="center" wrapText="1"/>
      <protection hidden="1"/>
    </xf>
    <xf numFmtId="0" fontId="12" fillId="0" borderId="0" xfId="0" applyFont="1" applyFill="1" applyBorder="1" applyAlignment="1" applyProtection="1">
      <alignment horizontal="left" vertical="center"/>
      <protection hidden="1"/>
    </xf>
    <xf numFmtId="0" fontId="12" fillId="0" borderId="0" xfId="0" applyNumberFormat="1" applyFont="1" applyBorder="1" applyAlignment="1" applyProtection="1">
      <alignment horizontal="center" vertical="center" wrapText="1"/>
      <protection hidden="1"/>
    </xf>
    <xf numFmtId="3" fontId="13" fillId="0" borderId="0" xfId="0" applyNumberFormat="1" applyFont="1" applyBorder="1" applyAlignment="1" applyProtection="1">
      <alignment horizontal="left" vertical="center"/>
      <protection hidden="1"/>
    </xf>
    <xf numFmtId="3" fontId="12" fillId="0" borderId="0" xfId="0" applyNumberFormat="1" applyFont="1" applyAlignment="1" applyProtection="1">
      <alignment horizontal="left" vertical="center" wrapText="1"/>
      <protection hidden="1"/>
    </xf>
    <xf numFmtId="0" fontId="3" fillId="0" borderId="0" xfId="0" applyFont="1" applyAlignment="1" applyProtection="1">
      <alignment vertical="top"/>
    </xf>
    <xf numFmtId="0" fontId="3" fillId="0" borderId="0" xfId="0" applyFont="1" applyBorder="1" applyAlignment="1" applyProtection="1">
      <alignment vertical="top"/>
    </xf>
    <xf numFmtId="0" fontId="0" fillId="0" borderId="0" xfId="0" applyAlignment="1" applyProtection="1">
      <alignment vertical="top"/>
    </xf>
    <xf numFmtId="0" fontId="0" fillId="0" borderId="0" xfId="0" applyProtection="1"/>
    <xf numFmtId="49" fontId="7" fillId="0" borderId="10" xfId="0" applyNumberFormat="1" applyFont="1" applyBorder="1" applyAlignment="1" applyProtection="1">
      <alignment horizontal="left" vertical="top"/>
    </xf>
    <xf numFmtId="0" fontId="7" fillId="0" borderId="10" xfId="0" applyFont="1" applyBorder="1" applyAlignment="1" applyProtection="1">
      <alignment horizontal="left" vertical="top"/>
    </xf>
    <xf numFmtId="0" fontId="0" fillId="0" borderId="0" xfId="0" applyBorder="1" applyAlignment="1" applyProtection="1">
      <alignment vertical="top"/>
    </xf>
    <xf numFmtId="0" fontId="4" fillId="0" borderId="0" xfId="0" applyFont="1" applyBorder="1" applyAlignment="1" applyProtection="1">
      <alignment vertical="top"/>
    </xf>
    <xf numFmtId="49" fontId="0" fillId="0" borderId="0" xfId="0" applyNumberFormat="1" applyAlignment="1" applyProtection="1">
      <alignment horizontal="left" vertical="top"/>
    </xf>
    <xf numFmtId="49" fontId="0" fillId="0" borderId="0" xfId="0" applyNumberFormat="1" applyAlignment="1" applyProtection="1">
      <alignment horizontal="right" vertical="top"/>
    </xf>
    <xf numFmtId="0" fontId="7" fillId="0" borderId="10" xfId="0" applyNumberFormat="1" applyFont="1" applyBorder="1" applyAlignment="1" applyProtection="1">
      <alignment horizontal="left" vertical="top"/>
    </xf>
    <xf numFmtId="0" fontId="12" fillId="0" borderId="0" xfId="0" applyNumberFormat="1" applyFont="1" applyBorder="1" applyAlignment="1" applyProtection="1">
      <alignment horizontal="center" vertical="center" wrapText="1"/>
    </xf>
    <xf numFmtId="3" fontId="12" fillId="0" borderId="0" xfId="0" applyNumberFormat="1" applyFont="1" applyFill="1" applyBorder="1" applyAlignment="1" applyProtection="1">
      <alignment horizontal="left" vertical="center"/>
    </xf>
    <xf numFmtId="0" fontId="12" fillId="0" borderId="0" xfId="0" applyNumberFormat="1" applyFont="1" applyAlignment="1" applyProtection="1">
      <alignment horizontal="center" vertical="center" wrapText="1"/>
    </xf>
    <xf numFmtId="3" fontId="13" fillId="0" borderId="0" xfId="0" applyNumberFormat="1" applyFont="1" applyAlignment="1" applyProtection="1">
      <alignment horizontal="left" vertical="center" wrapText="1"/>
    </xf>
    <xf numFmtId="49" fontId="8" fillId="0" borderId="10" xfId="0" applyNumberFormat="1" applyFont="1" applyBorder="1" applyAlignment="1" applyProtection="1">
      <alignment horizontal="left" vertical="top"/>
    </xf>
    <xf numFmtId="0" fontId="8" fillId="0" borderId="10" xfId="0" applyFont="1" applyBorder="1" applyAlignment="1" applyProtection="1">
      <alignment horizontal="left" vertical="top"/>
    </xf>
    <xf numFmtId="0" fontId="8" fillId="0" borderId="10" xfId="0" applyNumberFormat="1" applyFont="1" applyBorder="1" applyAlignment="1" applyProtection="1">
      <alignment horizontal="left" vertical="top"/>
    </xf>
    <xf numFmtId="3" fontId="12" fillId="0" borderId="0" xfId="0" applyNumberFormat="1" applyFont="1" applyAlignment="1" applyProtection="1">
      <alignment horizontal="left" vertical="center" wrapText="1"/>
    </xf>
    <xf numFmtId="0" fontId="0" fillId="0" borderId="11" xfId="0" applyBorder="1" applyAlignment="1" applyProtection="1">
      <alignment vertical="top"/>
    </xf>
    <xf numFmtId="49" fontId="10" fillId="0" borderId="10" xfId="0" applyNumberFormat="1" applyFont="1" applyBorder="1" applyAlignment="1" applyProtection="1">
      <alignment horizontal="left" vertical="top"/>
    </xf>
    <xf numFmtId="0" fontId="10" fillId="0" borderId="10" xfId="0" applyFont="1" applyBorder="1" applyAlignment="1" applyProtection="1">
      <alignment horizontal="left" vertical="top"/>
    </xf>
    <xf numFmtId="0" fontId="3" fillId="0" borderId="11" xfId="0" applyFont="1" applyBorder="1" applyAlignment="1" applyProtection="1">
      <alignment vertical="top"/>
    </xf>
    <xf numFmtId="0" fontId="6" fillId="0" borderId="0" xfId="0" applyFont="1" applyBorder="1" applyAlignment="1" applyProtection="1"/>
    <xf numFmtId="0" fontId="6" fillId="0" borderId="0" xfId="0" applyFont="1" applyBorder="1" applyAlignment="1" applyProtection="1">
      <alignment vertical="top"/>
    </xf>
    <xf numFmtId="0" fontId="4" fillId="0" borderId="0" xfId="0" applyFont="1" applyBorder="1" applyAlignment="1" applyProtection="1"/>
    <xf numFmtId="3" fontId="13" fillId="0" borderId="0" xfId="0" applyNumberFormat="1" applyFont="1" applyAlignment="1" applyProtection="1">
      <alignment vertical="center" wrapText="1"/>
    </xf>
    <xf numFmtId="3" fontId="13" fillId="0" borderId="0" xfId="0" applyNumberFormat="1" applyFont="1" applyAlignment="1" applyProtection="1">
      <alignment horizontal="justify" vertical="center" wrapText="1"/>
    </xf>
    <xf numFmtId="3" fontId="12" fillId="0" borderId="0" xfId="0" applyNumberFormat="1" applyFont="1" applyAlignment="1" applyProtection="1">
      <alignment horizontal="left" vertical="top" wrapText="1"/>
    </xf>
    <xf numFmtId="3" fontId="12" fillId="0" borderId="12" xfId="0" applyNumberFormat="1" applyFont="1" applyBorder="1" applyAlignment="1" applyProtection="1">
      <alignment vertical="center" wrapText="1"/>
    </xf>
    <xf numFmtId="0" fontId="0" fillId="0" borderId="0" xfId="0" applyBorder="1" applyProtection="1"/>
    <xf numFmtId="0" fontId="0" fillId="0" borderId="0" xfId="0" applyAlignment="1" applyProtection="1">
      <alignment horizontal="left" vertical="top"/>
    </xf>
    <xf numFmtId="0" fontId="0" fillId="0" borderId="0" xfId="0" applyAlignment="1" applyProtection="1">
      <alignment vertical="center"/>
    </xf>
    <xf numFmtId="0" fontId="2" fillId="0" borderId="0" xfId="0" applyFont="1" applyBorder="1" applyAlignment="1" applyProtection="1">
      <alignment vertical="top"/>
    </xf>
    <xf numFmtId="0" fontId="3" fillId="24" borderId="0" xfId="0" applyFont="1" applyFill="1" applyAlignment="1" applyProtection="1">
      <alignment vertical="top"/>
    </xf>
    <xf numFmtId="0" fontId="0" fillId="24" borderId="0" xfId="0" applyFill="1" applyProtection="1"/>
    <xf numFmtId="0" fontId="0" fillId="24" borderId="0" xfId="0" applyFill="1" applyAlignment="1" applyProtection="1">
      <alignment vertical="top"/>
    </xf>
    <xf numFmtId="0" fontId="4" fillId="24" borderId="0" xfId="0" applyFont="1" applyFill="1" applyBorder="1" applyAlignment="1" applyProtection="1">
      <alignment vertical="top"/>
    </xf>
    <xf numFmtId="0" fontId="0" fillId="24" borderId="0" xfId="0" applyFill="1" applyBorder="1" applyAlignment="1" applyProtection="1">
      <alignment vertical="top"/>
    </xf>
    <xf numFmtId="0" fontId="11" fillId="25" borderId="0" xfId="0" applyFont="1" applyFill="1" applyAlignment="1" applyProtection="1">
      <alignment vertical="top"/>
    </xf>
    <xf numFmtId="0" fontId="0" fillId="25" borderId="0" xfId="0" applyFill="1" applyProtection="1"/>
    <xf numFmtId="0" fontId="11" fillId="24" borderId="0" xfId="0" applyFont="1" applyFill="1" applyAlignment="1" applyProtection="1">
      <alignment vertical="center"/>
    </xf>
    <xf numFmtId="0" fontId="4" fillId="24" borderId="0" xfId="0" applyFont="1" applyFill="1" applyProtection="1"/>
    <xf numFmtId="0" fontId="0" fillId="0" borderId="0" xfId="0" applyAlignment="1" applyProtection="1">
      <alignment vertical="center"/>
      <protection locked="0"/>
    </xf>
    <xf numFmtId="0" fontId="0" fillId="0" borderId="14" xfId="0" applyFont="1" applyBorder="1" applyAlignment="1" applyProtection="1">
      <alignment horizontal="center" vertical="center"/>
      <protection locked="0"/>
    </xf>
    <xf numFmtId="0" fontId="56" fillId="0" borderId="0" xfId="0" applyFont="1" applyFill="1" applyBorder="1" applyAlignment="1">
      <alignment vertical="center" wrapText="1"/>
    </xf>
    <xf numFmtId="0" fontId="0" fillId="0" borderId="0" xfId="0" applyFont="1" applyFill="1" applyBorder="1" applyProtection="1"/>
    <xf numFmtId="0" fontId="56" fillId="0" borderId="0" xfId="0" applyFont="1" applyFill="1" applyBorder="1" applyAlignment="1">
      <alignment horizontal="justify" vertical="center" wrapText="1"/>
    </xf>
    <xf numFmtId="0" fontId="0" fillId="0" borderId="0" xfId="0" applyFont="1" applyFill="1" applyBorder="1" applyAlignment="1">
      <alignment vertical="center" wrapText="1"/>
    </xf>
    <xf numFmtId="0" fontId="0" fillId="0" borderId="15" xfId="0" applyFont="1" applyBorder="1" applyAlignment="1" applyProtection="1">
      <alignment horizontal="center" vertical="center"/>
      <protection locked="0"/>
    </xf>
    <xf numFmtId="0" fontId="0" fillId="0" borderId="15" xfId="0" applyBorder="1"/>
    <xf numFmtId="0" fontId="0" fillId="0" borderId="16" xfId="0" applyFont="1" applyBorder="1" applyAlignment="1" applyProtection="1">
      <alignment horizontal="center" vertical="center"/>
      <protection locked="0"/>
    </xf>
    <xf numFmtId="0" fontId="0" fillId="0" borderId="16" xfId="0" applyBorder="1"/>
    <xf numFmtId="0" fontId="56" fillId="0" borderId="16" xfId="0" applyFont="1" applyBorder="1" applyAlignment="1">
      <alignment vertical="center" wrapText="1"/>
    </xf>
    <xf numFmtId="0" fontId="57" fillId="0" borderId="16" xfId="0" applyFont="1" applyBorder="1" applyAlignment="1">
      <alignment vertical="center" wrapText="1"/>
    </xf>
    <xf numFmtId="0" fontId="58" fillId="26" borderId="16" xfId="0" applyFont="1" applyFill="1" applyBorder="1" applyAlignment="1">
      <alignment vertical="center" wrapText="1"/>
    </xf>
    <xf numFmtId="0" fontId="58" fillId="0" borderId="16" xfId="0" applyFont="1" applyBorder="1" applyAlignment="1">
      <alignment vertical="center" wrapText="1"/>
    </xf>
    <xf numFmtId="0" fontId="0" fillId="0" borderId="17" xfId="0" applyFont="1" applyBorder="1" applyAlignment="1" applyProtection="1">
      <alignment horizontal="center" vertical="center"/>
      <protection locked="0"/>
    </xf>
    <xf numFmtId="0" fontId="0" fillId="0" borderId="17" xfId="0" applyBorder="1"/>
    <xf numFmtId="0" fontId="56" fillId="0" borderId="17" xfId="0" applyFont="1" applyBorder="1" applyAlignment="1">
      <alignment vertical="center" wrapText="1"/>
    </xf>
    <xf numFmtId="0" fontId="0" fillId="0" borderId="15" xfId="0" applyBorder="1" applyAlignment="1">
      <alignment vertical="center"/>
    </xf>
    <xf numFmtId="0" fontId="0" fillId="0" borderId="16" xfId="0" applyBorder="1" applyAlignment="1">
      <alignment vertical="center"/>
    </xf>
    <xf numFmtId="0" fontId="56" fillId="0" borderId="16" xfId="0" applyFont="1" applyBorder="1" applyAlignment="1">
      <alignment horizontal="justify" vertical="center" wrapText="1"/>
    </xf>
    <xf numFmtId="0" fontId="0" fillId="0" borderId="15" xfId="0" applyBorder="1" applyAlignment="1"/>
    <xf numFmtId="0" fontId="59" fillId="0" borderId="15" xfId="0" applyFont="1" applyBorder="1" applyAlignment="1">
      <alignment vertical="center" wrapText="1"/>
    </xf>
    <xf numFmtId="0" fontId="60" fillId="0" borderId="15" xfId="0" applyFont="1" applyBorder="1" applyAlignment="1">
      <alignment wrapText="1"/>
    </xf>
    <xf numFmtId="0" fontId="60" fillId="0" borderId="15" xfId="0" applyFont="1" applyBorder="1" applyAlignment="1"/>
    <xf numFmtId="0" fontId="4" fillId="25" borderId="16" xfId="0" applyFont="1" applyFill="1" applyBorder="1" applyAlignment="1" applyProtection="1">
      <alignment horizontal="left" vertical="center"/>
    </xf>
    <xf numFmtId="0" fontId="0" fillId="0" borderId="16" xfId="0" applyBorder="1" applyAlignment="1"/>
    <xf numFmtId="0" fontId="60" fillId="0" borderId="16" xfId="0" applyFont="1" applyBorder="1" applyAlignment="1">
      <alignment wrapText="1"/>
    </xf>
    <xf numFmtId="0" fontId="60" fillId="0" borderId="16" xfId="0" applyFont="1" applyBorder="1" applyAlignment="1"/>
    <xf numFmtId="0" fontId="0" fillId="0" borderId="16" xfId="0" applyBorder="1" applyProtection="1">
      <protection locked="0"/>
    </xf>
    <xf numFmtId="0" fontId="60" fillId="0" borderId="16" xfId="0" applyFont="1" applyBorder="1" applyProtection="1">
      <protection locked="0"/>
    </xf>
    <xf numFmtId="0" fontId="61" fillId="0" borderId="16" xfId="0" applyFont="1" applyBorder="1" applyAlignment="1">
      <alignment vertical="center" wrapText="1"/>
    </xf>
    <xf numFmtId="0" fontId="0" fillId="0" borderId="17" xfId="0" applyBorder="1" applyProtection="1">
      <protection locked="0"/>
    </xf>
    <xf numFmtId="0" fontId="60" fillId="0" borderId="17" xfId="0" applyFont="1" applyBorder="1" applyProtection="1">
      <protection locked="0"/>
    </xf>
    <xf numFmtId="49" fontId="0" fillId="0" borderId="0" xfId="0" applyNumberFormat="1" applyBorder="1" applyAlignment="1" applyProtection="1">
      <alignment horizontal="center" vertical="center"/>
    </xf>
    <xf numFmtId="0" fontId="0" fillId="0" borderId="0" xfId="0" applyFont="1" applyAlignment="1" applyProtection="1">
      <alignment vertical="center"/>
      <protection hidden="1"/>
    </xf>
    <xf numFmtId="0" fontId="57" fillId="0" borderId="0" xfId="0" applyFont="1" applyAlignment="1" applyProtection="1">
      <alignment vertical="center"/>
      <protection locked="0"/>
    </xf>
    <xf numFmtId="49" fontId="57" fillId="0" borderId="0" xfId="0" applyNumberFormat="1" applyFont="1" applyBorder="1" applyAlignment="1" applyProtection="1">
      <alignment horizontal="center" vertical="center"/>
    </xf>
    <xf numFmtId="0" fontId="57" fillId="0" borderId="0" xfId="0" applyFont="1" applyBorder="1" applyAlignment="1" applyProtection="1">
      <alignment horizontal="center" vertical="center"/>
      <protection locked="0"/>
    </xf>
    <xf numFmtId="0" fontId="57" fillId="0" borderId="0" xfId="0" applyFont="1" applyAlignment="1" applyProtection="1">
      <alignment vertical="center" wrapText="1"/>
      <protection locked="0"/>
    </xf>
    <xf numFmtId="0" fontId="57" fillId="0" borderId="0" xfId="0" applyFont="1" applyAlignment="1" applyProtection="1">
      <alignment horizontal="center" vertical="center" wrapText="1"/>
      <protection locked="0"/>
    </xf>
    <xf numFmtId="0" fontId="57" fillId="0" borderId="0" xfId="0" applyFont="1" applyBorder="1" applyAlignment="1" applyProtection="1">
      <alignment vertical="center"/>
      <protection locked="0"/>
    </xf>
    <xf numFmtId="0" fontId="57" fillId="0" borderId="10" xfId="0" applyNumberFormat="1" applyFont="1" applyBorder="1" applyAlignment="1" applyProtection="1">
      <alignment horizontal="center" vertical="center" wrapText="1"/>
      <protection locked="0"/>
    </xf>
    <xf numFmtId="49" fontId="57" fillId="0" borderId="10" xfId="0" applyNumberFormat="1" applyFont="1" applyBorder="1" applyAlignment="1" applyProtection="1">
      <alignment horizontal="center" vertical="center" wrapText="1"/>
      <protection locked="0"/>
    </xf>
    <xf numFmtId="49" fontId="57" fillId="0" borderId="13" xfId="0" applyNumberFormat="1" applyFont="1" applyBorder="1" applyAlignment="1" applyProtection="1">
      <alignment horizontal="center" vertical="center" wrapText="1"/>
      <protection locked="0"/>
    </xf>
    <xf numFmtId="0" fontId="45" fillId="0" borderId="0" xfId="0" applyNumberFormat="1" applyFont="1" applyBorder="1" applyAlignment="1" applyProtection="1">
      <alignment horizontal="center" vertical="center" wrapText="1"/>
      <protection locked="0"/>
    </xf>
    <xf numFmtId="0" fontId="45" fillId="0" borderId="0" xfId="0" applyFont="1" applyFill="1" applyBorder="1" applyAlignment="1" applyProtection="1">
      <alignment horizontal="left" vertical="center"/>
      <protection hidden="1"/>
    </xf>
    <xf numFmtId="0" fontId="45" fillId="0" borderId="0" xfId="0" applyNumberFormat="1" applyFont="1" applyBorder="1" applyAlignment="1" applyProtection="1">
      <alignment horizontal="center" vertical="center" wrapText="1"/>
      <protection hidden="1"/>
    </xf>
    <xf numFmtId="3" fontId="45" fillId="0" borderId="0" xfId="0" applyNumberFormat="1" applyFont="1" applyBorder="1" applyAlignment="1" applyProtection="1">
      <alignment horizontal="left" vertical="center"/>
      <protection hidden="1"/>
    </xf>
    <xf numFmtId="0" fontId="45" fillId="0" borderId="0" xfId="0" applyNumberFormat="1" applyFont="1" applyAlignment="1" applyProtection="1">
      <alignment horizontal="center" vertical="center" wrapText="1"/>
      <protection hidden="1"/>
    </xf>
    <xf numFmtId="3" fontId="46" fillId="0" borderId="0" xfId="0" applyNumberFormat="1" applyFont="1" applyAlignment="1" applyProtection="1">
      <alignment horizontal="left" vertical="center" wrapText="1"/>
      <protection hidden="1"/>
    </xf>
    <xf numFmtId="3" fontId="46" fillId="0" borderId="0" xfId="0" applyNumberFormat="1" applyFont="1" applyBorder="1" applyAlignment="1" applyProtection="1">
      <alignment horizontal="left" vertical="center"/>
      <protection hidden="1"/>
    </xf>
    <xf numFmtId="0" fontId="4" fillId="0" borderId="0" xfId="0" applyFont="1" applyBorder="1" applyAlignment="1" applyProtection="1">
      <alignment vertical="center"/>
      <protection locked="0"/>
    </xf>
    <xf numFmtId="3" fontId="46" fillId="0" borderId="0" xfId="0" applyNumberFormat="1" applyFont="1" applyBorder="1" applyAlignment="1" applyProtection="1">
      <alignment horizontal="left" vertical="center" wrapText="1"/>
      <protection hidden="1"/>
    </xf>
    <xf numFmtId="3" fontId="46" fillId="0" borderId="0" xfId="0" applyNumberFormat="1" applyFont="1" applyAlignment="1" applyProtection="1">
      <alignment vertical="center" wrapText="1"/>
      <protection hidden="1"/>
    </xf>
    <xf numFmtId="3" fontId="46" fillId="0" borderId="0" xfId="0" applyNumberFormat="1" applyFont="1" applyBorder="1" applyAlignment="1" applyProtection="1">
      <alignment vertical="center" wrapText="1"/>
      <protection hidden="1"/>
    </xf>
    <xf numFmtId="3" fontId="46" fillId="0" borderId="0" xfId="0" applyNumberFormat="1" applyFont="1" applyBorder="1" applyAlignment="1" applyProtection="1">
      <alignment horizontal="justify" vertical="center" wrapText="1"/>
      <protection hidden="1"/>
    </xf>
    <xf numFmtId="3" fontId="45" fillId="0" borderId="0" xfId="0" applyNumberFormat="1" applyFont="1" applyBorder="1" applyAlignment="1" applyProtection="1">
      <alignment horizontal="left" vertical="center" wrapText="1"/>
      <protection hidden="1"/>
    </xf>
    <xf numFmtId="3" fontId="45" fillId="0" borderId="12" xfId="0" applyNumberFormat="1" applyFont="1" applyBorder="1" applyAlignment="1" applyProtection="1">
      <alignment vertical="center" wrapText="1"/>
      <protection hidden="1"/>
    </xf>
    <xf numFmtId="3" fontId="45" fillId="0" borderId="0" xfId="0" applyNumberFormat="1" applyFont="1" applyBorder="1" applyAlignment="1" applyProtection="1">
      <alignment vertical="center" wrapText="1"/>
      <protection hidden="1"/>
    </xf>
    <xf numFmtId="3" fontId="4" fillId="0" borderId="10" xfId="0" applyNumberFormat="1" applyFont="1" applyBorder="1" applyAlignment="1" applyProtection="1">
      <alignment horizontal="right" vertical="center" wrapText="1"/>
    </xf>
    <xf numFmtId="3" fontId="4" fillId="0" borderId="10" xfId="0" applyNumberFormat="1" applyFont="1" applyBorder="1" applyAlignment="1" applyProtection="1">
      <alignment horizontal="right" vertical="center" wrapText="1"/>
      <protection locked="0"/>
    </xf>
    <xf numFmtId="3" fontId="11" fillId="24" borderId="10" xfId="0" applyNumberFormat="1" applyFont="1" applyFill="1" applyBorder="1" applyAlignment="1" applyProtection="1">
      <alignment horizontal="right" vertical="center" wrapText="1"/>
      <protection locked="0"/>
    </xf>
    <xf numFmtId="0" fontId="62" fillId="0" borderId="0" xfId="38" applyFont="1" applyAlignment="1" applyProtection="1">
      <alignment vertical="center" wrapText="1"/>
      <protection locked="0"/>
    </xf>
    <xf numFmtId="0" fontId="63" fillId="0" borderId="0" xfId="0" applyFont="1" applyAlignment="1" applyProtection="1">
      <alignment horizontal="center" vertical="center"/>
    </xf>
    <xf numFmtId="0" fontId="69" fillId="0" borderId="0" xfId="47"/>
    <xf numFmtId="0" fontId="63" fillId="0" borderId="16" xfId="0" applyFont="1" applyBorder="1" applyAlignment="1">
      <alignment vertical="center" wrapText="1"/>
    </xf>
    <xf numFmtId="0" fontId="64" fillId="0" borderId="16" xfId="0" applyFont="1" applyBorder="1" applyAlignment="1">
      <alignment vertical="center" wrapText="1"/>
    </xf>
    <xf numFmtId="0" fontId="64" fillId="0" borderId="20" xfId="0" applyFont="1" applyBorder="1" applyAlignment="1">
      <alignment vertical="center" wrapText="1"/>
    </xf>
    <xf numFmtId="0" fontId="0" fillId="0" borderId="21" xfId="0" applyBorder="1" applyAlignment="1">
      <alignment vertical="center"/>
    </xf>
    <xf numFmtId="0" fontId="0" fillId="0" borderId="22" xfId="0" applyBorder="1" applyAlignment="1">
      <alignment vertical="center"/>
    </xf>
    <xf numFmtId="0" fontId="0" fillId="0" borderId="23" xfId="0" applyBorder="1"/>
    <xf numFmtId="0" fontId="0" fillId="0" borderId="24" xfId="0" applyBorder="1"/>
    <xf numFmtId="0" fontId="56" fillId="0" borderId="10" xfId="0" applyFont="1" applyBorder="1" applyAlignment="1">
      <alignment horizontal="justify" vertical="center" wrapText="1"/>
    </xf>
    <xf numFmtId="0" fontId="64" fillId="0" borderId="20" xfId="0" applyFont="1" applyBorder="1" applyAlignment="1">
      <alignment horizontal="justify" vertical="center" wrapText="1"/>
    </xf>
    <xf numFmtId="0" fontId="65" fillId="0" borderId="26" xfId="0" applyFont="1" applyBorder="1" applyAlignment="1">
      <alignment vertical="center" wrapText="1"/>
    </xf>
    <xf numFmtId="0" fontId="65" fillId="0" borderId="20" xfId="0" applyFont="1" applyBorder="1" applyAlignment="1">
      <alignment vertical="center" wrapText="1"/>
    </xf>
    <xf numFmtId="0" fontId="65" fillId="26" borderId="29" xfId="0" applyFont="1" applyFill="1" applyBorder="1" applyAlignment="1">
      <alignment vertical="center" wrapText="1"/>
    </xf>
    <xf numFmtId="0" fontId="0" fillId="0" borderId="0" xfId="0" applyFill="1" applyProtection="1"/>
    <xf numFmtId="0" fontId="64" fillId="0" borderId="20" xfId="0" applyFont="1" applyFill="1" applyBorder="1" applyAlignment="1">
      <alignment vertical="center" wrapText="1"/>
    </xf>
    <xf numFmtId="0" fontId="0" fillId="0" borderId="14" xfId="0" applyFont="1" applyBorder="1" applyAlignment="1" applyProtection="1">
      <alignment vertical="center"/>
      <protection locked="0"/>
    </xf>
    <xf numFmtId="0" fontId="66" fillId="0" borderId="0" xfId="0" applyFont="1" applyFill="1" applyBorder="1" applyAlignment="1" applyProtection="1">
      <alignment horizontal="right" vertical="center"/>
      <protection locked="0"/>
    </xf>
    <xf numFmtId="0" fontId="66" fillId="0" borderId="0" xfId="0" applyFont="1" applyFill="1" applyBorder="1" applyAlignment="1" applyProtection="1">
      <alignment vertical="center"/>
      <protection locked="0"/>
    </xf>
    <xf numFmtId="0" fontId="11" fillId="24" borderId="13" xfId="0" applyFont="1" applyFill="1" applyBorder="1" applyAlignment="1" applyProtection="1">
      <alignment vertical="center" wrapText="1"/>
    </xf>
    <xf numFmtId="0" fontId="16" fillId="24" borderId="10" xfId="0" applyFont="1" applyFill="1" applyBorder="1" applyAlignment="1" applyProtection="1">
      <alignment horizontal="center" vertical="center" wrapText="1"/>
      <protection locked="0"/>
    </xf>
    <xf numFmtId="0" fontId="0" fillId="0" borderId="12" xfId="0" applyBorder="1" applyAlignment="1" applyProtection="1">
      <alignment vertical="center" wrapText="1"/>
      <protection locked="0"/>
    </xf>
    <xf numFmtId="0" fontId="0" fillId="0" borderId="0" xfId="0" applyAlignment="1" applyProtection="1">
      <alignment vertical="center"/>
      <protection hidden="1"/>
    </xf>
    <xf numFmtId="0" fontId="0" fillId="0" borderId="0" xfId="0" applyBorder="1" applyAlignment="1" applyProtection="1">
      <alignment vertical="center"/>
      <protection locked="0"/>
    </xf>
    <xf numFmtId="0" fontId="0" fillId="0" borderId="0" xfId="0" applyAlignment="1" applyProtection="1">
      <alignment horizontal="center" vertical="center" wrapText="1"/>
      <protection locked="0"/>
    </xf>
    <xf numFmtId="0" fontId="0" fillId="0" borderId="0" xfId="0" applyAlignment="1" applyProtection="1">
      <alignment horizontal="left" vertical="center"/>
      <protection locked="0"/>
    </xf>
    <xf numFmtId="0" fontId="5" fillId="0" borderId="0" xfId="0" applyFont="1" applyBorder="1" applyAlignment="1" applyProtection="1">
      <alignment vertical="center"/>
      <protection locked="0"/>
    </xf>
    <xf numFmtId="49" fontId="0" fillId="0" borderId="0" xfId="0" applyNumberFormat="1" applyAlignment="1" applyProtection="1">
      <alignment vertical="center"/>
      <protection locked="0"/>
    </xf>
    <xf numFmtId="0" fontId="14" fillId="0" borderId="0" xfId="0" applyFont="1" applyBorder="1" applyAlignment="1" applyProtection="1">
      <alignment vertical="center"/>
      <protection locked="0"/>
    </xf>
    <xf numFmtId="0" fontId="14" fillId="0" borderId="0" xfId="0" applyFont="1" applyBorder="1" applyAlignment="1" applyProtection="1">
      <alignment vertical="center"/>
      <protection hidden="1"/>
    </xf>
    <xf numFmtId="0" fontId="0" fillId="0" borderId="0" xfId="0" applyBorder="1" applyAlignment="1" applyProtection="1">
      <alignment vertical="center"/>
      <protection hidden="1"/>
    </xf>
    <xf numFmtId="0" fontId="7" fillId="0" borderId="0" xfId="0" applyFont="1" applyBorder="1" applyAlignment="1" applyProtection="1">
      <alignment horizontal="left" vertical="center"/>
      <protection locked="0"/>
    </xf>
    <xf numFmtId="0" fontId="57" fillId="0" borderId="0" xfId="0" applyFont="1" applyAlignment="1" applyProtection="1">
      <alignment vertical="center"/>
      <protection hidden="1"/>
    </xf>
    <xf numFmtId="49" fontId="4" fillId="0" borderId="0" xfId="0" applyNumberFormat="1" applyFont="1" applyAlignment="1" applyProtection="1">
      <alignment horizontal="right" vertical="center"/>
      <protection locked="0"/>
    </xf>
    <xf numFmtId="49" fontId="6" fillId="0" borderId="0" xfId="0" applyNumberFormat="1" applyFont="1" applyBorder="1" applyAlignment="1" applyProtection="1">
      <alignment horizontal="right" vertical="center"/>
      <protection locked="0"/>
    </xf>
    <xf numFmtId="0" fontId="6" fillId="0" borderId="0" xfId="0" applyFont="1" applyBorder="1" applyAlignment="1" applyProtection="1">
      <alignment vertical="center"/>
      <protection locked="0"/>
    </xf>
    <xf numFmtId="0" fontId="44" fillId="0" borderId="0" xfId="0" applyFont="1" applyBorder="1" applyAlignment="1" applyProtection="1">
      <alignment horizontal="left" vertical="center"/>
      <protection locked="0"/>
    </xf>
    <xf numFmtId="0" fontId="57" fillId="0" borderId="0" xfId="0" applyFont="1" applyBorder="1" applyAlignment="1" applyProtection="1">
      <alignment vertical="center"/>
      <protection hidden="1"/>
    </xf>
    <xf numFmtId="49" fontId="47" fillId="0" borderId="0" xfId="0" applyNumberFormat="1" applyFont="1" applyBorder="1" applyAlignment="1" applyProtection="1">
      <alignment horizontal="left" vertical="center"/>
      <protection locked="0"/>
    </xf>
    <xf numFmtId="0" fontId="47" fillId="0" borderId="0" xfId="0" applyFont="1" applyBorder="1" applyAlignment="1" applyProtection="1">
      <alignment horizontal="left" vertical="center"/>
      <protection locked="0"/>
    </xf>
    <xf numFmtId="49" fontId="44" fillId="0" borderId="0" xfId="0" applyNumberFormat="1" applyFont="1" applyBorder="1" applyAlignment="1" applyProtection="1">
      <alignment horizontal="left" vertical="center"/>
      <protection locked="0"/>
    </xf>
    <xf numFmtId="49" fontId="6" fillId="0" borderId="0" xfId="0" applyNumberFormat="1" applyFont="1" applyBorder="1" applyAlignment="1" applyProtection="1">
      <alignment horizontal="left" vertical="center"/>
      <protection locked="0"/>
    </xf>
    <xf numFmtId="0" fontId="6" fillId="0" borderId="0" xfId="0" applyFont="1" applyBorder="1" applyAlignment="1" applyProtection="1">
      <alignment horizontal="left" vertical="center"/>
      <protection locked="0"/>
    </xf>
    <xf numFmtId="0" fontId="57" fillId="0" borderId="0" xfId="0" applyFont="1" applyAlignment="1" applyProtection="1">
      <alignment horizontal="left" vertical="center" wrapText="1"/>
      <protection locked="0"/>
    </xf>
    <xf numFmtId="0" fontId="4" fillId="0" borderId="0" xfId="0" applyFont="1" applyAlignment="1" applyProtection="1">
      <alignment vertical="center"/>
      <protection locked="0"/>
    </xf>
    <xf numFmtId="49" fontId="4" fillId="0" borderId="0" xfId="0" applyNumberFormat="1" applyFont="1" applyBorder="1" applyAlignment="1" applyProtection="1">
      <alignment horizontal="right" vertical="center"/>
      <protection locked="0"/>
    </xf>
    <xf numFmtId="0" fontId="6" fillId="0" borderId="0" xfId="0" applyFont="1" applyBorder="1" applyAlignment="1" applyProtection="1">
      <alignment horizontal="left" vertical="center" wrapText="1"/>
      <protection locked="0"/>
    </xf>
    <xf numFmtId="0" fontId="70" fillId="0" borderId="0" xfId="38" applyAlignment="1" applyProtection="1">
      <alignment vertical="center" wrapText="1"/>
      <protection locked="0"/>
    </xf>
    <xf numFmtId="49" fontId="57" fillId="0" borderId="0" xfId="0" applyNumberFormat="1" applyFont="1" applyAlignment="1" applyProtection="1">
      <alignment vertical="center"/>
      <protection locked="0"/>
    </xf>
    <xf numFmtId="0" fontId="48" fillId="0" borderId="0" xfId="0" applyFont="1" applyFill="1" applyBorder="1" applyAlignment="1" applyProtection="1">
      <alignment horizontal="left" vertical="center" wrapText="1"/>
      <protection locked="0"/>
    </xf>
    <xf numFmtId="49" fontId="10" fillId="0" borderId="0" xfId="0" applyNumberFormat="1" applyFont="1" applyBorder="1" applyAlignment="1" applyProtection="1">
      <alignment horizontal="left" vertical="center"/>
      <protection locked="0"/>
    </xf>
    <xf numFmtId="0" fontId="10" fillId="0" borderId="0" xfId="0" applyFont="1" applyBorder="1" applyAlignment="1" applyProtection="1">
      <alignment horizontal="left" vertical="center"/>
      <protection locked="0"/>
    </xf>
    <xf numFmtId="49" fontId="8" fillId="0" borderId="0" xfId="0" applyNumberFormat="1" applyFont="1" applyBorder="1" applyAlignment="1" applyProtection="1">
      <alignment horizontal="left" vertical="center"/>
      <protection locked="0"/>
    </xf>
    <xf numFmtId="0" fontId="8" fillId="0" borderId="0" xfId="0" applyFont="1" applyBorder="1" applyAlignment="1" applyProtection="1">
      <alignment horizontal="left" vertical="center"/>
      <protection locked="0"/>
    </xf>
    <xf numFmtId="49" fontId="7" fillId="0" borderId="0" xfId="0" applyNumberFormat="1" applyFont="1" applyBorder="1" applyAlignment="1" applyProtection="1">
      <alignment horizontal="left" vertical="center"/>
      <protection locked="0"/>
    </xf>
    <xf numFmtId="49" fontId="0" fillId="0" borderId="0" xfId="0" applyNumberFormat="1" applyBorder="1" applyAlignment="1" applyProtection="1">
      <alignment horizontal="left" vertical="center"/>
      <protection locked="0"/>
    </xf>
    <xf numFmtId="0" fontId="0" fillId="0" borderId="0" xfId="0" applyBorder="1" applyAlignment="1" applyProtection="1">
      <alignment horizontal="left" vertical="center"/>
      <protection locked="0"/>
    </xf>
    <xf numFmtId="49" fontId="0" fillId="0" borderId="0" xfId="0" applyNumberFormat="1" applyAlignment="1" applyProtection="1">
      <alignment horizontal="left" vertical="center"/>
      <protection locked="0"/>
    </xf>
    <xf numFmtId="0" fontId="0" fillId="0" borderId="0" xfId="0" applyBorder="1" applyAlignment="1" applyProtection="1">
      <alignment vertical="center" wrapText="1"/>
      <protection locked="0"/>
    </xf>
    <xf numFmtId="49" fontId="55" fillId="0" borderId="10" xfId="0" applyNumberFormat="1" applyFont="1" applyBorder="1" applyAlignment="1" applyProtection="1">
      <alignment horizontal="center" vertical="center" wrapText="1"/>
      <protection locked="0"/>
    </xf>
    <xf numFmtId="49" fontId="68" fillId="0" borderId="10" xfId="0" applyNumberFormat="1" applyFont="1" applyBorder="1" applyAlignment="1" applyProtection="1">
      <alignment horizontal="center" vertical="center" wrapText="1"/>
      <protection locked="0"/>
    </xf>
    <xf numFmtId="49" fontId="68" fillId="0" borderId="13" xfId="0" applyNumberFormat="1" applyFont="1" applyBorder="1" applyAlignment="1" applyProtection="1">
      <alignment horizontal="center" vertical="center" wrapText="1"/>
      <protection locked="0"/>
    </xf>
    <xf numFmtId="49" fontId="57" fillId="0" borderId="0" xfId="0" applyNumberFormat="1" applyFont="1" applyBorder="1" applyAlignment="1" applyProtection="1">
      <alignment vertical="center"/>
      <protection locked="0"/>
    </xf>
    <xf numFmtId="0" fontId="4" fillId="25" borderId="10" xfId="0" applyFont="1" applyFill="1" applyBorder="1" applyAlignment="1" applyProtection="1">
      <alignment vertical="center" wrapText="1"/>
    </xf>
    <xf numFmtId="0" fontId="51" fillId="0" borderId="14" xfId="0" applyFont="1" applyBorder="1" applyAlignment="1" applyProtection="1">
      <alignment vertical="center" wrapText="1"/>
      <protection locked="0"/>
    </xf>
    <xf numFmtId="0" fontId="43" fillId="0" borderId="13" xfId="0" applyFont="1" applyBorder="1" applyAlignment="1" applyProtection="1">
      <alignment vertical="center" wrapText="1"/>
      <protection locked="0" hidden="1"/>
    </xf>
    <xf numFmtId="0" fontId="0" fillId="0" borderId="0" xfId="0" applyAlignment="1" applyProtection="1">
      <alignment vertical="center"/>
      <protection locked="0" hidden="1"/>
    </xf>
    <xf numFmtId="0" fontId="57" fillId="0" borderId="0" xfId="0" applyFont="1" applyBorder="1" applyAlignment="1" applyProtection="1">
      <alignment vertical="center"/>
      <protection locked="0" hidden="1"/>
    </xf>
    <xf numFmtId="0" fontId="45" fillId="0" borderId="0" xfId="0" applyNumberFormat="1" applyFont="1" applyBorder="1" applyAlignment="1" applyProtection="1">
      <alignment horizontal="center" vertical="center" wrapText="1"/>
      <protection locked="0" hidden="1"/>
    </xf>
    <xf numFmtId="3" fontId="46" fillId="0" borderId="0" xfId="0" applyNumberFormat="1" applyFont="1" applyBorder="1" applyAlignment="1" applyProtection="1">
      <alignment horizontal="left" vertical="center" wrapText="1"/>
      <protection locked="0" hidden="1"/>
    </xf>
    <xf numFmtId="0" fontId="45" fillId="0" borderId="0" xfId="0" applyNumberFormat="1" applyFont="1" applyAlignment="1" applyProtection="1">
      <alignment horizontal="center" vertical="center" wrapText="1"/>
      <protection locked="0" hidden="1"/>
    </xf>
    <xf numFmtId="3" fontId="46" fillId="0" borderId="0" xfId="0" applyNumberFormat="1" applyFont="1" applyAlignment="1" applyProtection="1">
      <alignment vertical="center" wrapText="1"/>
      <protection locked="0" hidden="1"/>
    </xf>
    <xf numFmtId="3" fontId="46" fillId="0" borderId="0" xfId="0" applyNumberFormat="1" applyFont="1" applyAlignment="1" applyProtection="1">
      <alignment horizontal="justify" vertical="center" wrapText="1"/>
      <protection locked="0" hidden="1"/>
    </xf>
    <xf numFmtId="3" fontId="46" fillId="0" borderId="0" xfId="0" applyNumberFormat="1" applyFont="1" applyBorder="1" applyAlignment="1" applyProtection="1">
      <alignment vertical="center" wrapText="1"/>
      <protection locked="0" hidden="1"/>
    </xf>
    <xf numFmtId="3" fontId="46" fillId="0" borderId="0" xfId="0" applyNumberFormat="1" applyFont="1" applyBorder="1" applyAlignment="1" applyProtection="1">
      <alignment horizontal="justify" vertical="center" wrapText="1"/>
      <protection locked="0" hidden="1"/>
    </xf>
    <xf numFmtId="3" fontId="45" fillId="0" borderId="0" xfId="0" applyNumberFormat="1" applyFont="1" applyAlignment="1" applyProtection="1">
      <alignment horizontal="left" vertical="center" wrapText="1"/>
      <protection locked="0" hidden="1"/>
    </xf>
    <xf numFmtId="0" fontId="57" fillId="0" borderId="10" xfId="0" applyFont="1" applyBorder="1" applyAlignment="1" applyProtection="1">
      <alignment horizontal="center" vertical="center" wrapText="1"/>
      <protection locked="0"/>
    </xf>
    <xf numFmtId="0" fontId="11" fillId="24" borderId="13" xfId="0" applyFont="1" applyFill="1" applyBorder="1" applyAlignment="1" applyProtection="1">
      <alignment horizontal="left" vertical="center" wrapText="1"/>
      <protection hidden="1"/>
    </xf>
    <xf numFmtId="0" fontId="0" fillId="0" borderId="10" xfId="0" applyBorder="1" applyAlignment="1" applyProtection="1">
      <alignment horizontal="center" vertical="center" wrapText="1"/>
      <protection locked="0"/>
    </xf>
    <xf numFmtId="0" fontId="0" fillId="0" borderId="0" xfId="0" applyAlignment="1" applyProtection="1">
      <alignment wrapText="1"/>
      <protection locked="0"/>
    </xf>
    <xf numFmtId="0" fontId="0" fillId="27" borderId="0" xfId="0" applyFill="1"/>
    <xf numFmtId="0" fontId="0" fillId="27" borderId="0" xfId="0" applyFill="1" applyAlignment="1">
      <alignment wrapText="1"/>
    </xf>
    <xf numFmtId="0" fontId="4" fillId="0" borderId="10" xfId="0" applyFont="1" applyBorder="1" applyAlignment="1" applyProtection="1">
      <alignment horizontal="left" vertical="center" wrapText="1"/>
      <protection locked="0"/>
    </xf>
    <xf numFmtId="0" fontId="16" fillId="24" borderId="10" xfId="0" applyFont="1" applyFill="1" applyBorder="1" applyAlignment="1" applyProtection="1">
      <alignment horizontal="center" vertical="center" wrapText="1"/>
      <protection locked="0"/>
    </xf>
    <xf numFmtId="0" fontId="3" fillId="24" borderId="13" xfId="0" applyFont="1" applyFill="1" applyBorder="1" applyAlignment="1" applyProtection="1">
      <alignment horizontal="left" vertical="center" wrapText="1"/>
    </xf>
    <xf numFmtId="0" fontId="0" fillId="27" borderId="0" xfId="0" applyFill="1" applyAlignment="1"/>
    <xf numFmtId="0" fontId="0" fillId="0" borderId="0" xfId="0" applyAlignment="1" applyProtection="1">
      <alignment horizontal="left" vertical="center" wrapText="1"/>
      <protection locked="0"/>
    </xf>
    <xf numFmtId="0" fontId="0" fillId="30" borderId="0" xfId="0" applyFill="1" applyProtection="1"/>
    <xf numFmtId="3" fontId="0" fillId="0" borderId="0" xfId="0" applyNumberFormat="1" applyProtection="1"/>
    <xf numFmtId="3" fontId="0" fillId="0" borderId="0" xfId="0" applyNumberFormat="1" applyAlignment="1" applyProtection="1">
      <alignment vertical="center"/>
      <protection hidden="1"/>
    </xf>
    <xf numFmtId="0" fontId="4" fillId="0" borderId="0" xfId="0" applyFont="1" applyAlignment="1" applyProtection="1">
      <alignment vertical="center"/>
      <protection hidden="1"/>
    </xf>
    <xf numFmtId="49" fontId="57" fillId="0" borderId="0" xfId="0" applyNumberFormat="1" applyFont="1" applyAlignment="1" applyProtection="1">
      <alignment horizontal="right" vertical="center"/>
      <protection hidden="1"/>
    </xf>
    <xf numFmtId="49" fontId="4" fillId="0" borderId="0" xfId="0" applyNumberFormat="1" applyFont="1" applyAlignment="1" applyProtection="1">
      <alignment horizontal="right" vertical="center"/>
      <protection hidden="1"/>
    </xf>
    <xf numFmtId="49" fontId="6" fillId="0" borderId="0" xfId="0" applyNumberFormat="1" applyFont="1" applyBorder="1" applyAlignment="1" applyProtection="1">
      <alignment horizontal="right" vertical="center"/>
      <protection hidden="1"/>
    </xf>
    <xf numFmtId="0" fontId="6" fillId="0" borderId="0" xfId="0" applyFont="1" applyBorder="1" applyAlignment="1" applyProtection="1">
      <alignment vertical="center"/>
      <protection hidden="1"/>
    </xf>
    <xf numFmtId="0" fontId="57" fillId="0" borderId="0" xfId="0" applyFont="1" applyAlignment="1" applyProtection="1">
      <alignment horizontal="left" vertical="center"/>
      <protection hidden="1"/>
    </xf>
    <xf numFmtId="3" fontId="67" fillId="0" borderId="10" xfId="0" applyNumberFormat="1" applyFont="1" applyBorder="1" applyAlignment="1" applyProtection="1">
      <alignment horizontal="right" vertical="center" wrapText="1"/>
      <protection hidden="1"/>
    </xf>
    <xf numFmtId="0" fontId="0" fillId="28" borderId="0" xfId="0" applyFill="1" applyProtection="1"/>
    <xf numFmtId="0" fontId="0" fillId="0" borderId="0" xfId="0" applyFill="1" applyAlignment="1" applyProtection="1"/>
    <xf numFmtId="3" fontId="0" fillId="0" borderId="0" xfId="0" applyNumberFormat="1" applyFill="1" applyProtection="1"/>
    <xf numFmtId="0" fontId="0" fillId="27" borderId="0" xfId="0" applyFill="1" applyAlignment="1" applyProtection="1">
      <alignment wrapText="1"/>
    </xf>
    <xf numFmtId="0" fontId="0" fillId="29" borderId="0" xfId="0" applyFill="1" applyAlignment="1" applyProtection="1"/>
    <xf numFmtId="0" fontId="0" fillId="0" borderId="0" xfId="0" applyProtection="1">
      <protection hidden="1"/>
    </xf>
    <xf numFmtId="0" fontId="0" fillId="0" borderId="0" xfId="0" applyFill="1" applyProtection="1">
      <protection hidden="1"/>
    </xf>
    <xf numFmtId="0" fontId="11" fillId="24" borderId="33" xfId="0" applyFont="1" applyFill="1" applyBorder="1" applyAlignment="1" applyProtection="1">
      <alignment horizontal="left" vertical="center" wrapText="1"/>
      <protection hidden="1"/>
    </xf>
    <xf numFmtId="3" fontId="11" fillId="24" borderId="10" xfId="0" applyNumberFormat="1" applyFont="1" applyFill="1" applyBorder="1" applyAlignment="1" applyProtection="1">
      <alignment horizontal="right" vertical="center" wrapText="1"/>
    </xf>
    <xf numFmtId="0" fontId="0" fillId="0" borderId="0" xfId="0" applyFill="1" applyBorder="1" applyProtection="1"/>
    <xf numFmtId="0" fontId="3" fillId="0" borderId="0" xfId="60" applyFont="1" applyFill="1" applyBorder="1" applyAlignment="1" applyProtection="1">
      <alignment vertical="center"/>
    </xf>
    <xf numFmtId="0" fontId="2" fillId="0" borderId="0" xfId="60" applyBorder="1" applyAlignment="1" applyProtection="1">
      <alignment vertical="top" wrapText="1"/>
    </xf>
    <xf numFmtId="0" fontId="2" fillId="0" borderId="0" xfId="60" applyFill="1" applyBorder="1" applyAlignment="1" applyProtection="1">
      <alignment vertical="top" wrapText="1"/>
    </xf>
    <xf numFmtId="0" fontId="3" fillId="0" borderId="0" xfId="60" applyFont="1" applyFill="1" applyBorder="1" applyAlignment="1" applyProtection="1">
      <alignment vertical="top"/>
    </xf>
    <xf numFmtId="0" fontId="2" fillId="0" borderId="0" xfId="60" applyFill="1" applyBorder="1" applyProtection="1"/>
    <xf numFmtId="0" fontId="22" fillId="0" borderId="0" xfId="60" applyFont="1" applyFill="1" applyBorder="1" applyAlignment="1" applyProtection="1">
      <alignment vertical="center"/>
    </xf>
    <xf numFmtId="0" fontId="2" fillId="0" borderId="0" xfId="60" applyFill="1" applyBorder="1" applyAlignment="1" applyProtection="1"/>
    <xf numFmtId="0" fontId="3" fillId="0" borderId="0" xfId="60" applyFont="1" applyFill="1" applyBorder="1" applyAlignment="1" applyProtection="1">
      <alignment horizontal="center" vertical="center"/>
    </xf>
    <xf numFmtId="0" fontId="2" fillId="0" borderId="0" xfId="60" applyFill="1" applyBorder="1" applyAlignment="1" applyProtection="1">
      <alignment vertical="center" wrapText="1"/>
    </xf>
    <xf numFmtId="0" fontId="4" fillId="0" borderId="10" xfId="0" applyNumberFormat="1" applyFont="1" applyBorder="1" applyAlignment="1" applyProtection="1">
      <alignment horizontal="center" vertical="center" wrapText="1"/>
      <protection locked="0"/>
    </xf>
    <xf numFmtId="0" fontId="0" fillId="0" borderId="10" xfId="0" applyNumberFormat="1" applyBorder="1" applyAlignment="1" applyProtection="1">
      <alignment horizontal="center" vertical="center" wrapText="1"/>
      <protection locked="0"/>
    </xf>
    <xf numFmtId="0" fontId="75" fillId="0" borderId="0" xfId="0" applyFont="1" applyBorder="1" applyAlignment="1" applyProtection="1">
      <alignment vertical="center"/>
    </xf>
    <xf numFmtId="0" fontId="76" fillId="0" borderId="0" xfId="0" applyFont="1" applyBorder="1" applyAlignment="1" applyProtection="1">
      <alignment vertical="center"/>
    </xf>
    <xf numFmtId="49" fontId="76" fillId="0" borderId="0" xfId="0" applyNumberFormat="1" applyFont="1" applyBorder="1" applyAlignment="1" applyProtection="1">
      <alignment vertical="center"/>
    </xf>
    <xf numFmtId="0" fontId="4" fillId="32" borderId="0" xfId="0" applyFont="1" applyFill="1" applyBorder="1" applyAlignment="1" applyProtection="1">
      <alignment vertical="top"/>
    </xf>
    <xf numFmtId="0" fontId="0" fillId="32" borderId="0" xfId="0" applyFill="1" applyBorder="1" applyAlignment="1" applyProtection="1">
      <alignment vertical="top"/>
    </xf>
    <xf numFmtId="0" fontId="4" fillId="0" borderId="0" xfId="0" applyFont="1" applyFill="1" applyBorder="1" applyAlignment="1" applyProtection="1">
      <alignment vertical="top"/>
    </xf>
    <xf numFmtId="0" fontId="0" fillId="0" borderId="0" xfId="0" applyFill="1" applyBorder="1" applyAlignment="1" applyProtection="1">
      <alignment vertical="top"/>
    </xf>
    <xf numFmtId="0" fontId="0" fillId="24" borderId="0" xfId="0" applyFont="1" applyFill="1" applyBorder="1" applyAlignment="1" applyProtection="1">
      <alignment vertical="top"/>
    </xf>
    <xf numFmtId="0" fontId="0" fillId="0" borderId="10" xfId="0" applyFont="1" applyFill="1" applyBorder="1" applyAlignment="1" applyProtection="1">
      <alignment horizontal="center" vertical="center"/>
      <protection locked="0"/>
    </xf>
    <xf numFmtId="0" fontId="56" fillId="0" borderId="10" xfId="0" applyFont="1" applyBorder="1" applyAlignment="1">
      <alignment vertical="center" wrapText="1"/>
    </xf>
    <xf numFmtId="49" fontId="0" fillId="0" borderId="0" xfId="0" applyNumberFormat="1" applyAlignment="1" applyProtection="1">
      <alignment horizontal="center" vertical="top"/>
    </xf>
    <xf numFmtId="49" fontId="76" fillId="0" borderId="0" xfId="0" applyNumberFormat="1" applyFont="1" applyBorder="1" applyAlignment="1" applyProtection="1">
      <alignment horizontal="center" vertical="center"/>
    </xf>
    <xf numFmtId="0" fontId="4" fillId="32" borderId="10" xfId="0" applyFont="1" applyFill="1" applyBorder="1" applyProtection="1"/>
    <xf numFmtId="0" fontId="0" fillId="32" borderId="10" xfId="0" applyFill="1" applyBorder="1" applyProtection="1"/>
    <xf numFmtId="0" fontId="78" fillId="32" borderId="10" xfId="0" applyFont="1" applyFill="1" applyBorder="1" applyAlignment="1" applyProtection="1">
      <alignment horizontal="left"/>
    </xf>
    <xf numFmtId="0" fontId="77" fillId="0" borderId="22" xfId="0" applyFont="1" applyBorder="1"/>
    <xf numFmtId="0" fontId="79" fillId="0" borderId="22" xfId="0" applyFont="1" applyBorder="1"/>
    <xf numFmtId="0" fontId="61" fillId="0" borderId="37" xfId="0" applyFont="1" applyBorder="1" applyAlignment="1">
      <alignment vertical="center" wrapText="1"/>
    </xf>
    <xf numFmtId="0" fontId="61" fillId="0" borderId="37" xfId="0" applyFont="1" applyBorder="1"/>
    <xf numFmtId="0" fontId="77" fillId="0" borderId="21" xfId="0" applyFont="1" applyBorder="1"/>
    <xf numFmtId="0" fontId="77" fillId="0" borderId="41" xfId="0" applyFont="1" applyBorder="1"/>
    <xf numFmtId="0" fontId="77" fillId="0" borderId="23" xfId="0" applyFont="1" applyBorder="1"/>
    <xf numFmtId="0" fontId="61" fillId="0" borderId="16" xfId="0" applyFont="1" applyFill="1" applyBorder="1" applyAlignment="1">
      <alignment vertical="center" wrapText="1"/>
    </xf>
    <xf numFmtId="0" fontId="77" fillId="0" borderId="24" xfId="0" applyFont="1" applyBorder="1"/>
    <xf numFmtId="0" fontId="61" fillId="0" borderId="39" xfId="0" applyFont="1" applyBorder="1" applyAlignment="1">
      <alignment vertical="center" wrapText="1"/>
    </xf>
    <xf numFmtId="0" fontId="77" fillId="0" borderId="42" xfId="0" applyFont="1" applyBorder="1"/>
    <xf numFmtId="0" fontId="61" fillId="0" borderId="16" xfId="0" applyFont="1" applyBorder="1"/>
    <xf numFmtId="0" fontId="61" fillId="0" borderId="40" xfId="0" applyFont="1" applyBorder="1" applyAlignment="1">
      <alignment vertical="center" wrapText="1"/>
    </xf>
    <xf numFmtId="0" fontId="61" fillId="0" borderId="40" xfId="0" applyFont="1" applyBorder="1"/>
    <xf numFmtId="0" fontId="77" fillId="0" borderId="16" xfId="0" applyFont="1" applyBorder="1"/>
    <xf numFmtId="0" fontId="61" fillId="0" borderId="39" xfId="0" applyFont="1" applyBorder="1"/>
    <xf numFmtId="0" fontId="61" fillId="0" borderId="16" xfId="0" applyFont="1" applyBorder="1" applyAlignment="1">
      <alignment vertical="center"/>
    </xf>
    <xf numFmtId="0" fontId="61" fillId="26" borderId="16" xfId="0" applyFont="1" applyFill="1" applyBorder="1" applyAlignment="1">
      <alignment vertical="center" wrapText="1"/>
    </xf>
    <xf numFmtId="0" fontId="61" fillId="0" borderId="16" xfId="0" applyFont="1" applyBorder="1" applyAlignment="1">
      <alignment horizontal="left" vertical="center" wrapText="1"/>
    </xf>
    <xf numFmtId="0" fontId="61" fillId="0" borderId="17" xfId="0" applyFont="1" applyBorder="1" applyAlignment="1">
      <alignment vertical="center" wrapText="1"/>
    </xf>
    <xf numFmtId="0" fontId="61" fillId="0" borderId="17" xfId="0" applyFont="1" applyBorder="1"/>
    <xf numFmtId="0" fontId="6" fillId="0" borderId="10" xfId="0" applyFont="1" applyBorder="1" applyAlignment="1">
      <alignment vertical="center" wrapText="1"/>
    </xf>
    <xf numFmtId="0" fontId="77" fillId="0" borderId="10" xfId="0" applyFont="1" applyBorder="1"/>
    <xf numFmtId="0" fontId="77" fillId="0" borderId="43" xfId="0" applyFont="1" applyBorder="1"/>
    <xf numFmtId="0" fontId="77" fillId="0" borderId="44" xfId="0" applyFont="1" applyBorder="1"/>
    <xf numFmtId="0" fontId="77" fillId="0" borderId="45" xfId="0" applyFont="1" applyBorder="1"/>
    <xf numFmtId="0" fontId="49" fillId="0" borderId="10" xfId="0" applyFont="1" applyBorder="1" applyAlignment="1">
      <alignment vertical="center" wrapText="1"/>
    </xf>
    <xf numFmtId="0" fontId="61" fillId="0" borderId="10" xfId="0" applyFont="1" applyBorder="1" applyAlignment="1">
      <alignment vertical="center" wrapText="1"/>
    </xf>
    <xf numFmtId="0" fontId="61" fillId="0" borderId="0" xfId="0" applyFont="1" applyBorder="1" applyAlignment="1">
      <alignment vertical="center" wrapText="1"/>
    </xf>
    <xf numFmtId="0" fontId="0" fillId="0" borderId="38" xfId="0" applyFont="1" applyFill="1" applyBorder="1" applyAlignment="1" applyProtection="1">
      <alignment vertical="center"/>
    </xf>
    <xf numFmtId="0" fontId="0" fillId="0" borderId="31" xfId="0" applyFont="1" applyFill="1" applyBorder="1" applyAlignment="1" applyProtection="1">
      <alignment vertical="center"/>
    </xf>
    <xf numFmtId="0" fontId="49" fillId="0" borderId="20" xfId="0" applyFont="1" applyBorder="1" applyAlignment="1">
      <alignment vertical="center" wrapText="1"/>
    </xf>
    <xf numFmtId="0" fontId="49" fillId="0" borderId="20" xfId="0" applyFont="1" applyBorder="1" applyAlignment="1">
      <alignment horizontal="justify" vertical="center" wrapText="1"/>
    </xf>
    <xf numFmtId="0" fontId="61" fillId="0" borderId="39" xfId="0" applyFont="1" applyFill="1" applyBorder="1" applyAlignment="1">
      <alignment vertical="center" wrapText="1"/>
    </xf>
    <xf numFmtId="0" fontId="61" fillId="0" borderId="40" xfId="0" applyFont="1" applyFill="1" applyBorder="1" applyAlignment="1">
      <alignment vertical="center" wrapText="1"/>
    </xf>
    <xf numFmtId="0" fontId="0" fillId="0" borderId="16" xfId="0" applyFill="1" applyBorder="1" applyAlignment="1">
      <alignment vertical="center"/>
    </xf>
    <xf numFmtId="0" fontId="49" fillId="0" borderId="20" xfId="0" applyFont="1" applyFill="1" applyBorder="1" applyAlignment="1">
      <alignment horizontal="justify" vertical="center" wrapText="1"/>
    </xf>
    <xf numFmtId="0" fontId="56" fillId="0" borderId="16" xfId="0" applyFont="1" applyFill="1" applyBorder="1" applyAlignment="1">
      <alignment horizontal="justify" vertical="center" wrapText="1"/>
    </xf>
    <xf numFmtId="0" fontId="61" fillId="0" borderId="16" xfId="0" applyFont="1" applyFill="1" applyBorder="1"/>
    <xf numFmtId="0" fontId="77" fillId="0" borderId="16" xfId="0" applyFont="1" applyFill="1" applyBorder="1"/>
    <xf numFmtId="0" fontId="63" fillId="0" borderId="16" xfId="0" applyFont="1" applyFill="1" applyBorder="1" applyAlignment="1">
      <alignment vertical="center" wrapText="1"/>
    </xf>
    <xf numFmtId="0" fontId="63" fillId="0" borderId="16" xfId="0" applyFont="1" applyFill="1" applyBorder="1" applyAlignment="1">
      <alignment vertical="center"/>
    </xf>
    <xf numFmtId="0" fontId="49" fillId="0" borderId="0" xfId="0" applyFont="1" applyAlignment="1">
      <alignment wrapText="1"/>
    </xf>
    <xf numFmtId="0" fontId="49" fillId="26" borderId="25" xfId="0" applyFont="1" applyFill="1" applyBorder="1" applyAlignment="1">
      <alignment horizontal="justify" vertical="center" wrapText="1"/>
    </xf>
    <xf numFmtId="0" fontId="49" fillId="26" borderId="26" xfId="0" applyFont="1" applyFill="1" applyBorder="1" applyAlignment="1">
      <alignment vertical="center" wrapText="1"/>
    </xf>
    <xf numFmtId="0" fontId="49" fillId="0" borderId="26" xfId="0" applyFont="1" applyBorder="1" applyAlignment="1">
      <alignment vertical="center" wrapText="1"/>
    </xf>
    <xf numFmtId="0" fontId="61" fillId="0" borderId="16" xfId="0" applyFont="1" applyFill="1" applyBorder="1" applyAlignment="1">
      <alignment vertical="center"/>
    </xf>
    <xf numFmtId="0" fontId="49" fillId="0" borderId="25" xfId="0" applyFont="1" applyFill="1" applyBorder="1" applyAlignment="1">
      <alignment vertical="center" wrapText="1"/>
    </xf>
    <xf numFmtId="0" fontId="49" fillId="0" borderId="26" xfId="0" applyFont="1" applyFill="1" applyBorder="1" applyAlignment="1">
      <alignment vertical="center" wrapText="1"/>
    </xf>
    <xf numFmtId="0" fontId="0" fillId="0" borderId="16" xfId="0" applyFill="1" applyBorder="1"/>
    <xf numFmtId="0" fontId="61" fillId="0" borderId="16" xfId="0" applyFont="1" applyFill="1" applyBorder="1" applyAlignment="1">
      <alignment horizontal="left" vertical="center" wrapText="1"/>
    </xf>
    <xf numFmtId="0" fontId="49" fillId="0" borderId="20" xfId="0" applyFont="1" applyFill="1" applyBorder="1" applyAlignment="1">
      <alignment vertical="center" wrapText="1"/>
    </xf>
    <xf numFmtId="0" fontId="64" fillId="0" borderId="20" xfId="0" applyFont="1" applyFill="1" applyBorder="1" applyAlignment="1">
      <alignment horizontal="justify" vertical="center" wrapText="1"/>
    </xf>
    <xf numFmtId="0" fontId="80" fillId="0" borderId="22" xfId="0" applyFont="1" applyFill="1" applyBorder="1"/>
    <xf numFmtId="0" fontId="81" fillId="0" borderId="16" xfId="0" applyFont="1" applyFill="1" applyBorder="1" applyAlignment="1">
      <alignment vertical="center"/>
    </xf>
    <xf numFmtId="0" fontId="82" fillId="0" borderId="20" xfId="0" applyFont="1" applyFill="1" applyBorder="1" applyAlignment="1">
      <alignment horizontal="justify" vertical="center" wrapText="1"/>
    </xf>
    <xf numFmtId="0" fontId="82" fillId="0" borderId="20" xfId="0" applyFont="1" applyFill="1" applyBorder="1" applyAlignment="1">
      <alignment vertical="center" wrapText="1"/>
    </xf>
    <xf numFmtId="0" fontId="56" fillId="0" borderId="16" xfId="0" applyFont="1" applyFill="1" applyBorder="1" applyAlignment="1">
      <alignment vertical="center" wrapText="1"/>
    </xf>
    <xf numFmtId="0" fontId="63" fillId="0" borderId="17" xfId="0" applyFont="1" applyFill="1" applyBorder="1" applyAlignment="1">
      <alignment vertical="center" wrapText="1"/>
    </xf>
    <xf numFmtId="0" fontId="0" fillId="0" borderId="17" xfId="0" applyFill="1" applyBorder="1" applyAlignment="1">
      <alignment vertical="center"/>
    </xf>
    <xf numFmtId="0" fontId="4" fillId="0" borderId="10" xfId="0" applyFont="1" applyFill="1" applyBorder="1" applyAlignment="1" applyProtection="1">
      <alignment vertical="center" wrapText="1"/>
    </xf>
    <xf numFmtId="0" fontId="2" fillId="0" borderId="10" xfId="0" applyFont="1" applyFill="1" applyBorder="1" applyAlignment="1" applyProtection="1">
      <alignment vertical="center" wrapText="1"/>
    </xf>
    <xf numFmtId="0" fontId="16" fillId="24" borderId="10" xfId="0" applyFont="1" applyFill="1" applyBorder="1" applyAlignment="1" applyProtection="1">
      <alignment horizontal="center" vertical="center" wrapText="1"/>
      <protection locked="0"/>
    </xf>
    <xf numFmtId="0" fontId="83" fillId="0" borderId="27" xfId="0" applyFont="1" applyBorder="1" applyAlignment="1">
      <alignment vertical="center" wrapText="1"/>
    </xf>
    <xf numFmtId="0" fontId="83" fillId="0" borderId="46" xfId="0" applyFont="1" applyBorder="1" applyAlignment="1">
      <alignment vertical="center" wrapText="1"/>
    </xf>
    <xf numFmtId="0" fontId="0" fillId="0" borderId="15" xfId="0" applyFill="1" applyBorder="1" applyAlignment="1">
      <alignment vertical="center"/>
    </xf>
    <xf numFmtId="0" fontId="0" fillId="0" borderId="16" xfId="0" applyFill="1" applyBorder="1" applyAlignment="1"/>
    <xf numFmtId="0" fontId="83" fillId="0" borderId="46" xfId="0" applyFont="1" applyBorder="1" applyAlignment="1">
      <alignment horizontal="justify" vertical="center" wrapText="1"/>
    </xf>
    <xf numFmtId="0" fontId="83" fillId="0" borderId="46" xfId="0" applyFont="1" applyFill="1" applyBorder="1" applyAlignment="1">
      <alignment horizontal="justify" vertical="center" wrapText="1"/>
    </xf>
    <xf numFmtId="0" fontId="83" fillId="0" borderId="27" xfId="0" applyFont="1" applyFill="1" applyBorder="1" applyAlignment="1">
      <alignment vertical="center" wrapText="1"/>
    </xf>
    <xf numFmtId="0" fontId="4" fillId="0" borderId="16" xfId="0" applyFont="1" applyBorder="1" applyAlignment="1">
      <alignment vertical="center" wrapText="1"/>
    </xf>
    <xf numFmtId="0" fontId="4" fillId="0" borderId="16" xfId="0" applyFont="1" applyBorder="1" applyAlignment="1">
      <alignment wrapText="1"/>
    </xf>
    <xf numFmtId="0" fontId="4" fillId="0" borderId="16" xfId="0" applyFont="1" applyBorder="1" applyAlignment="1">
      <alignment horizontal="left"/>
    </xf>
    <xf numFmtId="0" fontId="49" fillId="0" borderId="47" xfId="0" applyFont="1" applyFill="1" applyBorder="1" applyAlignment="1" applyProtection="1">
      <alignment vertical="center" wrapText="1"/>
    </xf>
    <xf numFmtId="0" fontId="49" fillId="0" borderId="28" xfId="0" applyFont="1" applyBorder="1" applyAlignment="1">
      <alignment vertical="center" wrapText="1"/>
    </xf>
    <xf numFmtId="0" fontId="49" fillId="26" borderId="28" xfId="0" applyFont="1" applyFill="1" applyBorder="1" applyAlignment="1">
      <alignment vertical="center" wrapText="1"/>
    </xf>
    <xf numFmtId="0" fontId="2" fillId="0" borderId="16" xfId="0" applyFont="1" applyBorder="1" applyProtection="1">
      <protection locked="0"/>
    </xf>
    <xf numFmtId="0" fontId="84" fillId="0" borderId="16" xfId="0" applyFont="1" applyBorder="1" applyAlignment="1">
      <alignment vertical="center" wrapText="1"/>
    </xf>
    <xf numFmtId="0" fontId="56" fillId="0" borderId="39" xfId="0" applyFont="1" applyBorder="1" applyAlignment="1">
      <alignment vertical="center" wrapText="1"/>
    </xf>
    <xf numFmtId="0" fontId="60" fillId="0" borderId="39" xfId="0" applyFont="1" applyBorder="1" applyProtection="1">
      <protection locked="0"/>
    </xf>
    <xf numFmtId="0" fontId="0" fillId="0" borderId="0" xfId="0" applyBorder="1"/>
    <xf numFmtId="0" fontId="64" fillId="0" borderId="0" xfId="0" applyFont="1" applyBorder="1" applyAlignment="1">
      <alignment vertical="center" wrapText="1"/>
    </xf>
    <xf numFmtId="0" fontId="0" fillId="0" borderId="22" xfId="0" applyBorder="1" applyProtection="1">
      <protection locked="0"/>
    </xf>
    <xf numFmtId="0" fontId="0" fillId="0" borderId="22" xfId="0" applyFill="1" applyBorder="1" applyProtection="1">
      <protection locked="0"/>
    </xf>
    <xf numFmtId="0" fontId="60" fillId="0" borderId="24" xfId="0" applyFont="1" applyBorder="1" applyProtection="1">
      <protection locked="0"/>
    </xf>
    <xf numFmtId="0" fontId="58" fillId="26" borderId="24" xfId="0" applyFont="1" applyFill="1" applyBorder="1" applyAlignment="1">
      <alignment vertical="center" wrapText="1"/>
    </xf>
    <xf numFmtId="0" fontId="56" fillId="0" borderId="40" xfId="0" applyFont="1" applyBorder="1" applyAlignment="1">
      <alignment vertical="center" wrapText="1"/>
    </xf>
    <xf numFmtId="0" fontId="57" fillId="0" borderId="40" xfId="0" applyFont="1" applyBorder="1" applyAlignment="1">
      <alignment vertical="center" wrapText="1"/>
    </xf>
    <xf numFmtId="0" fontId="60" fillId="0" borderId="40" xfId="0" applyFont="1" applyBorder="1" applyProtection="1">
      <protection locked="0"/>
    </xf>
    <xf numFmtId="0" fontId="64" fillId="0" borderId="0" xfId="0" applyFont="1" applyBorder="1" applyAlignment="1">
      <alignment horizontal="justify" vertical="center" wrapText="1"/>
    </xf>
    <xf numFmtId="0" fontId="65" fillId="0" borderId="0" xfId="0" applyFont="1" applyBorder="1" applyAlignment="1">
      <alignment vertical="center" wrapText="1"/>
    </xf>
    <xf numFmtId="0" fontId="65" fillId="26" borderId="0" xfId="0" applyFont="1" applyFill="1" applyBorder="1" applyAlignment="1">
      <alignment vertical="center" wrapText="1"/>
    </xf>
    <xf numFmtId="0" fontId="0" fillId="0" borderId="24" xfId="0" applyBorder="1" applyProtection="1">
      <protection locked="0"/>
    </xf>
    <xf numFmtId="0" fontId="0" fillId="0" borderId="24" xfId="0" applyFill="1" applyBorder="1" applyProtection="1">
      <protection locked="0"/>
    </xf>
    <xf numFmtId="0" fontId="4" fillId="25" borderId="40" xfId="0" applyFont="1" applyFill="1" applyBorder="1" applyAlignment="1" applyProtection="1">
      <alignment horizontal="left" vertical="center"/>
    </xf>
    <xf numFmtId="0" fontId="2" fillId="0" borderId="10" xfId="0" applyFont="1" applyBorder="1" applyProtection="1">
      <protection locked="0"/>
    </xf>
    <xf numFmtId="0" fontId="13" fillId="0" borderId="10" xfId="0" applyFont="1" applyBorder="1" applyAlignment="1">
      <alignment vertical="center" wrapText="1"/>
    </xf>
    <xf numFmtId="0" fontId="77" fillId="0" borderId="10" xfId="0" applyFont="1" applyBorder="1" applyAlignment="1">
      <alignment vertical="center" wrapText="1"/>
    </xf>
    <xf numFmtId="0" fontId="77" fillId="0" borderId="10" xfId="0" applyFont="1" applyFill="1" applyBorder="1" applyAlignment="1">
      <alignment horizontal="justify" vertical="center" wrapText="1"/>
    </xf>
    <xf numFmtId="0" fontId="77" fillId="0" borderId="10" xfId="0" applyFont="1" applyFill="1" applyBorder="1" applyAlignment="1">
      <alignment vertical="center" wrapText="1"/>
    </xf>
    <xf numFmtId="0" fontId="61" fillId="0" borderId="10" xfId="0" applyFont="1" applyFill="1" applyBorder="1" applyAlignment="1">
      <alignment vertical="center" wrapText="1"/>
    </xf>
    <xf numFmtId="0" fontId="13" fillId="0" borderId="10" xfId="0" applyFont="1" applyFill="1" applyBorder="1" applyAlignment="1">
      <alignment vertical="center" wrapText="1"/>
    </xf>
    <xf numFmtId="0" fontId="2" fillId="0" borderId="10" xfId="0" applyFont="1" applyBorder="1" applyAlignment="1">
      <alignment vertical="center" wrapText="1"/>
    </xf>
    <xf numFmtId="0" fontId="2" fillId="0" borderId="10" xfId="0" applyFont="1" applyBorder="1" applyAlignment="1">
      <alignment horizontal="left"/>
    </xf>
    <xf numFmtId="0" fontId="2" fillId="0" borderId="10" xfId="0" applyFont="1" applyBorder="1" applyAlignment="1">
      <alignment wrapText="1"/>
    </xf>
    <xf numFmtId="0" fontId="13" fillId="0" borderId="10" xfId="0" applyFont="1" applyFill="1" applyBorder="1" applyAlignment="1" applyProtection="1">
      <alignment vertical="center" wrapText="1"/>
    </xf>
    <xf numFmtId="0" fontId="13" fillId="26" borderId="10" xfId="0" applyFont="1" applyFill="1" applyBorder="1" applyAlignment="1">
      <alignment vertical="center" wrapText="1"/>
    </xf>
    <xf numFmtId="0" fontId="49" fillId="0" borderId="0" xfId="0" applyFont="1" applyBorder="1" applyAlignment="1">
      <alignment horizontal="justify" vertical="center" wrapText="1"/>
    </xf>
    <xf numFmtId="0" fontId="83" fillId="0" borderId="20" xfId="0" applyFont="1" applyBorder="1" applyAlignment="1">
      <alignment horizontal="justify" vertical="center" wrapText="1"/>
    </xf>
    <xf numFmtId="0" fontId="83" fillId="0" borderId="0" xfId="0" applyFont="1" applyAlignment="1">
      <alignment horizontal="justify" vertical="center" wrapText="1"/>
    </xf>
    <xf numFmtId="0" fontId="83" fillId="0" borderId="47" xfId="0" applyFont="1" applyBorder="1" applyAlignment="1">
      <alignment horizontal="justify" vertical="center" wrapText="1"/>
    </xf>
    <xf numFmtId="0" fontId="83" fillId="0" borderId="47" xfId="0" applyFont="1" applyFill="1" applyBorder="1" applyAlignment="1" applyProtection="1">
      <alignment horizontal="justify" vertical="center" wrapText="1"/>
    </xf>
    <xf numFmtId="0" fontId="83" fillId="0" borderId="20" xfId="0" applyFont="1" applyBorder="1" applyAlignment="1">
      <alignment vertical="center" wrapText="1"/>
    </xf>
    <xf numFmtId="0" fontId="83" fillId="0" borderId="27" xfId="0" applyFont="1" applyBorder="1" applyAlignment="1">
      <alignment horizontal="justify" vertical="center" wrapText="1"/>
    </xf>
    <xf numFmtId="0" fontId="83" fillId="0" borderId="20" xfId="0" applyFont="1" applyFill="1" applyBorder="1" applyAlignment="1">
      <alignment horizontal="justify" vertical="center" wrapText="1"/>
    </xf>
    <xf numFmtId="0" fontId="83" fillId="0" borderId="0" xfId="0" applyFont="1" applyFill="1" applyBorder="1" applyAlignment="1" applyProtection="1">
      <alignment horizontal="justify" vertical="center" wrapText="1"/>
    </xf>
    <xf numFmtId="0" fontId="83" fillId="0" borderId="47" xfId="0" applyFont="1" applyBorder="1" applyAlignment="1">
      <alignment vertical="center" wrapText="1"/>
    </xf>
    <xf numFmtId="0" fontId="86" fillId="0" borderId="26" xfId="0" applyFont="1" applyBorder="1" applyAlignment="1">
      <alignment vertical="center" wrapText="1"/>
    </xf>
    <xf numFmtId="0" fontId="86" fillId="0" borderId="26" xfId="0" applyFont="1" applyBorder="1" applyAlignment="1">
      <alignment horizontal="justify" vertical="center" wrapText="1"/>
    </xf>
    <xf numFmtId="0" fontId="86" fillId="33" borderId="25" xfId="0" applyFont="1" applyFill="1" applyBorder="1" applyAlignment="1">
      <alignment horizontal="justify" vertical="center" wrapText="1"/>
    </xf>
    <xf numFmtId="0" fontId="86" fillId="33" borderId="26" xfId="0" applyFont="1" applyFill="1" applyBorder="1" applyAlignment="1">
      <alignment horizontal="justify" vertical="center" wrapText="1"/>
    </xf>
    <xf numFmtId="0" fontId="86" fillId="33" borderId="26" xfId="0" applyFont="1" applyFill="1" applyBorder="1" applyAlignment="1">
      <alignment horizontal="justify" vertical="center"/>
    </xf>
    <xf numFmtId="0" fontId="86" fillId="0" borderId="25" xfId="0" applyFont="1" applyBorder="1" applyAlignment="1">
      <alignment horizontal="justify" vertical="center" wrapText="1"/>
    </xf>
    <xf numFmtId="3" fontId="57" fillId="0" borderId="13" xfId="0" applyNumberFormat="1" applyFont="1" applyBorder="1" applyAlignment="1" applyProtection="1">
      <alignment horizontal="right" vertical="center" wrapText="1"/>
    </xf>
    <xf numFmtId="0" fontId="16" fillId="24" borderId="10" xfId="0" applyFont="1" applyFill="1" applyBorder="1" applyAlignment="1" applyProtection="1">
      <alignment horizontal="center" vertical="center" wrapText="1"/>
      <protection locked="0"/>
    </xf>
    <xf numFmtId="9" fontId="0" fillId="0" borderId="10" xfId="0" applyNumberFormat="1" applyBorder="1" applyAlignment="1" applyProtection="1">
      <alignment horizontal="center" vertical="center" wrapText="1"/>
      <protection locked="0"/>
    </xf>
    <xf numFmtId="0" fontId="0" fillId="0" borderId="11" xfId="0" applyFont="1" applyBorder="1" applyAlignment="1" applyProtection="1">
      <alignment vertical="center"/>
      <protection locked="0"/>
    </xf>
    <xf numFmtId="0" fontId="0" fillId="0" borderId="11" xfId="0" applyFont="1" applyBorder="1" applyAlignment="1" applyProtection="1">
      <alignment horizontal="center" vertical="center"/>
      <protection locked="0"/>
    </xf>
    <xf numFmtId="49" fontId="0" fillId="0" borderId="14" xfId="0" applyNumberFormat="1" applyFont="1" applyBorder="1" applyAlignment="1" applyProtection="1">
      <alignment vertical="center"/>
    </xf>
    <xf numFmtId="49" fontId="0" fillId="0" borderId="49" xfId="0" applyNumberFormat="1" applyFont="1" applyBorder="1" applyAlignment="1" applyProtection="1">
      <alignment vertical="center"/>
    </xf>
    <xf numFmtId="0" fontId="0" fillId="0" borderId="49" xfId="0" applyFont="1" applyBorder="1" applyAlignment="1" applyProtection="1">
      <alignment horizontal="center" vertical="center"/>
      <protection locked="0"/>
    </xf>
    <xf numFmtId="0" fontId="0" fillId="0" borderId="49" xfId="0" applyFont="1" applyBorder="1" applyAlignment="1" applyProtection="1">
      <alignment vertical="center"/>
      <protection locked="0"/>
    </xf>
    <xf numFmtId="0" fontId="0" fillId="0" borderId="30" xfId="0" applyFont="1" applyBorder="1" applyAlignment="1" applyProtection="1">
      <alignment vertical="center"/>
      <protection locked="0"/>
    </xf>
    <xf numFmtId="0" fontId="0" fillId="0" borderId="35" xfId="0" applyFont="1" applyBorder="1" applyAlignment="1" applyProtection="1">
      <alignment vertical="center"/>
      <protection locked="0"/>
    </xf>
    <xf numFmtId="3" fontId="11" fillId="31" borderId="10" xfId="0" applyNumberFormat="1" applyFont="1" applyFill="1" applyBorder="1" applyAlignment="1" applyProtection="1">
      <alignment horizontal="right" vertical="center" wrapText="1"/>
    </xf>
    <xf numFmtId="0" fontId="57" fillId="0" borderId="11" xfId="0" applyFont="1" applyBorder="1" applyAlignment="1" applyProtection="1">
      <alignment vertical="center"/>
      <protection locked="0"/>
    </xf>
    <xf numFmtId="0" fontId="57" fillId="0" borderId="11" xfId="0" applyFont="1" applyBorder="1" applyAlignment="1" applyProtection="1">
      <alignment horizontal="center" vertical="center"/>
      <protection locked="0"/>
    </xf>
    <xf numFmtId="0" fontId="2" fillId="0" borderId="49" xfId="0" applyFont="1" applyFill="1" applyBorder="1" applyAlignment="1" applyProtection="1">
      <alignment horizontal="left" vertical="center"/>
      <protection locked="0"/>
    </xf>
    <xf numFmtId="0" fontId="4" fillId="0" borderId="49" xfId="0" applyFont="1" applyFill="1" applyBorder="1" applyAlignment="1" applyProtection="1">
      <alignment vertical="center"/>
      <protection locked="0"/>
    </xf>
    <xf numFmtId="0" fontId="57" fillId="0" borderId="30" xfId="0" applyFont="1" applyBorder="1" applyAlignment="1" applyProtection="1">
      <alignment vertical="center"/>
      <protection locked="0"/>
    </xf>
    <xf numFmtId="0" fontId="2" fillId="0" borderId="49" xfId="0" applyNumberFormat="1" applyFont="1" applyFill="1" applyBorder="1" applyAlignment="1" applyProtection="1">
      <alignment horizontal="left" vertical="center" wrapText="1"/>
      <protection locked="0"/>
    </xf>
    <xf numFmtId="0" fontId="4" fillId="0" borderId="49" xfId="0" applyNumberFormat="1" applyFont="1" applyFill="1" applyBorder="1" applyAlignment="1" applyProtection="1">
      <alignment vertical="center" wrapText="1"/>
      <protection locked="0"/>
    </xf>
    <xf numFmtId="0" fontId="4" fillId="0" borderId="30" xfId="0" applyFont="1" applyBorder="1" applyAlignment="1" applyProtection="1">
      <alignment vertical="center" wrapText="1"/>
      <protection locked="0"/>
    </xf>
    <xf numFmtId="0" fontId="0" fillId="0" borderId="11" xfId="0" applyBorder="1" applyAlignment="1" applyProtection="1">
      <alignment vertical="center"/>
      <protection locked="0"/>
    </xf>
    <xf numFmtId="0" fontId="0" fillId="0" borderId="11" xfId="0" applyBorder="1" applyAlignment="1" applyProtection="1">
      <alignment horizontal="center" vertical="center"/>
      <protection locked="0"/>
    </xf>
    <xf numFmtId="0" fontId="0" fillId="0" borderId="49" xfId="0" applyFont="1" applyFill="1" applyBorder="1" applyAlignment="1" applyProtection="1">
      <alignment horizontal="left" vertical="center"/>
      <protection locked="0"/>
    </xf>
    <xf numFmtId="0" fontId="0" fillId="0" borderId="49" xfId="0" applyFont="1" applyBorder="1" applyAlignment="1" applyProtection="1">
      <alignment horizontal="left" vertical="center"/>
      <protection locked="0"/>
    </xf>
    <xf numFmtId="0" fontId="51" fillId="0" borderId="51" xfId="0" applyFont="1" applyFill="1" applyBorder="1" applyAlignment="1" applyProtection="1">
      <alignment horizontal="center" vertical="center"/>
      <protection hidden="1"/>
    </xf>
    <xf numFmtId="49" fontId="51" fillId="0" borderId="51" xfId="0" applyNumberFormat="1" applyFont="1" applyFill="1" applyBorder="1" applyAlignment="1" applyProtection="1">
      <alignment horizontal="center" vertical="center"/>
      <protection locked="0"/>
    </xf>
    <xf numFmtId="49" fontId="2" fillId="0" borderId="48" xfId="0" applyNumberFormat="1" applyFont="1" applyFill="1" applyBorder="1" applyAlignment="1" applyProtection="1">
      <alignment horizontal="left" vertical="center"/>
      <protection locked="0"/>
    </xf>
    <xf numFmtId="0" fontId="2" fillId="0" borderId="48" xfId="0" applyFont="1" applyFill="1" applyBorder="1" applyAlignment="1" applyProtection="1">
      <alignment horizontal="left" vertical="center"/>
      <protection locked="0"/>
    </xf>
    <xf numFmtId="0" fontId="0" fillId="0" borderId="49" xfId="0" applyBorder="1" applyAlignment="1" applyProtection="1">
      <alignment vertical="center"/>
      <protection locked="0"/>
    </xf>
    <xf numFmtId="0" fontId="0" fillId="0" borderId="30" xfId="0" applyBorder="1" applyAlignment="1" applyProtection="1">
      <alignment vertical="center"/>
      <protection locked="0"/>
    </xf>
    <xf numFmtId="0" fontId="0" fillId="0" borderId="0" xfId="0" applyBorder="1" applyAlignment="1" applyProtection="1">
      <alignment horizontal="center" vertical="center"/>
      <protection locked="0"/>
    </xf>
    <xf numFmtId="3" fontId="11" fillId="31" borderId="10" xfId="0" applyNumberFormat="1" applyFont="1" applyFill="1" applyBorder="1" applyAlignment="1" applyProtection="1">
      <alignment horizontal="right" vertical="center" wrapText="1"/>
      <protection locked="0"/>
    </xf>
    <xf numFmtId="0" fontId="0" fillId="34" borderId="0" xfId="0" applyFill="1" applyProtection="1"/>
    <xf numFmtId="0" fontId="0" fillId="35" borderId="0" xfId="0" applyFill="1" applyProtection="1"/>
    <xf numFmtId="0" fontId="57" fillId="32" borderId="10" xfId="0" applyNumberFormat="1" applyFont="1" applyFill="1" applyBorder="1" applyAlignment="1" applyProtection="1">
      <alignment horizontal="center" vertical="center" wrapText="1"/>
      <protection locked="0"/>
    </xf>
    <xf numFmtId="0" fontId="57" fillId="32" borderId="10" xfId="0" applyFont="1" applyFill="1" applyBorder="1" applyAlignment="1" applyProtection="1">
      <alignment horizontal="center" vertical="center" wrapText="1"/>
      <protection locked="0"/>
    </xf>
    <xf numFmtId="3" fontId="67" fillId="32" borderId="10" xfId="0" applyNumberFormat="1" applyFont="1" applyFill="1" applyBorder="1" applyAlignment="1" applyProtection="1">
      <alignment horizontal="right" vertical="center" wrapText="1"/>
      <protection hidden="1"/>
    </xf>
    <xf numFmtId="9" fontId="0" fillId="32" borderId="10" xfId="0" applyNumberFormat="1" applyFill="1" applyBorder="1" applyAlignment="1" applyProtection="1">
      <alignment horizontal="center" vertical="center" wrapText="1"/>
      <protection locked="0"/>
    </xf>
    <xf numFmtId="0" fontId="0" fillId="32" borderId="10" xfId="0" applyNumberFormat="1" applyFill="1" applyBorder="1" applyAlignment="1" applyProtection="1">
      <alignment horizontal="center" vertical="center" wrapText="1"/>
      <protection locked="0"/>
    </xf>
    <xf numFmtId="3" fontId="4" fillId="32" borderId="10" xfId="0" applyNumberFormat="1" applyFont="1" applyFill="1" applyBorder="1" applyAlignment="1" applyProtection="1">
      <alignment horizontal="right" vertical="center" wrapText="1"/>
      <protection locked="0"/>
    </xf>
    <xf numFmtId="3" fontId="4" fillId="0" borderId="10" xfId="0" applyNumberFormat="1" applyFont="1" applyBorder="1" applyAlignment="1" applyProtection="1">
      <alignment vertical="center"/>
      <protection locked="0"/>
    </xf>
    <xf numFmtId="0" fontId="14" fillId="0" borderId="0" xfId="0" applyFont="1" applyAlignment="1" applyProtection="1"/>
    <xf numFmtId="49" fontId="83" fillId="0" borderId="52" xfId="0" applyNumberFormat="1" applyFont="1" applyBorder="1" applyAlignment="1">
      <alignment horizontal="center" vertical="center" wrapText="1"/>
    </xf>
    <xf numFmtId="0" fontId="87" fillId="0" borderId="52" xfId="0" applyFont="1" applyBorder="1" applyAlignment="1">
      <alignment vertical="center" wrapText="1"/>
    </xf>
    <xf numFmtId="0" fontId="88" fillId="0" borderId="52" xfId="0" applyFont="1" applyBorder="1" applyAlignment="1">
      <alignment vertical="center" wrapText="1"/>
    </xf>
    <xf numFmtId="0" fontId="83" fillId="0" borderId="52" xfId="0" applyFont="1" applyBorder="1" applyAlignment="1">
      <alignment horizontal="center" vertical="center" wrapText="1"/>
    </xf>
    <xf numFmtId="0" fontId="83" fillId="0" borderId="52" xfId="0" applyFont="1" applyBorder="1" applyAlignment="1">
      <alignment vertical="center" wrapText="1"/>
    </xf>
    <xf numFmtId="0" fontId="88" fillId="0" borderId="52" xfId="0" applyFont="1" applyBorder="1" applyAlignment="1">
      <alignment horizontal="center" vertical="center" wrapText="1"/>
    </xf>
    <xf numFmtId="0" fontId="4" fillId="0" borderId="10" xfId="0" applyNumberFormat="1" applyFont="1" applyFill="1" applyBorder="1" applyAlignment="1" applyProtection="1">
      <alignment horizontal="center" vertical="center" wrapText="1"/>
      <protection locked="0"/>
    </xf>
    <xf numFmtId="49" fontId="4" fillId="0" borderId="10" xfId="0" applyNumberFormat="1" applyFont="1" applyBorder="1" applyAlignment="1" applyProtection="1">
      <alignment horizontal="center" vertical="center" wrapText="1"/>
      <protection locked="0"/>
    </xf>
    <xf numFmtId="0" fontId="84" fillId="0" borderId="0" xfId="0" applyFont="1" applyAlignment="1" applyProtection="1">
      <alignment vertical="center" wrapText="1"/>
      <protection locked="0"/>
    </xf>
    <xf numFmtId="0" fontId="90" fillId="0" borderId="12" xfId="0" applyFont="1" applyBorder="1" applyAlignment="1" applyProtection="1">
      <alignment vertical="center" wrapText="1"/>
      <protection locked="0"/>
    </xf>
    <xf numFmtId="0" fontId="90" fillId="0" borderId="0" xfId="0" applyFont="1" applyBorder="1" applyAlignment="1" applyProtection="1">
      <alignment vertical="center" wrapText="1"/>
      <protection locked="0"/>
    </xf>
    <xf numFmtId="0" fontId="74" fillId="0" borderId="0" xfId="0" applyFont="1" applyProtection="1"/>
    <xf numFmtId="0" fontId="2" fillId="0" borderId="10" xfId="60" applyFill="1" applyBorder="1" applyAlignment="1" applyProtection="1">
      <alignment vertical="top" wrapText="1"/>
    </xf>
    <xf numFmtId="0" fontId="1" fillId="0" borderId="48" xfId="60" applyFont="1" applyFill="1" applyBorder="1" applyAlignment="1" applyProtection="1">
      <alignment vertical="top" wrapText="1" readingOrder="1"/>
    </xf>
    <xf numFmtId="0" fontId="1" fillId="0" borderId="50" xfId="60" applyFont="1" applyFill="1" applyBorder="1" applyAlignment="1" applyProtection="1">
      <alignment vertical="top" wrapText="1" readingOrder="1"/>
    </xf>
    <xf numFmtId="0" fontId="0" fillId="0" borderId="11" xfId="0" applyBorder="1" applyProtection="1"/>
    <xf numFmtId="0" fontId="7" fillId="0" borderId="0" xfId="0" applyNumberFormat="1" applyFont="1" applyBorder="1" applyAlignment="1" applyProtection="1">
      <alignment horizontal="left" vertical="center"/>
      <protection hidden="1"/>
    </xf>
    <xf numFmtId="0" fontId="7" fillId="0" borderId="0" xfId="0" applyFont="1" applyBorder="1" applyAlignment="1" applyProtection="1">
      <alignment horizontal="left" vertical="center"/>
      <protection hidden="1"/>
    </xf>
    <xf numFmtId="0" fontId="44" fillId="0" borderId="0" xfId="0" applyNumberFormat="1" applyFont="1" applyBorder="1" applyAlignment="1" applyProtection="1">
      <alignment horizontal="left" vertical="center"/>
      <protection hidden="1"/>
    </xf>
    <xf numFmtId="0" fontId="44" fillId="0" borderId="0" xfId="0" applyFont="1" applyBorder="1" applyAlignment="1" applyProtection="1">
      <alignment horizontal="left" vertical="center"/>
      <protection hidden="1"/>
    </xf>
    <xf numFmtId="49" fontId="47" fillId="0" borderId="0" xfId="0" applyNumberFormat="1" applyFont="1" applyBorder="1" applyAlignment="1" applyProtection="1">
      <alignment horizontal="left" vertical="center"/>
      <protection hidden="1"/>
    </xf>
    <xf numFmtId="0" fontId="47" fillId="0" borderId="0" xfId="0" applyFont="1" applyBorder="1" applyAlignment="1" applyProtection="1">
      <alignment horizontal="left" vertical="center"/>
      <protection hidden="1"/>
    </xf>
    <xf numFmtId="49" fontId="44" fillId="0" borderId="0" xfId="0" applyNumberFormat="1" applyFont="1" applyBorder="1" applyAlignment="1" applyProtection="1">
      <alignment horizontal="left" vertical="center"/>
      <protection hidden="1"/>
    </xf>
    <xf numFmtId="49" fontId="6" fillId="0" borderId="0" xfId="0" applyNumberFormat="1" applyFont="1" applyBorder="1" applyAlignment="1" applyProtection="1">
      <alignment horizontal="left" vertical="center"/>
      <protection hidden="1"/>
    </xf>
    <xf numFmtId="0" fontId="6" fillId="0" borderId="0" xfId="0" applyFont="1" applyBorder="1" applyAlignment="1" applyProtection="1">
      <alignment horizontal="left" vertical="center"/>
      <protection hidden="1"/>
    </xf>
    <xf numFmtId="49" fontId="0" fillId="0" borderId="0" xfId="0" applyNumberFormat="1" applyFont="1" applyAlignment="1" applyProtection="1">
      <alignment horizontal="right" vertical="center"/>
      <protection hidden="1"/>
    </xf>
    <xf numFmtId="3" fontId="57" fillId="0" borderId="13" xfId="0" applyNumberFormat="1" applyFont="1" applyBorder="1" applyAlignment="1" applyProtection="1">
      <alignment horizontal="right" vertical="center" wrapText="1"/>
      <protection hidden="1"/>
    </xf>
    <xf numFmtId="3" fontId="4" fillId="0" borderId="10" xfId="0" applyNumberFormat="1" applyFont="1" applyBorder="1" applyAlignment="1" applyProtection="1">
      <alignment horizontal="right" vertical="center" wrapText="1"/>
      <protection hidden="1"/>
    </xf>
    <xf numFmtId="3" fontId="4" fillId="0" borderId="10" xfId="0" applyNumberFormat="1" applyFont="1" applyFill="1" applyBorder="1" applyAlignment="1" applyProtection="1">
      <alignment horizontal="right" vertical="center"/>
    </xf>
    <xf numFmtId="0" fontId="16" fillId="24" borderId="10" xfId="0" applyFont="1" applyFill="1" applyBorder="1" applyAlignment="1" applyProtection="1">
      <alignment horizontal="center" vertical="center" wrapText="1"/>
      <protection locked="0"/>
    </xf>
    <xf numFmtId="49" fontId="57" fillId="32" borderId="10" xfId="0" applyNumberFormat="1" applyFont="1" applyFill="1" applyBorder="1" applyAlignment="1" applyProtection="1">
      <alignment horizontal="center" vertical="center" wrapText="1"/>
      <protection locked="0"/>
    </xf>
    <xf numFmtId="49" fontId="4" fillId="0" borderId="10" xfId="52" applyNumberFormat="1" applyFont="1" applyBorder="1" applyAlignment="1" applyProtection="1">
      <alignment horizontal="center" vertical="center" wrapText="1"/>
      <protection locked="0"/>
    </xf>
    <xf numFmtId="49" fontId="4" fillId="32" borderId="10" xfId="52" applyNumberFormat="1" applyFont="1" applyFill="1" applyBorder="1" applyAlignment="1" applyProtection="1">
      <alignment horizontal="center" vertical="center" wrapText="1"/>
      <protection locked="0"/>
    </xf>
    <xf numFmtId="49" fontId="4" fillId="32" borderId="10" xfId="0" applyNumberFormat="1" applyFont="1" applyFill="1" applyBorder="1" applyAlignment="1" applyProtection="1">
      <alignment horizontal="center" vertical="center" wrapText="1"/>
      <protection locked="0"/>
    </xf>
    <xf numFmtId="49" fontId="57" fillId="0" borderId="30" xfId="0" applyNumberFormat="1" applyFont="1" applyBorder="1" applyAlignment="1" applyProtection="1">
      <alignment horizontal="center" vertical="center" wrapText="1"/>
      <protection locked="0"/>
    </xf>
    <xf numFmtId="49" fontId="11" fillId="0" borderId="10" xfId="0" applyNumberFormat="1" applyFont="1" applyBorder="1" applyAlignment="1" applyProtection="1">
      <alignment horizontal="center" vertical="center" wrapText="1"/>
      <protection locked="0"/>
    </xf>
    <xf numFmtId="0" fontId="11" fillId="0" borderId="10" xfId="0" applyNumberFormat="1" applyFont="1" applyFill="1" applyBorder="1" applyAlignment="1" applyProtection="1">
      <alignment horizontal="center" vertical="center" wrapText="1"/>
      <protection locked="0"/>
    </xf>
    <xf numFmtId="0" fontId="16" fillId="0" borderId="13" xfId="0" applyFont="1" applyBorder="1" applyAlignment="1" applyProtection="1">
      <alignment vertical="center" wrapText="1"/>
      <protection locked="0" hidden="1"/>
    </xf>
    <xf numFmtId="3" fontId="11" fillId="0" borderId="10" xfId="0" applyNumberFormat="1" applyFont="1" applyBorder="1" applyAlignment="1" applyProtection="1">
      <alignment horizontal="right" vertical="center" wrapText="1"/>
      <protection locked="0"/>
    </xf>
    <xf numFmtId="3" fontId="11" fillId="32" borderId="10" xfId="0" applyNumberFormat="1" applyFont="1" applyFill="1" applyBorder="1" applyAlignment="1" applyProtection="1">
      <alignment horizontal="right" vertical="center" wrapText="1"/>
      <protection locked="0"/>
    </xf>
    <xf numFmtId="3" fontId="11" fillId="0" borderId="10" xfId="0" applyNumberFormat="1" applyFont="1" applyBorder="1" applyAlignment="1" applyProtection="1">
      <alignment horizontal="right" vertical="center" wrapText="1"/>
    </xf>
    <xf numFmtId="3" fontId="11" fillId="0" borderId="10" xfId="0" applyNumberFormat="1" applyFont="1" applyFill="1" applyBorder="1" applyAlignment="1" applyProtection="1">
      <alignment horizontal="right" vertical="center"/>
    </xf>
    <xf numFmtId="0" fontId="11" fillId="0" borderId="10" xfId="62" applyNumberFormat="1" applyFont="1" applyFill="1" applyBorder="1" applyAlignment="1" applyProtection="1">
      <alignment horizontal="center" vertical="center" wrapText="1"/>
      <protection locked="0"/>
    </xf>
    <xf numFmtId="0" fontId="4" fillId="0" borderId="10" xfId="62" applyNumberFormat="1" applyFont="1" applyFill="1" applyBorder="1" applyAlignment="1" applyProtection="1">
      <alignment horizontal="center" vertical="center" wrapText="1"/>
      <protection locked="0"/>
    </xf>
    <xf numFmtId="0" fontId="2" fillId="0" borderId="49" xfId="0" applyFont="1" applyBorder="1" applyAlignment="1" applyProtection="1">
      <alignment horizontal="left" vertical="center" wrapText="1"/>
      <protection locked="0"/>
    </xf>
    <xf numFmtId="0" fontId="51" fillId="0" borderId="13" xfId="0" applyFont="1" applyBorder="1" applyAlignment="1" applyProtection="1">
      <alignment vertical="center" wrapText="1"/>
      <protection hidden="1"/>
    </xf>
    <xf numFmtId="0" fontId="4" fillId="0" borderId="13" xfId="0" applyFont="1" applyFill="1" applyBorder="1" applyAlignment="1" applyProtection="1">
      <alignment horizontal="left" vertical="center" wrapText="1"/>
      <protection hidden="1"/>
    </xf>
    <xf numFmtId="0" fontId="4" fillId="0" borderId="30" xfId="0" applyFont="1" applyFill="1" applyBorder="1" applyAlignment="1" applyProtection="1">
      <alignment horizontal="left" vertical="center" wrapText="1"/>
      <protection hidden="1"/>
    </xf>
    <xf numFmtId="0" fontId="16" fillId="24" borderId="18" xfId="0" applyFont="1" applyFill="1" applyBorder="1" applyAlignment="1" applyProtection="1">
      <alignment horizontal="center" vertical="center" wrapText="1"/>
      <protection locked="0"/>
    </xf>
    <xf numFmtId="0" fontId="16" fillId="24" borderId="34" xfId="0" applyFont="1" applyFill="1" applyBorder="1" applyAlignment="1" applyProtection="1">
      <alignment horizontal="center" vertical="center" wrapText="1"/>
      <protection locked="0"/>
    </xf>
    <xf numFmtId="0" fontId="16" fillId="24" borderId="33" xfId="0" applyFont="1" applyFill="1" applyBorder="1" applyAlignment="1" applyProtection="1">
      <alignment horizontal="center" vertical="center" wrapText="1"/>
      <protection locked="0"/>
    </xf>
    <xf numFmtId="0" fontId="16" fillId="24" borderId="35" xfId="0" applyFont="1" applyFill="1" applyBorder="1" applyAlignment="1" applyProtection="1">
      <alignment horizontal="center" vertical="center" wrapText="1"/>
      <protection locked="0"/>
    </xf>
    <xf numFmtId="0" fontId="4" fillId="0" borderId="18" xfId="0" applyFont="1" applyBorder="1" applyAlignment="1" applyProtection="1">
      <alignment horizontal="center" vertical="center" wrapText="1"/>
      <protection locked="0"/>
    </xf>
    <xf numFmtId="0" fontId="57" fillId="0" borderId="34" xfId="0" applyFont="1" applyBorder="1" applyAlignment="1" applyProtection="1">
      <alignment horizontal="center" vertical="center" wrapText="1"/>
      <protection locked="0"/>
    </xf>
    <xf numFmtId="0" fontId="57" fillId="0" borderId="31" xfId="0" applyFont="1" applyBorder="1" applyAlignment="1" applyProtection="1">
      <alignment horizontal="center" vertical="center" wrapText="1"/>
      <protection locked="0"/>
    </xf>
    <xf numFmtId="0" fontId="57" fillId="0" borderId="32" xfId="0" applyFont="1" applyBorder="1" applyAlignment="1" applyProtection="1">
      <alignment horizontal="center" vertical="center" wrapText="1"/>
      <protection locked="0"/>
    </xf>
    <xf numFmtId="0" fontId="57" fillId="0" borderId="33" xfId="0" applyFont="1" applyBorder="1" applyAlignment="1" applyProtection="1">
      <alignment horizontal="center" vertical="center" wrapText="1"/>
      <protection locked="0"/>
    </xf>
    <xf numFmtId="0" fontId="57" fillId="0" borderId="35" xfId="0" applyFont="1" applyBorder="1" applyAlignment="1" applyProtection="1">
      <alignment horizontal="center" vertical="center" wrapText="1"/>
      <protection locked="0"/>
    </xf>
    <xf numFmtId="0" fontId="4" fillId="0" borderId="10" xfId="0" applyFont="1" applyBorder="1" applyAlignment="1" applyProtection="1">
      <alignment horizontal="left" vertical="center" wrapText="1"/>
      <protection locked="0"/>
    </xf>
    <xf numFmtId="3" fontId="50" fillId="0" borderId="13" xfId="0" applyNumberFormat="1" applyFont="1" applyFill="1" applyBorder="1" applyAlignment="1" applyProtection="1">
      <alignment horizontal="right" vertical="center" wrapText="1"/>
      <protection hidden="1"/>
    </xf>
    <xf numFmtId="3" fontId="50" fillId="0" borderId="30" xfId="0" applyNumberFormat="1" applyFont="1" applyFill="1" applyBorder="1" applyAlignment="1" applyProtection="1">
      <alignment horizontal="right" vertical="center" wrapText="1"/>
      <protection hidden="1"/>
    </xf>
    <xf numFmtId="3" fontId="11" fillId="24" borderId="13" xfId="0" applyNumberFormat="1" applyFont="1" applyFill="1" applyBorder="1" applyAlignment="1" applyProtection="1">
      <alignment horizontal="right" vertical="center" wrapText="1"/>
    </xf>
    <xf numFmtId="3" fontId="11" fillId="24" borderId="30" xfId="0" applyNumberFormat="1" applyFont="1" applyFill="1" applyBorder="1" applyAlignment="1" applyProtection="1">
      <alignment horizontal="right" vertical="center" wrapText="1"/>
    </xf>
    <xf numFmtId="0" fontId="11" fillId="24" borderId="13" xfId="0" applyFont="1" applyFill="1" applyBorder="1" applyAlignment="1" applyProtection="1">
      <alignment horizontal="center" vertical="center" wrapText="1"/>
      <protection locked="0"/>
    </xf>
    <xf numFmtId="0" fontId="11" fillId="24" borderId="30" xfId="0" applyFont="1" applyFill="1" applyBorder="1" applyAlignment="1" applyProtection="1">
      <alignment horizontal="center" vertical="center" wrapText="1"/>
      <protection locked="0"/>
    </xf>
    <xf numFmtId="3" fontId="50" fillId="32" borderId="13" xfId="0" applyNumberFormat="1" applyFont="1" applyFill="1" applyBorder="1" applyAlignment="1" applyProtection="1">
      <alignment horizontal="right" vertical="center" wrapText="1"/>
      <protection hidden="1"/>
    </xf>
    <xf numFmtId="3" fontId="50" fillId="32" borderId="30" xfId="0" applyNumberFormat="1" applyFont="1" applyFill="1" applyBorder="1" applyAlignment="1" applyProtection="1">
      <alignment horizontal="right" vertical="center" wrapText="1"/>
      <protection hidden="1"/>
    </xf>
    <xf numFmtId="0" fontId="43" fillId="0" borderId="13" xfId="0" applyFont="1" applyFill="1" applyBorder="1" applyAlignment="1" applyProtection="1">
      <alignment horizontal="left" vertical="center" wrapText="1"/>
      <protection hidden="1"/>
    </xf>
    <xf numFmtId="0" fontId="43" fillId="0" borderId="30" xfId="0" applyFont="1" applyFill="1" applyBorder="1" applyAlignment="1" applyProtection="1">
      <alignment horizontal="left" vertical="center" wrapText="1"/>
      <protection hidden="1"/>
    </xf>
    <xf numFmtId="0" fontId="16" fillId="24" borderId="37" xfId="0" applyFont="1" applyFill="1" applyBorder="1" applyAlignment="1" applyProtection="1">
      <alignment horizontal="center" vertical="center" wrapText="1"/>
      <protection locked="0"/>
    </xf>
    <xf numFmtId="0" fontId="16" fillId="24" borderId="36" xfId="0" applyFont="1" applyFill="1" applyBorder="1" applyAlignment="1" applyProtection="1">
      <alignment horizontal="center" vertical="center" wrapText="1"/>
      <protection locked="0"/>
    </xf>
    <xf numFmtId="0" fontId="16" fillId="24" borderId="13" xfId="0" applyFont="1" applyFill="1" applyBorder="1" applyAlignment="1" applyProtection="1">
      <alignment horizontal="center" vertical="center" wrapText="1"/>
      <protection locked="0"/>
    </xf>
    <xf numFmtId="0" fontId="16" fillId="24" borderId="30" xfId="0" applyFont="1" applyFill="1" applyBorder="1" applyAlignment="1" applyProtection="1">
      <alignment horizontal="center" vertical="center" wrapText="1"/>
      <protection locked="0"/>
    </xf>
    <xf numFmtId="0" fontId="16" fillId="24" borderId="10" xfId="0" applyFont="1" applyFill="1" applyBorder="1" applyAlignment="1" applyProtection="1">
      <alignment horizontal="center" vertical="center" wrapText="1"/>
      <protection locked="0"/>
    </xf>
    <xf numFmtId="0" fontId="53" fillId="0" borderId="10" xfId="0" applyFont="1" applyBorder="1" applyAlignment="1" applyProtection="1">
      <alignment horizontal="center" vertical="center"/>
      <protection locked="0"/>
    </xf>
    <xf numFmtId="0" fontId="3" fillId="0" borderId="10" xfId="0" applyFont="1" applyBorder="1" applyAlignment="1" applyProtection="1">
      <alignment horizontal="center" vertical="center"/>
      <protection locked="0"/>
    </xf>
    <xf numFmtId="0" fontId="42" fillId="0" borderId="10" xfId="0" applyFont="1" applyBorder="1" applyAlignment="1" applyProtection="1">
      <alignment horizontal="left" vertical="center" wrapText="1"/>
      <protection hidden="1"/>
    </xf>
    <xf numFmtId="0" fontId="1" fillId="0" borderId="13" xfId="0" applyFont="1" applyBorder="1" applyAlignment="1" applyProtection="1">
      <alignment horizontal="left" vertical="center" wrapText="1"/>
      <protection locked="0"/>
    </xf>
    <xf numFmtId="0" fontId="1" fillId="0" borderId="49" xfId="0" applyFont="1" applyBorder="1" applyAlignment="1" applyProtection="1">
      <alignment horizontal="left" vertical="center" wrapText="1"/>
      <protection locked="0"/>
    </xf>
    <xf numFmtId="0" fontId="1" fillId="0" borderId="30" xfId="0" applyFont="1" applyBorder="1" applyAlignment="1" applyProtection="1">
      <alignment horizontal="left" vertical="center" wrapText="1"/>
      <protection locked="0"/>
    </xf>
    <xf numFmtId="0" fontId="16" fillId="24" borderId="14" xfId="0" applyFont="1" applyFill="1" applyBorder="1" applyAlignment="1" applyProtection="1">
      <alignment horizontal="center" vertical="center" wrapText="1"/>
      <protection locked="0"/>
    </xf>
    <xf numFmtId="3" fontId="4" fillId="32" borderId="13" xfId="0" applyNumberFormat="1" applyFont="1" applyFill="1" applyBorder="1" applyAlignment="1" applyProtection="1">
      <alignment horizontal="right" vertical="center" wrapText="1"/>
      <protection hidden="1"/>
    </xf>
    <xf numFmtId="3" fontId="4" fillId="32" borderId="30" xfId="0" applyNumberFormat="1" applyFont="1" applyFill="1" applyBorder="1" applyAlignment="1" applyProtection="1">
      <alignment horizontal="right" vertical="center" wrapText="1"/>
      <protection hidden="1"/>
    </xf>
    <xf numFmtId="0" fontId="57" fillId="24" borderId="10" xfId="0" applyFont="1" applyFill="1" applyBorder="1" applyAlignment="1" applyProtection="1">
      <alignment horizontal="center" vertical="center" wrapText="1"/>
      <protection locked="0"/>
    </xf>
    <xf numFmtId="0" fontId="15" fillId="0" borderId="13" xfId="0" applyFont="1" applyBorder="1" applyAlignment="1" applyProtection="1">
      <alignment horizontal="left" vertical="center" wrapText="1"/>
      <protection locked="0"/>
    </xf>
    <xf numFmtId="0" fontId="15" fillId="0" borderId="14" xfId="0" applyFont="1" applyBorder="1" applyAlignment="1" applyProtection="1">
      <alignment horizontal="left" vertical="center" wrapText="1"/>
      <protection locked="0"/>
    </xf>
    <xf numFmtId="0" fontId="15" fillId="0" borderId="30" xfId="0" applyFont="1" applyBorder="1" applyAlignment="1" applyProtection="1">
      <alignment horizontal="left" vertical="center" wrapText="1"/>
      <protection locked="0"/>
    </xf>
    <xf numFmtId="0" fontId="16" fillId="24" borderId="19" xfId="0" applyFont="1" applyFill="1" applyBorder="1" applyAlignment="1" applyProtection="1">
      <alignment horizontal="center" vertical="center" wrapText="1"/>
      <protection locked="0"/>
    </xf>
    <xf numFmtId="0" fontId="57" fillId="0" borderId="10" xfId="0" applyFont="1" applyBorder="1" applyAlignment="1" applyProtection="1">
      <alignment horizontal="center" vertical="center" wrapText="1"/>
      <protection locked="0"/>
    </xf>
    <xf numFmtId="0" fontId="15" fillId="0" borderId="13" xfId="0" applyFont="1" applyBorder="1" applyAlignment="1" applyProtection="1">
      <alignment horizontal="left" vertical="center"/>
      <protection locked="0"/>
    </xf>
    <xf numFmtId="0" fontId="15" fillId="0" borderId="14" xfId="0" applyFont="1" applyBorder="1" applyAlignment="1" applyProtection="1">
      <alignment horizontal="left" vertical="center"/>
      <protection locked="0"/>
    </xf>
    <xf numFmtId="0" fontId="15" fillId="0" borderId="30" xfId="0" applyFont="1" applyBorder="1" applyAlignment="1" applyProtection="1">
      <alignment horizontal="left" vertical="center"/>
      <protection locked="0"/>
    </xf>
    <xf numFmtId="0" fontId="51" fillId="0" borderId="13" xfId="0" applyFont="1" applyFill="1" applyBorder="1" applyAlignment="1" applyProtection="1">
      <alignment vertical="center"/>
      <protection locked="0"/>
    </xf>
    <xf numFmtId="0" fontId="51" fillId="0" borderId="14" xfId="0" applyFont="1" applyFill="1" applyBorder="1" applyAlignment="1" applyProtection="1">
      <alignment vertical="center"/>
      <protection locked="0"/>
    </xf>
    <xf numFmtId="0" fontId="15" fillId="0" borderId="10" xfId="0" applyFont="1" applyBorder="1" applyAlignment="1" applyProtection="1">
      <alignment horizontal="left" vertical="center" wrapText="1"/>
      <protection locked="0"/>
    </xf>
    <xf numFmtId="0" fontId="2" fillId="0" borderId="13" xfId="0" applyFont="1" applyFill="1" applyBorder="1" applyAlignment="1" applyProtection="1">
      <alignment vertical="center"/>
      <protection hidden="1"/>
    </xf>
    <xf numFmtId="0" fontId="2" fillId="0" borderId="14" xfId="0" applyFont="1" applyFill="1" applyBorder="1" applyAlignment="1" applyProtection="1">
      <alignment vertical="center"/>
      <protection hidden="1"/>
    </xf>
    <xf numFmtId="0" fontId="15" fillId="0" borderId="33" xfId="0" applyFont="1" applyBorder="1" applyAlignment="1" applyProtection="1">
      <alignment horizontal="left" vertical="center"/>
      <protection locked="0"/>
    </xf>
    <xf numFmtId="0" fontId="15" fillId="0" borderId="11" xfId="0" applyFont="1" applyBorder="1" applyAlignment="1" applyProtection="1">
      <alignment horizontal="left" vertical="center"/>
      <protection locked="0"/>
    </xf>
    <xf numFmtId="0" fontId="15" fillId="0" borderId="35" xfId="0" applyFont="1" applyBorder="1" applyAlignment="1" applyProtection="1">
      <alignment horizontal="left" vertical="center"/>
      <protection locked="0"/>
    </xf>
    <xf numFmtId="0" fontId="0" fillId="0" borderId="18" xfId="0" applyBorder="1" applyAlignment="1" applyProtection="1">
      <alignment horizontal="center" vertical="center" wrapText="1"/>
      <protection locked="0"/>
    </xf>
    <xf numFmtId="0" fontId="0" fillId="0" borderId="34" xfId="0" applyFont="1" applyBorder="1" applyAlignment="1" applyProtection="1">
      <alignment horizontal="center" vertical="center" wrapText="1"/>
      <protection locked="0"/>
    </xf>
    <xf numFmtId="0" fontId="0" fillId="0" borderId="31" xfId="0" applyFont="1" applyBorder="1" applyAlignment="1" applyProtection="1">
      <alignment horizontal="center" vertical="center" wrapText="1"/>
      <protection locked="0"/>
    </xf>
    <xf numFmtId="0" fontId="0" fillId="0" borderId="32" xfId="0" applyFont="1" applyBorder="1" applyAlignment="1" applyProtection="1">
      <alignment horizontal="center" vertical="center" wrapText="1"/>
      <protection locked="0"/>
    </xf>
    <xf numFmtId="0" fontId="0" fillId="0" borderId="33" xfId="0" applyFont="1" applyBorder="1" applyAlignment="1" applyProtection="1">
      <alignment horizontal="center" vertical="center" wrapText="1"/>
      <protection locked="0"/>
    </xf>
    <xf numFmtId="0" fontId="0" fillId="0" borderId="35" xfId="0" applyFont="1" applyBorder="1" applyAlignment="1" applyProtection="1">
      <alignment horizontal="center" vertical="center" wrapText="1"/>
      <protection locked="0"/>
    </xf>
    <xf numFmtId="3" fontId="57" fillId="0" borderId="13" xfId="0" applyNumberFormat="1" applyFont="1" applyBorder="1" applyAlignment="1" applyProtection="1">
      <alignment horizontal="right" vertical="center" wrapText="1"/>
    </xf>
    <xf numFmtId="3" fontId="57" fillId="0" borderId="30" xfId="0" applyNumberFormat="1" applyFont="1" applyBorder="1" applyAlignment="1" applyProtection="1">
      <alignment horizontal="right" vertical="center" wrapText="1"/>
    </xf>
    <xf numFmtId="0" fontId="4" fillId="0" borderId="10" xfId="0" applyFont="1" applyBorder="1" applyAlignment="1" applyProtection="1">
      <alignment horizontal="left" vertical="center"/>
      <protection locked="0"/>
    </xf>
    <xf numFmtId="0" fontId="57" fillId="0" borderId="10" xfId="0" applyFont="1" applyBorder="1" applyAlignment="1" applyProtection="1">
      <alignment horizontal="left" vertical="center"/>
      <protection locked="0"/>
    </xf>
    <xf numFmtId="0" fontId="57" fillId="0" borderId="10" xfId="0" applyFont="1" applyBorder="1" applyAlignment="1" applyProtection="1">
      <alignment horizontal="left" vertical="center" wrapText="1"/>
      <protection locked="0"/>
    </xf>
    <xf numFmtId="0" fontId="0" fillId="0" borderId="0" xfId="0" applyFont="1" applyAlignment="1" applyProtection="1">
      <alignment horizontal="center" vertical="center" wrapText="1"/>
      <protection locked="0"/>
    </xf>
    <xf numFmtId="3" fontId="11" fillId="24" borderId="13" xfId="0" applyNumberFormat="1" applyFont="1" applyFill="1" applyBorder="1" applyAlignment="1" applyProtection="1">
      <alignment vertical="center" wrapText="1"/>
    </xf>
    <xf numFmtId="3" fontId="11" fillId="24" borderId="30" xfId="0" applyNumberFormat="1" applyFont="1" applyFill="1" applyBorder="1" applyAlignment="1" applyProtection="1">
      <alignment vertical="center" wrapText="1"/>
    </xf>
    <xf numFmtId="0" fontId="52" fillId="0" borderId="10" xfId="0" applyFont="1" applyBorder="1" applyAlignment="1" applyProtection="1">
      <alignment horizontal="center" vertical="center"/>
      <protection locked="0"/>
    </xf>
    <xf numFmtId="3" fontId="4" fillId="0" borderId="0" xfId="0" applyNumberFormat="1" applyFont="1" applyAlignment="1" applyProtection="1">
      <alignment horizontal="center" vertical="center"/>
      <protection hidden="1"/>
    </xf>
    <xf numFmtId="0" fontId="57" fillId="0" borderId="0" xfId="0" applyFont="1" applyAlignment="1" applyProtection="1">
      <alignment horizontal="center" vertical="center"/>
      <protection hidden="1"/>
    </xf>
    <xf numFmtId="0" fontId="2" fillId="0" borderId="13" xfId="0" applyFont="1" applyFill="1" applyBorder="1" applyAlignment="1" applyProtection="1">
      <alignment horizontal="left" vertical="center"/>
      <protection hidden="1"/>
    </xf>
    <xf numFmtId="0" fontId="2" fillId="0" borderId="49" xfId="0" applyFont="1" applyFill="1" applyBorder="1" applyAlignment="1" applyProtection="1">
      <alignment horizontal="left" vertical="center"/>
      <protection hidden="1"/>
    </xf>
    <xf numFmtId="0" fontId="2" fillId="0" borderId="30" xfId="0" applyFont="1" applyFill="1" applyBorder="1" applyAlignment="1" applyProtection="1">
      <alignment horizontal="left" vertical="center"/>
      <protection hidden="1"/>
    </xf>
    <xf numFmtId="0" fontId="4" fillId="0" borderId="0" xfId="0" applyFont="1" applyAlignment="1" applyProtection="1">
      <alignment horizontal="left" vertical="center" wrapText="1"/>
      <protection locked="0"/>
    </xf>
    <xf numFmtId="0" fontId="0" fillId="0" borderId="0" xfId="0" applyAlignment="1" applyProtection="1">
      <alignment horizontal="center" vertical="center"/>
      <protection hidden="1"/>
    </xf>
    <xf numFmtId="49" fontId="14" fillId="0" borderId="0" xfId="0" applyNumberFormat="1" applyFont="1" applyBorder="1" applyAlignment="1" applyProtection="1">
      <alignment horizontal="center" vertical="center"/>
      <protection hidden="1"/>
    </xf>
    <xf numFmtId="0" fontId="2" fillId="0" borderId="14" xfId="0" applyNumberFormat="1" applyFont="1" applyFill="1" applyBorder="1" applyAlignment="1" applyProtection="1">
      <alignment horizontal="left" vertical="center" wrapText="1"/>
      <protection locked="0"/>
    </xf>
    <xf numFmtId="0" fontId="15" fillId="0" borderId="10" xfId="0" applyFont="1" applyBorder="1" applyAlignment="1" applyProtection="1">
      <alignment horizontal="left" vertical="center"/>
      <protection locked="0"/>
    </xf>
    <xf numFmtId="0" fontId="54" fillId="0" borderId="10" xfId="0" applyFont="1" applyBorder="1" applyAlignment="1" applyProtection="1">
      <alignment horizontal="left" vertical="center" wrapText="1"/>
      <protection locked="0"/>
    </xf>
    <xf numFmtId="0" fontId="51" fillId="0" borderId="11" xfId="0" applyFont="1" applyFill="1" applyBorder="1" applyAlignment="1" applyProtection="1">
      <alignment horizontal="left" vertical="center"/>
      <protection locked="0"/>
    </xf>
    <xf numFmtId="0" fontId="0" fillId="0" borderId="18" xfId="0" applyFill="1" applyBorder="1" applyAlignment="1" applyProtection="1">
      <alignment horizontal="center" vertical="center" wrapText="1"/>
      <protection locked="0"/>
    </xf>
    <xf numFmtId="0" fontId="0" fillId="0" borderId="19" xfId="0" applyFont="1" applyFill="1" applyBorder="1" applyAlignment="1" applyProtection="1">
      <alignment horizontal="center" vertical="center" wrapText="1"/>
      <protection locked="0"/>
    </xf>
    <xf numFmtId="0" fontId="0" fillId="0" borderId="31" xfId="0" applyFont="1" applyFill="1" applyBorder="1" applyAlignment="1" applyProtection="1">
      <alignment horizontal="center" vertical="center" wrapText="1"/>
      <protection locked="0"/>
    </xf>
    <xf numFmtId="0" fontId="0" fillId="0" borderId="0" xfId="0" applyFont="1" applyFill="1" applyBorder="1" applyAlignment="1" applyProtection="1">
      <alignment horizontal="center" vertical="center" wrapText="1"/>
      <protection locked="0"/>
    </xf>
    <xf numFmtId="0" fontId="0" fillId="0" borderId="33" xfId="0" applyFont="1" applyFill="1" applyBorder="1" applyAlignment="1" applyProtection="1">
      <alignment horizontal="center" vertical="center" wrapText="1"/>
      <protection locked="0"/>
    </xf>
    <xf numFmtId="0" fontId="0" fillId="0" borderId="11" xfId="0" applyFont="1" applyFill="1" applyBorder="1" applyAlignment="1" applyProtection="1">
      <alignment horizontal="center" vertical="center" wrapText="1"/>
      <protection locked="0"/>
    </xf>
    <xf numFmtId="0" fontId="72" fillId="0" borderId="10" xfId="0" applyFont="1" applyBorder="1" applyAlignment="1" applyProtection="1">
      <alignment horizontal="left" vertical="center" wrapText="1"/>
      <protection locked="0"/>
    </xf>
    <xf numFmtId="0" fontId="4" fillId="0" borderId="18" xfId="0" applyFont="1" applyFill="1" applyBorder="1" applyAlignment="1" applyProtection="1">
      <alignment horizontal="center" vertical="center" wrapText="1"/>
      <protection locked="0"/>
    </xf>
    <xf numFmtId="0" fontId="57" fillId="0" borderId="19" xfId="0" applyFont="1" applyFill="1" applyBorder="1" applyAlignment="1" applyProtection="1">
      <alignment horizontal="center" vertical="center" wrapText="1"/>
      <protection locked="0"/>
    </xf>
    <xf numFmtId="0" fontId="57" fillId="0" borderId="31" xfId="0" applyFont="1" applyFill="1" applyBorder="1" applyAlignment="1" applyProtection="1">
      <alignment horizontal="center" vertical="center" wrapText="1"/>
      <protection locked="0"/>
    </xf>
    <xf numFmtId="0" fontId="57" fillId="0" borderId="0" xfId="0" applyFont="1" applyFill="1" applyBorder="1" applyAlignment="1" applyProtection="1">
      <alignment horizontal="center" vertical="center" wrapText="1"/>
      <protection locked="0"/>
    </xf>
    <xf numFmtId="0" fontId="57" fillId="0" borderId="33" xfId="0" applyFont="1" applyFill="1" applyBorder="1" applyAlignment="1" applyProtection="1">
      <alignment horizontal="center" vertical="center" wrapText="1"/>
      <protection locked="0"/>
    </xf>
    <xf numFmtId="0" fontId="57" fillId="0" borderId="11" xfId="0" applyFont="1" applyFill="1" applyBorder="1" applyAlignment="1" applyProtection="1">
      <alignment horizontal="center" vertical="center" wrapText="1"/>
      <protection locked="0"/>
    </xf>
    <xf numFmtId="0" fontId="0" fillId="0" borderId="34" xfId="0" applyFont="1" applyFill="1" applyBorder="1" applyAlignment="1" applyProtection="1">
      <alignment horizontal="center" vertical="center" wrapText="1"/>
      <protection locked="0"/>
    </xf>
    <xf numFmtId="0" fontId="0" fillId="0" borderId="32" xfId="0" applyFont="1" applyFill="1" applyBorder="1" applyAlignment="1" applyProtection="1">
      <alignment horizontal="center" vertical="center" wrapText="1"/>
      <protection locked="0"/>
    </xf>
    <xf numFmtId="0" fontId="0" fillId="0" borderId="35" xfId="0" applyFont="1" applyFill="1" applyBorder="1" applyAlignment="1" applyProtection="1">
      <alignment horizontal="center" vertical="center" wrapText="1"/>
      <protection locked="0"/>
    </xf>
    <xf numFmtId="0" fontId="2" fillId="0" borderId="10" xfId="0" applyFont="1" applyBorder="1" applyAlignment="1" applyProtection="1">
      <alignment horizontal="left" vertical="center" wrapText="1"/>
      <protection locked="0"/>
    </xf>
    <xf numFmtId="3" fontId="57" fillId="0" borderId="10" xfId="0" applyNumberFormat="1" applyFont="1" applyBorder="1" applyAlignment="1" applyProtection="1">
      <alignment horizontal="right" vertical="center"/>
      <protection locked="0"/>
    </xf>
    <xf numFmtId="3" fontId="4" fillId="0" borderId="13" xfId="0" applyNumberFormat="1" applyFont="1" applyFill="1" applyBorder="1" applyAlignment="1" applyProtection="1">
      <alignment horizontal="right" vertical="center" wrapText="1"/>
      <protection locked="0"/>
    </xf>
    <xf numFmtId="3" fontId="4" fillId="0" borderId="30" xfId="0" applyNumberFormat="1" applyFont="1" applyFill="1" applyBorder="1" applyAlignment="1" applyProtection="1">
      <alignment horizontal="right" vertical="center" wrapText="1"/>
      <protection locked="0"/>
    </xf>
    <xf numFmtId="3" fontId="11" fillId="24" borderId="13" xfId="0" applyNumberFormat="1" applyFont="1" applyFill="1" applyBorder="1" applyAlignment="1" applyProtection="1">
      <alignment horizontal="right" vertical="center" wrapText="1"/>
      <protection locked="0"/>
    </xf>
    <xf numFmtId="3" fontId="11" fillId="24" borderId="30" xfId="0" applyNumberFormat="1" applyFont="1" applyFill="1" applyBorder="1" applyAlignment="1" applyProtection="1">
      <alignment horizontal="right" vertical="center" wrapText="1"/>
      <protection locked="0"/>
    </xf>
    <xf numFmtId="3" fontId="4" fillId="32" borderId="13" xfId="0" applyNumberFormat="1" applyFont="1" applyFill="1" applyBorder="1" applyAlignment="1" applyProtection="1">
      <alignment horizontal="right" vertical="center" wrapText="1"/>
      <protection locked="0"/>
    </xf>
    <xf numFmtId="3" fontId="4" fillId="32" borderId="30" xfId="0" applyNumberFormat="1" applyFont="1" applyFill="1" applyBorder="1" applyAlignment="1" applyProtection="1">
      <alignment horizontal="right" vertical="center" wrapText="1"/>
      <protection locked="0"/>
    </xf>
    <xf numFmtId="0" fontId="43" fillId="0" borderId="13" xfId="0" applyFont="1" applyFill="1" applyBorder="1" applyAlignment="1" applyProtection="1">
      <alignment horizontal="left" vertical="center" wrapText="1"/>
      <protection locked="0"/>
    </xf>
    <xf numFmtId="0" fontId="43" fillId="0" borderId="30" xfId="0" applyFont="1" applyFill="1" applyBorder="1" applyAlignment="1" applyProtection="1">
      <alignment horizontal="left" vertical="center" wrapText="1"/>
      <protection locked="0"/>
    </xf>
    <xf numFmtId="0" fontId="11" fillId="24" borderId="10" xfId="0" applyFont="1" applyFill="1" applyBorder="1" applyAlignment="1" applyProtection="1">
      <alignment horizontal="center" vertical="center" wrapText="1"/>
      <protection locked="0"/>
    </xf>
    <xf numFmtId="0" fontId="11" fillId="24" borderId="36" xfId="0" applyFont="1" applyFill="1" applyBorder="1" applyAlignment="1" applyProtection="1">
      <alignment horizontal="center" vertical="center" wrapText="1"/>
      <protection locked="0"/>
    </xf>
    <xf numFmtId="0" fontId="43" fillId="0" borderId="10" xfId="0" applyFont="1" applyFill="1" applyBorder="1" applyAlignment="1" applyProtection="1">
      <alignment horizontal="left" vertical="center" wrapText="1"/>
      <protection locked="0"/>
    </xf>
    <xf numFmtId="0" fontId="17" fillId="24" borderId="18" xfId="0" applyFont="1" applyFill="1" applyBorder="1" applyAlignment="1" applyProtection="1">
      <alignment horizontal="center" vertical="center" wrapText="1"/>
      <protection locked="0"/>
    </xf>
    <xf numFmtId="0" fontId="17" fillId="24" borderId="33" xfId="0" applyFont="1" applyFill="1" applyBorder="1" applyAlignment="1" applyProtection="1">
      <alignment horizontal="center" vertical="center" wrapText="1"/>
      <protection locked="0"/>
    </xf>
    <xf numFmtId="0" fontId="17" fillId="24" borderId="37" xfId="0" applyFont="1" applyFill="1" applyBorder="1" applyAlignment="1" applyProtection="1">
      <alignment horizontal="center" vertical="center" wrapText="1"/>
      <protection locked="0"/>
    </xf>
    <xf numFmtId="0" fontId="17" fillId="24" borderId="36" xfId="0" applyFont="1" applyFill="1" applyBorder="1" applyAlignment="1" applyProtection="1">
      <alignment horizontal="center" vertical="center" wrapText="1"/>
      <protection locked="0"/>
    </xf>
    <xf numFmtId="3" fontId="4" fillId="0" borderId="13" xfId="0" applyNumberFormat="1" applyFont="1" applyBorder="1" applyAlignment="1" applyProtection="1">
      <alignment horizontal="right" vertical="center" wrapText="1"/>
    </xf>
    <xf numFmtId="3" fontId="4" fillId="0" borderId="30" xfId="0" applyNumberFormat="1" applyFont="1" applyBorder="1" applyAlignment="1" applyProtection="1">
      <alignment horizontal="right" vertical="center" wrapText="1"/>
    </xf>
    <xf numFmtId="3" fontId="4" fillId="0" borderId="13" xfId="0" applyNumberFormat="1" applyFont="1" applyBorder="1" applyAlignment="1" applyProtection="1">
      <alignment vertical="center" wrapText="1"/>
    </xf>
    <xf numFmtId="3" fontId="4" fillId="0" borderId="30" xfId="0" applyNumberFormat="1" applyFont="1" applyBorder="1" applyAlignment="1" applyProtection="1">
      <alignment vertical="center" wrapText="1"/>
    </xf>
    <xf numFmtId="0" fontId="0" fillId="0" borderId="0" xfId="0" applyAlignment="1" applyProtection="1">
      <alignment horizontal="left" vertical="center" wrapText="1"/>
      <protection locked="0"/>
    </xf>
    <xf numFmtId="3" fontId="50" fillId="0" borderId="13" xfId="0" applyNumberFormat="1" applyFont="1" applyBorder="1" applyAlignment="1" applyProtection="1">
      <alignment horizontal="right" vertical="center" wrapText="1"/>
    </xf>
    <xf numFmtId="3" fontId="50" fillId="0" borderId="30" xfId="0" applyNumberFormat="1" applyFont="1" applyBorder="1" applyAlignment="1" applyProtection="1">
      <alignment horizontal="right" vertical="center" wrapText="1"/>
    </xf>
    <xf numFmtId="3" fontId="78" fillId="0" borderId="10" xfId="0" applyNumberFormat="1" applyFont="1" applyBorder="1" applyAlignment="1" applyProtection="1">
      <alignment vertical="center"/>
      <protection locked="0"/>
    </xf>
    <xf numFmtId="0" fontId="90" fillId="0" borderId="0" xfId="0" applyFont="1" applyAlignment="1" applyProtection="1">
      <alignment horizontal="center" vertical="center" wrapText="1"/>
      <protection locked="0"/>
    </xf>
    <xf numFmtId="0" fontId="5" fillId="0" borderId="10" xfId="0" applyFont="1" applyBorder="1" applyAlignment="1" applyProtection="1">
      <alignment horizontal="center" vertical="center"/>
      <protection locked="0"/>
    </xf>
    <xf numFmtId="0" fontId="2" fillId="0" borderId="13" xfId="0" applyFont="1" applyFill="1" applyBorder="1" applyAlignment="1" applyProtection="1">
      <alignment horizontal="left" vertical="center" wrapText="1"/>
      <protection locked="0"/>
    </xf>
    <xf numFmtId="0" fontId="2" fillId="0" borderId="49" xfId="0" applyFont="1" applyFill="1" applyBorder="1" applyAlignment="1" applyProtection="1">
      <alignment horizontal="left" vertical="center" wrapText="1"/>
      <protection locked="0"/>
    </xf>
    <xf numFmtId="0" fontId="2" fillId="0" borderId="30" xfId="0" applyFont="1" applyFill="1" applyBorder="1" applyAlignment="1" applyProtection="1">
      <alignment horizontal="left" vertical="center" wrapText="1"/>
      <protection locked="0"/>
    </xf>
    <xf numFmtId="0" fontId="15" fillId="0" borderId="10" xfId="0" applyFont="1" applyBorder="1" applyAlignment="1" applyProtection="1">
      <alignment vertical="center" wrapText="1"/>
      <protection locked="0"/>
    </xf>
    <xf numFmtId="0" fontId="3" fillId="0" borderId="13" xfId="0" applyFont="1" applyFill="1" applyBorder="1" applyAlignment="1" applyProtection="1">
      <alignment horizontal="left" vertical="center"/>
      <protection hidden="1"/>
    </xf>
    <xf numFmtId="0" fontId="3" fillId="0" borderId="49" xfId="0" applyFont="1" applyFill="1" applyBorder="1" applyAlignment="1" applyProtection="1">
      <alignment horizontal="left" vertical="center"/>
      <protection hidden="1"/>
    </xf>
    <xf numFmtId="0" fontId="3" fillId="0" borderId="30" xfId="0" applyFont="1" applyFill="1" applyBorder="1" applyAlignment="1" applyProtection="1">
      <alignment horizontal="left" vertical="center"/>
      <protection hidden="1"/>
    </xf>
    <xf numFmtId="0" fontId="0" fillId="0" borderId="13" xfId="0" applyFont="1" applyFill="1" applyBorder="1" applyAlignment="1" applyProtection="1">
      <alignment horizontal="left" vertical="center" wrapText="1"/>
      <protection locked="0"/>
    </xf>
    <xf numFmtId="0" fontId="0" fillId="0" borderId="49" xfId="0" applyFont="1" applyFill="1" applyBorder="1" applyAlignment="1" applyProtection="1">
      <alignment horizontal="left" vertical="center" wrapText="1"/>
      <protection locked="0"/>
    </xf>
    <xf numFmtId="0" fontId="0" fillId="0" borderId="30" xfId="0" applyFont="1" applyFill="1" applyBorder="1" applyAlignment="1" applyProtection="1">
      <alignment horizontal="left" vertical="center" wrapText="1"/>
      <protection locked="0"/>
    </xf>
    <xf numFmtId="0" fontId="3" fillId="24" borderId="13" xfId="0" applyFont="1" applyFill="1" applyBorder="1" applyAlignment="1" applyProtection="1">
      <alignment horizontal="center" vertical="center" wrapText="1"/>
      <protection locked="0"/>
    </xf>
    <xf numFmtId="0" fontId="3" fillId="24" borderId="30" xfId="0" applyFont="1" applyFill="1" applyBorder="1" applyAlignment="1" applyProtection="1">
      <alignment horizontal="center" vertical="center" wrapText="1"/>
      <protection locked="0"/>
    </xf>
    <xf numFmtId="0" fontId="0" fillId="24" borderId="10" xfId="0" applyFill="1" applyBorder="1" applyAlignment="1" applyProtection="1">
      <alignment horizontal="center" vertical="center" wrapText="1"/>
      <protection locked="0"/>
    </xf>
    <xf numFmtId="0" fontId="0" fillId="0" borderId="10" xfId="0" applyFont="1" applyBorder="1" applyAlignment="1" applyProtection="1">
      <alignment horizontal="center" vertical="center" wrapText="1"/>
      <protection locked="0"/>
    </xf>
    <xf numFmtId="0" fontId="11" fillId="24" borderId="13" xfId="0" applyFont="1" applyFill="1" applyBorder="1" applyAlignment="1" applyProtection="1">
      <alignment horizontal="center" vertical="center"/>
      <protection locked="0"/>
    </xf>
    <xf numFmtId="0" fontId="11" fillId="24" borderId="30" xfId="0" applyFont="1" applyFill="1" applyBorder="1" applyAlignment="1" applyProtection="1">
      <alignment horizontal="center" vertical="center"/>
      <protection locked="0"/>
    </xf>
    <xf numFmtId="0" fontId="0" fillId="0" borderId="34" xfId="0" applyFill="1" applyBorder="1" applyAlignment="1" applyProtection="1">
      <alignment horizontal="center" vertical="center" wrapText="1"/>
      <protection locked="0"/>
    </xf>
    <xf numFmtId="0" fontId="0" fillId="0" borderId="31" xfId="0" applyFill="1" applyBorder="1" applyAlignment="1" applyProtection="1">
      <alignment horizontal="center" vertical="center" wrapText="1"/>
      <protection locked="0"/>
    </xf>
    <xf numFmtId="0" fontId="0" fillId="0" borderId="32" xfId="0" applyFill="1" applyBorder="1" applyAlignment="1" applyProtection="1">
      <alignment horizontal="center" vertical="center" wrapText="1"/>
      <protection locked="0"/>
    </xf>
    <xf numFmtId="0" fontId="0" fillId="0" borderId="33" xfId="0" applyFill="1" applyBorder="1" applyAlignment="1" applyProtection="1">
      <alignment horizontal="center" vertical="center" wrapText="1"/>
      <protection locked="0"/>
    </xf>
    <xf numFmtId="0" fontId="0" fillId="0" borderId="35" xfId="0" applyFill="1" applyBorder="1" applyAlignment="1" applyProtection="1">
      <alignment horizontal="center" vertical="center" wrapText="1"/>
      <protection locked="0"/>
    </xf>
    <xf numFmtId="0" fontId="0" fillId="0" borderId="10" xfId="0" applyFont="1" applyBorder="1" applyAlignment="1" applyProtection="1">
      <alignment horizontal="left" vertical="center" wrapText="1"/>
      <protection locked="0"/>
    </xf>
    <xf numFmtId="0" fontId="0" fillId="0" borderId="10" xfId="0" applyBorder="1" applyAlignment="1" applyProtection="1">
      <alignment horizontal="left" vertical="center" wrapText="1"/>
      <protection locked="0"/>
    </xf>
    <xf numFmtId="0" fontId="15" fillId="0" borderId="13" xfId="0" applyFont="1" applyBorder="1" applyAlignment="1" applyProtection="1">
      <alignment vertical="center" wrapText="1"/>
      <protection locked="0"/>
    </xf>
    <xf numFmtId="0" fontId="15" fillId="0" borderId="14" xfId="0" applyFont="1" applyBorder="1" applyAlignment="1" applyProtection="1">
      <alignment vertical="center" wrapText="1"/>
      <protection locked="0"/>
    </xf>
    <xf numFmtId="0" fontId="15" fillId="0" borderId="30" xfId="0" applyFont="1" applyBorder="1" applyAlignment="1" applyProtection="1">
      <alignment vertical="center" wrapText="1"/>
      <protection locked="0"/>
    </xf>
    <xf numFmtId="0" fontId="72" fillId="0" borderId="13" xfId="0" applyFont="1" applyBorder="1" applyAlignment="1" applyProtection="1">
      <alignment vertical="center" wrapText="1"/>
      <protection locked="0"/>
    </xf>
    <xf numFmtId="0" fontId="72" fillId="0" borderId="14" xfId="0" applyFont="1" applyBorder="1" applyAlignment="1" applyProtection="1">
      <alignment vertical="center" wrapText="1"/>
      <protection locked="0"/>
    </xf>
    <xf numFmtId="0" fontId="72" fillId="0" borderId="30" xfId="0" applyFont="1" applyBorder="1" applyAlignment="1" applyProtection="1">
      <alignment vertical="center" wrapText="1"/>
      <protection locked="0"/>
    </xf>
    <xf numFmtId="0" fontId="3" fillId="0" borderId="13" xfId="0" applyFont="1" applyFill="1" applyBorder="1" applyAlignment="1" applyProtection="1">
      <alignment horizontal="left" vertical="center"/>
      <protection locked="0"/>
    </xf>
    <xf numFmtId="0" fontId="3" fillId="0" borderId="49" xfId="0" applyFont="1" applyFill="1" applyBorder="1" applyAlignment="1" applyProtection="1">
      <alignment horizontal="left" vertical="center"/>
      <protection locked="0"/>
    </xf>
    <xf numFmtId="0" fontId="3" fillId="0" borderId="30" xfId="0" applyFont="1" applyFill="1" applyBorder="1" applyAlignment="1" applyProtection="1">
      <alignment horizontal="left" vertical="center"/>
      <protection locked="0"/>
    </xf>
    <xf numFmtId="0" fontId="19" fillId="0" borderId="13" xfId="0" applyFont="1" applyBorder="1" applyAlignment="1" applyProtection="1">
      <alignment horizontal="left" vertical="center" wrapText="1"/>
      <protection locked="0"/>
    </xf>
    <xf numFmtId="0" fontId="19" fillId="0" borderId="49" xfId="0" applyFont="1" applyBorder="1" applyAlignment="1" applyProtection="1">
      <alignment horizontal="left" vertical="center" wrapText="1"/>
      <protection locked="0"/>
    </xf>
    <xf numFmtId="0" fontId="19" fillId="0" borderId="30" xfId="0" applyFont="1" applyBorder="1" applyAlignment="1" applyProtection="1">
      <alignment horizontal="left" vertical="center" wrapText="1"/>
      <protection locked="0"/>
    </xf>
    <xf numFmtId="0" fontId="2" fillId="0" borderId="13" xfId="0" applyNumberFormat="1" applyFont="1" applyFill="1" applyBorder="1" applyAlignment="1" applyProtection="1">
      <alignment horizontal="left" vertical="center" wrapText="1"/>
      <protection locked="0"/>
    </xf>
    <xf numFmtId="0" fontId="2" fillId="0" borderId="49" xfId="0" applyNumberFormat="1" applyFont="1" applyFill="1" applyBorder="1" applyAlignment="1" applyProtection="1">
      <alignment horizontal="left" vertical="center" wrapText="1"/>
      <protection locked="0"/>
    </xf>
    <xf numFmtId="0" fontId="19" fillId="0" borderId="0" xfId="0" applyFont="1" applyFill="1" applyBorder="1" applyAlignment="1" applyProtection="1">
      <alignment horizontal="center" vertical="center" wrapText="1"/>
      <protection locked="0"/>
    </xf>
    <xf numFmtId="0" fontId="3" fillId="24" borderId="10" xfId="60" applyFont="1" applyFill="1" applyBorder="1" applyAlignment="1" applyProtection="1">
      <alignment horizontal="center" vertical="center"/>
    </xf>
    <xf numFmtId="0" fontId="0" fillId="0" borderId="13" xfId="0" applyBorder="1" applyAlignment="1" applyProtection="1">
      <alignment horizontal="left" vertical="center" wrapText="1"/>
    </xf>
    <xf numFmtId="0" fontId="0" fillId="0" borderId="49" xfId="0" applyBorder="1" applyAlignment="1" applyProtection="1">
      <alignment horizontal="left" vertical="center" wrapText="1"/>
    </xf>
    <xf numFmtId="0" fontId="0" fillId="0" borderId="30" xfId="0" applyBorder="1" applyAlignment="1" applyProtection="1">
      <alignment horizontal="left" vertical="center" wrapText="1"/>
    </xf>
    <xf numFmtId="0" fontId="1" fillId="0" borderId="10" xfId="60" applyFont="1" applyFill="1" applyBorder="1" applyAlignment="1" applyProtection="1">
      <alignment horizontal="left" vertical="top" wrapText="1"/>
    </xf>
    <xf numFmtId="0" fontId="74" fillId="31" borderId="51" xfId="0" applyFont="1" applyFill="1" applyBorder="1" applyAlignment="1" applyProtection="1">
      <alignment horizontal="center" vertical="center"/>
    </xf>
    <xf numFmtId="0" fontId="74" fillId="31" borderId="36" xfId="0" applyFont="1" applyFill="1" applyBorder="1" applyAlignment="1" applyProtection="1">
      <alignment horizontal="center" vertical="center"/>
    </xf>
    <xf numFmtId="0" fontId="2" fillId="0" borderId="13" xfId="60" applyFill="1" applyBorder="1" applyAlignment="1" applyProtection="1">
      <alignment horizontal="center"/>
    </xf>
    <xf numFmtId="0" fontId="2" fillId="0" borderId="49" xfId="60" applyFill="1" applyBorder="1" applyAlignment="1" applyProtection="1">
      <alignment horizontal="center"/>
    </xf>
    <xf numFmtId="0" fontId="2" fillId="0" borderId="30" xfId="60" applyFill="1" applyBorder="1" applyAlignment="1" applyProtection="1">
      <alignment horizontal="center"/>
    </xf>
    <xf numFmtId="0" fontId="1" fillId="0" borderId="31" xfId="60" applyFont="1" applyFill="1" applyBorder="1" applyAlignment="1" applyProtection="1">
      <alignment horizontal="center" vertical="top"/>
    </xf>
    <xf numFmtId="0" fontId="1" fillId="0" borderId="0" xfId="60" applyFont="1" applyFill="1" applyBorder="1" applyAlignment="1" applyProtection="1">
      <alignment horizontal="center" vertical="top"/>
    </xf>
    <xf numFmtId="0" fontId="1" fillId="0" borderId="32" xfId="60" applyFont="1" applyFill="1" applyBorder="1" applyAlignment="1" applyProtection="1">
      <alignment horizontal="center" vertical="top"/>
    </xf>
    <xf numFmtId="3" fontId="0" fillId="0" borderId="0" xfId="0" applyNumberFormat="1" applyFill="1" applyAlignment="1" applyProtection="1">
      <alignment horizontal="right"/>
    </xf>
    <xf numFmtId="0" fontId="0" fillId="29" borderId="0" xfId="0" applyFill="1" applyAlignment="1" applyProtection="1">
      <alignment horizontal="center"/>
    </xf>
    <xf numFmtId="0" fontId="14" fillId="0" borderId="0" xfId="0" applyFont="1" applyAlignment="1" applyProtection="1">
      <alignment horizontal="center"/>
    </xf>
    <xf numFmtId="49" fontId="14" fillId="0" borderId="11" xfId="0" applyNumberFormat="1" applyFont="1" applyBorder="1" applyAlignment="1" applyProtection="1">
      <alignment horizontal="center" vertical="top"/>
    </xf>
    <xf numFmtId="0" fontId="22" fillId="24" borderId="13" xfId="60" applyFont="1" applyFill="1" applyBorder="1" applyAlignment="1" applyProtection="1">
      <alignment horizontal="left" vertical="center"/>
    </xf>
    <xf numFmtId="0" fontId="22" fillId="24" borderId="14" xfId="60" applyFont="1" applyFill="1" applyBorder="1" applyAlignment="1" applyProtection="1">
      <alignment horizontal="left" vertical="center"/>
    </xf>
    <xf numFmtId="0" fontId="22" fillId="24" borderId="30" xfId="60" applyFont="1" applyFill="1" applyBorder="1" applyAlignment="1" applyProtection="1">
      <alignment horizontal="left" vertical="center"/>
    </xf>
    <xf numFmtId="0" fontId="21" fillId="0" borderId="0" xfId="0" applyFont="1" applyAlignment="1" applyProtection="1">
      <alignment horizontal="center" vertical="center"/>
    </xf>
    <xf numFmtId="0" fontId="51" fillId="0" borderId="18" xfId="60" applyFont="1" applyBorder="1" applyAlignment="1" applyProtection="1">
      <alignment horizontal="left" vertical="center" wrapText="1"/>
    </xf>
    <xf numFmtId="0" fontId="51" fillId="0" borderId="19" xfId="60" applyFont="1" applyBorder="1" applyAlignment="1" applyProtection="1">
      <alignment horizontal="left" vertical="center" wrapText="1"/>
    </xf>
    <xf numFmtId="0" fontId="51" fillId="0" borderId="34" xfId="60" applyFont="1" applyBorder="1" applyAlignment="1" applyProtection="1">
      <alignment horizontal="left" vertical="center" wrapText="1"/>
    </xf>
    <xf numFmtId="0" fontId="22" fillId="24" borderId="10" xfId="60" applyFont="1" applyFill="1" applyBorder="1" applyAlignment="1" applyProtection="1">
      <alignment horizontal="left" vertical="center" wrapText="1"/>
    </xf>
    <xf numFmtId="0" fontId="2" fillId="0" borderId="33" xfId="60" applyBorder="1" applyAlignment="1" applyProtection="1">
      <alignment horizontal="left" vertical="center" wrapText="1"/>
    </xf>
    <xf numFmtId="0" fontId="2" fillId="0" borderId="11" xfId="60" applyBorder="1" applyAlignment="1" applyProtection="1">
      <alignment horizontal="left" vertical="center" wrapText="1"/>
    </xf>
    <xf numFmtId="0" fontId="2" fillId="0" borderId="35" xfId="60" applyBorder="1" applyAlignment="1" applyProtection="1">
      <alignment horizontal="left" vertical="center" wrapText="1"/>
    </xf>
    <xf numFmtId="0" fontId="3" fillId="0" borderId="10" xfId="60" applyFont="1" applyBorder="1" applyAlignment="1" applyProtection="1">
      <alignment horizontal="left" vertical="top" wrapText="1"/>
    </xf>
    <xf numFmtId="0" fontId="3" fillId="0" borderId="51" xfId="60" applyFont="1" applyBorder="1" applyAlignment="1" applyProtection="1">
      <alignment horizontal="left" vertical="top" wrapText="1"/>
    </xf>
    <xf numFmtId="0" fontId="2" fillId="0" borderId="10" xfId="60" applyBorder="1" applyAlignment="1" applyProtection="1">
      <alignment horizontal="left" vertical="top" wrapText="1"/>
    </xf>
    <xf numFmtId="0" fontId="1" fillId="0" borderId="10" xfId="60" applyFont="1" applyBorder="1" applyAlignment="1" applyProtection="1">
      <alignment horizontal="left" vertical="top" wrapText="1"/>
    </xf>
    <xf numFmtId="0" fontId="3" fillId="24" borderId="37" xfId="60" applyFont="1" applyFill="1" applyBorder="1" applyAlignment="1" applyProtection="1">
      <alignment horizontal="center" vertical="center"/>
    </xf>
    <xf numFmtId="0" fontId="3" fillId="24" borderId="38" xfId="60" applyFont="1" applyFill="1" applyBorder="1" applyAlignment="1" applyProtection="1">
      <alignment horizontal="center" vertical="center"/>
    </xf>
    <xf numFmtId="0" fontId="3" fillId="24" borderId="36" xfId="60" applyFont="1" applyFill="1" applyBorder="1" applyAlignment="1" applyProtection="1">
      <alignment horizontal="center" vertical="center"/>
    </xf>
    <xf numFmtId="0" fontId="2" fillId="0" borderId="38" xfId="60" applyFill="1" applyBorder="1" applyAlignment="1" applyProtection="1">
      <alignment horizontal="left" vertical="top" wrapText="1"/>
    </xf>
    <xf numFmtId="0" fontId="1" fillId="0" borderId="36" xfId="60" applyFont="1" applyFill="1" applyBorder="1" applyAlignment="1" applyProtection="1">
      <alignment horizontal="left" vertical="top" wrapText="1"/>
    </xf>
    <xf numFmtId="0" fontId="2" fillId="0" borderId="10" xfId="60" applyFill="1" applyBorder="1" applyAlignment="1" applyProtection="1">
      <alignment horizontal="left" vertical="top" wrapText="1"/>
    </xf>
    <xf numFmtId="0" fontId="1" fillId="0" borderId="10" xfId="60" applyFont="1" applyFill="1" applyBorder="1" applyAlignment="1">
      <alignment horizontal="left" vertical="top" wrapText="1"/>
    </xf>
    <xf numFmtId="0" fontId="1" fillId="0" borderId="10" xfId="60" applyFont="1" applyFill="1" applyBorder="1" applyAlignment="1" applyProtection="1">
      <alignment horizontal="left" vertical="top" wrapText="1" readingOrder="1"/>
    </xf>
    <xf numFmtId="0" fontId="22" fillId="24" borderId="13" xfId="60" applyFont="1" applyFill="1" applyBorder="1" applyAlignment="1" applyProtection="1">
      <alignment horizontal="left" vertical="center" wrapText="1"/>
    </xf>
    <xf numFmtId="0" fontId="22" fillId="24" borderId="49" xfId="60" applyFont="1" applyFill="1" applyBorder="1" applyAlignment="1" applyProtection="1">
      <alignment horizontal="left" vertical="center" wrapText="1"/>
    </xf>
    <xf numFmtId="0" fontId="22" fillId="24" borderId="30" xfId="60" applyFont="1" applyFill="1" applyBorder="1" applyAlignment="1" applyProtection="1">
      <alignment horizontal="left" vertical="center" wrapText="1"/>
    </xf>
    <xf numFmtId="0" fontId="1" fillId="0" borderId="36" xfId="60" applyFont="1" applyFill="1" applyBorder="1" applyAlignment="1">
      <alignment horizontal="left" vertical="top" wrapText="1"/>
    </xf>
    <xf numFmtId="0" fontId="1" fillId="0" borderId="10" xfId="60" applyFont="1" applyFill="1" applyBorder="1" applyAlignment="1" applyProtection="1">
      <alignment horizontal="left" vertical="center" wrapText="1"/>
    </xf>
    <xf numFmtId="0" fontId="1" fillId="0" borderId="51" xfId="60" applyFont="1" applyFill="1" applyBorder="1" applyAlignment="1" applyProtection="1">
      <alignment horizontal="left" vertical="top" wrapText="1"/>
    </xf>
    <xf numFmtId="0" fontId="22" fillId="24" borderId="10" xfId="60" applyFont="1" applyFill="1" applyBorder="1" applyAlignment="1" applyProtection="1">
      <alignment horizontal="center" vertical="center" wrapText="1"/>
    </xf>
    <xf numFmtId="0" fontId="1" fillId="0" borderId="10" xfId="60" applyFont="1" applyFill="1" applyBorder="1" applyAlignment="1">
      <alignment horizontal="left" vertical="top"/>
    </xf>
    <xf numFmtId="0" fontId="3" fillId="0" borderId="51" xfId="60" applyFont="1" applyFill="1" applyBorder="1" applyAlignment="1" applyProtection="1">
      <alignment horizontal="left" vertical="top" wrapText="1"/>
    </xf>
    <xf numFmtId="49" fontId="0" fillId="0" borderId="38" xfId="0" applyNumberFormat="1" applyBorder="1" applyAlignment="1" applyProtection="1">
      <alignment horizontal="left" vertical="center"/>
    </xf>
    <xf numFmtId="49" fontId="0" fillId="0" borderId="38" xfId="0" applyNumberFormat="1" applyFont="1" applyBorder="1" applyAlignment="1" applyProtection="1">
      <alignment horizontal="left" vertical="center"/>
    </xf>
    <xf numFmtId="0" fontId="0" fillId="0" borderId="31" xfId="0" applyBorder="1" applyAlignment="1" applyProtection="1">
      <alignment horizontal="left" vertical="center" wrapText="1"/>
    </xf>
    <xf numFmtId="0" fontId="0" fillId="0" borderId="0" xfId="0" applyAlignment="1" applyProtection="1">
      <alignment horizontal="left" vertical="center" wrapText="1"/>
    </xf>
    <xf numFmtId="0" fontId="0" fillId="0" borderId="32" xfId="0" applyBorder="1" applyAlignment="1" applyProtection="1">
      <alignment horizontal="left" vertical="center" wrapText="1"/>
    </xf>
    <xf numFmtId="0" fontId="2" fillId="0" borderId="36" xfId="60" applyFill="1" applyBorder="1" applyAlignment="1" applyProtection="1">
      <alignment horizontal="left" vertical="top" wrapText="1"/>
    </xf>
  </cellXfs>
  <cellStyles count="64">
    <cellStyle name="20% - Accent1 2" xfId="1"/>
    <cellStyle name="20% - Accent2 2" xfId="2"/>
    <cellStyle name="20% - Accent3 2" xfId="3"/>
    <cellStyle name="20% - Accent4 2" xfId="4"/>
    <cellStyle name="20% - Accent5 2" xfId="5"/>
    <cellStyle name="20% - Accent6 2" xfId="6"/>
    <cellStyle name="40% - Accent1 2" xfId="7"/>
    <cellStyle name="40% - Accent2 2" xfId="8"/>
    <cellStyle name="40% - Accent3 2" xfId="9"/>
    <cellStyle name="40% - Accent4 2" xfId="10"/>
    <cellStyle name="40% - Accent5 2" xfId="11"/>
    <cellStyle name="40% - Accent6 2" xfId="12"/>
    <cellStyle name="60% - Accent1 2" xfId="13"/>
    <cellStyle name="60% - Accent2 2" xfId="14"/>
    <cellStyle name="60% - Accent3 2" xfId="15"/>
    <cellStyle name="60% - Accent4 2" xfId="16"/>
    <cellStyle name="60% - Accent5 2" xfId="17"/>
    <cellStyle name="60% - Accent6 2" xfId="18"/>
    <cellStyle name="Accent1 2" xfId="19"/>
    <cellStyle name="Accent2 2" xfId="20"/>
    <cellStyle name="Accent3 2" xfId="21"/>
    <cellStyle name="Accent4 2" xfId="22"/>
    <cellStyle name="Accent5 2" xfId="23"/>
    <cellStyle name="Accent6 2" xfId="24"/>
    <cellStyle name="Bad 2" xfId="25"/>
    <cellStyle name="Calculation 2" xfId="26"/>
    <cellStyle name="Calculation 3" xfId="27"/>
    <cellStyle name="Check Cell 2" xfId="28"/>
    <cellStyle name="Comma 2" xfId="29"/>
    <cellStyle name="Comma 3" xfId="30"/>
    <cellStyle name="Comma 4" xfId="31"/>
    <cellStyle name="Explanatory Text 2" xfId="32"/>
    <cellStyle name="Good 2" xfId="33"/>
    <cellStyle name="Heading 1 2" xfId="34"/>
    <cellStyle name="Heading 2 2" xfId="35"/>
    <cellStyle name="Heading 3 2" xfId="36"/>
    <cellStyle name="Heading 4 2" xfId="37"/>
    <cellStyle name="Hyperlink" xfId="38" builtinId="8"/>
    <cellStyle name="Input 2" xfId="39"/>
    <cellStyle name="Input 3" xfId="40"/>
    <cellStyle name="Linked Cell 2" xfId="41"/>
    <cellStyle name="Neutral 2" xfId="42"/>
    <cellStyle name="Normal" xfId="0" builtinId="0"/>
    <cellStyle name="Normal 2" xfId="43"/>
    <cellStyle name="Normal 2 2" xfId="44"/>
    <cellStyle name="Normal 3" xfId="45"/>
    <cellStyle name="Normal 4" xfId="46"/>
    <cellStyle name="Normal 5" xfId="47"/>
    <cellStyle name="Normal 5 2" xfId="61"/>
    <cellStyle name="Normal 5_Програмска активност" xfId="63"/>
    <cellStyle name="Normal_Пројекат" xfId="62"/>
    <cellStyle name="Normal_Упутство" xfId="60"/>
    <cellStyle name="Note 2" xfId="48"/>
    <cellStyle name="Note 3" xfId="49"/>
    <cellStyle name="Output 2" xfId="50"/>
    <cellStyle name="Output 3" xfId="51"/>
    <cellStyle name="Percent" xfId="52" builtinId="5"/>
    <cellStyle name="Percent 2" xfId="53"/>
    <cellStyle name="Percent 3" xfId="54"/>
    <cellStyle name="Percent 4" xfId="55"/>
    <cellStyle name="Title 2" xfId="56"/>
    <cellStyle name="Total 2" xfId="57"/>
    <cellStyle name="Total 3" xfId="58"/>
    <cellStyle name="Warning Text 2" xfId="59"/>
  </cellStyles>
  <dxfs count="54">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colors>
    <mruColors>
      <color rgb="FFFFFF99"/>
      <color rgb="FF66CCFF"/>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sheetPr codeName="Sheet1">
    <tabColor indexed="60"/>
    <pageSetUpPr fitToPage="1"/>
  </sheetPr>
  <dimension ref="A1:AH149"/>
  <sheetViews>
    <sheetView tabSelected="1" zoomScale="84" zoomScaleNormal="84" zoomScaleSheetLayoutView="90" workbookViewId="0">
      <selection activeCell="D4" sqref="D4:K4"/>
    </sheetView>
  </sheetViews>
  <sheetFormatPr defaultRowHeight="15" outlineLevelRow="1"/>
  <cols>
    <col min="1" max="1" width="7.28515625" style="5" customWidth="1"/>
    <col min="2" max="2" width="9.28515625" style="5" customWidth="1"/>
    <col min="3" max="3" width="31.42578125" style="5" customWidth="1"/>
    <col min="4" max="13" width="13.140625" style="5" customWidth="1"/>
    <col min="14" max="14" width="13.7109375" style="5" customWidth="1"/>
    <col min="15" max="15" width="12" style="5" customWidth="1"/>
    <col min="16" max="17" width="9.140625" style="5"/>
    <col min="18" max="18" width="9.42578125" style="5" customWidth="1"/>
    <col min="19" max="19" width="13.140625" style="5" customWidth="1"/>
    <col min="20" max="21" width="9.140625" style="5"/>
    <col min="22" max="22" width="13" style="5" hidden="1" customWidth="1"/>
    <col min="23" max="23" width="9.140625" style="5"/>
    <col min="24" max="24" width="10" style="5" customWidth="1"/>
    <col min="25" max="25" width="12.42578125" style="5" customWidth="1"/>
    <col min="26" max="28" width="9.140625" style="5"/>
    <col min="29" max="31" width="9.85546875" style="5" customWidth="1"/>
    <col min="32" max="16384" width="9.140625" style="5"/>
  </cols>
  <sheetData>
    <row r="1" spans="1:27" ht="18" customHeight="1">
      <c r="A1" s="494" t="s">
        <v>1266</v>
      </c>
      <c r="B1" s="494"/>
      <c r="C1" s="494"/>
      <c r="D1" s="494"/>
      <c r="E1" s="494"/>
      <c r="F1" s="494"/>
      <c r="G1" s="494"/>
      <c r="H1" s="494"/>
      <c r="I1" s="494"/>
      <c r="J1" s="494"/>
      <c r="K1" s="494"/>
      <c r="L1" s="494"/>
      <c r="M1" s="494"/>
      <c r="N1" s="494"/>
      <c r="O1" s="494"/>
      <c r="V1" s="93"/>
      <c r="W1" s="93"/>
      <c r="X1" s="93"/>
      <c r="Y1" s="93"/>
      <c r="Z1" s="93"/>
      <c r="AA1" s="93"/>
    </row>
    <row r="2" spans="1:27" ht="21" customHeight="1">
      <c r="A2" s="495" t="s">
        <v>1267</v>
      </c>
      <c r="B2" s="495"/>
      <c r="C2" s="495"/>
      <c r="D2" s="495"/>
      <c r="E2" s="495"/>
      <c r="F2" s="495"/>
      <c r="G2" s="495"/>
      <c r="H2" s="495"/>
      <c r="I2" s="495"/>
      <c r="J2" s="495"/>
      <c r="K2" s="495"/>
      <c r="L2" s="495"/>
      <c r="M2" s="495"/>
      <c r="N2" s="495"/>
      <c r="O2" s="495"/>
      <c r="V2" s="93"/>
      <c r="W2" s="93"/>
      <c r="X2" s="93"/>
      <c r="Y2" s="93"/>
      <c r="Z2" s="93"/>
      <c r="AA2" s="93"/>
    </row>
    <row r="3" spans="1:27" ht="15.75" customHeight="1">
      <c r="A3" s="381"/>
      <c r="B3" s="382"/>
      <c r="C3" s="382"/>
      <c r="D3" s="382"/>
      <c r="E3" s="382"/>
      <c r="F3" s="382"/>
      <c r="G3" s="382"/>
      <c r="H3" s="382"/>
      <c r="I3" s="382"/>
      <c r="J3" s="382"/>
      <c r="K3" s="381"/>
      <c r="L3" s="8"/>
      <c r="M3" s="8"/>
      <c r="V3" s="93" t="e">
        <f>VLOOKUP($D$4,Упутство!$B$38:$C$54,2,FALSE)</f>
        <v>#N/A</v>
      </c>
      <c r="W3" s="93"/>
      <c r="X3" s="93"/>
      <c r="Y3" s="93"/>
      <c r="Z3" s="93"/>
      <c r="AA3" s="93"/>
    </row>
    <row r="4" spans="1:27" ht="21.75" customHeight="1">
      <c r="A4" s="509" t="s">
        <v>1261</v>
      </c>
      <c r="B4" s="510"/>
      <c r="C4" s="511"/>
      <c r="D4" s="512"/>
      <c r="E4" s="513"/>
      <c r="F4" s="513"/>
      <c r="G4" s="513"/>
      <c r="H4" s="513"/>
      <c r="I4" s="513"/>
      <c r="J4" s="513"/>
      <c r="K4" s="513"/>
      <c r="L4" s="138"/>
      <c r="M4" s="383"/>
      <c r="N4" s="60"/>
      <c r="O4" s="387"/>
      <c r="V4" s="93" t="e">
        <f>VLOOKUP($D$5,Упутство!$A$76:$B$92,2,FALSE)</f>
        <v>#N/A</v>
      </c>
      <c r="W4" s="93"/>
      <c r="X4" s="93"/>
      <c r="Y4" s="93"/>
      <c r="Z4" s="445"/>
      <c r="AA4" s="93"/>
    </row>
    <row r="5" spans="1:27" ht="21.75" customHeight="1">
      <c r="A5" s="504" t="s">
        <v>816</v>
      </c>
      <c r="B5" s="505"/>
      <c r="C5" s="506"/>
      <c r="D5" s="465" t="str">
        <f>IF(D4="","",VLOOKUP(D4,Упутство!A2:B20,2,FALSE))</f>
        <v/>
      </c>
      <c r="E5" s="186"/>
      <c r="F5" s="186"/>
      <c r="G5" s="186"/>
      <c r="H5" s="186"/>
      <c r="I5" s="186"/>
      <c r="J5" s="186"/>
      <c r="K5" s="186"/>
      <c r="L5" s="381"/>
      <c r="M5" s="384"/>
      <c r="N5" s="385"/>
      <c r="O5" s="387"/>
      <c r="V5" s="93" t="e">
        <f>VLOOKUP($B$15,Упутство!$A$93:$B$131,2,FALSE)</f>
        <v>#N/A</v>
      </c>
      <c r="W5" s="93"/>
      <c r="X5" s="93"/>
      <c r="Y5" s="93"/>
      <c r="Z5" s="445"/>
      <c r="AA5" s="93"/>
    </row>
    <row r="6" spans="1:27" ht="21.75" customHeight="1">
      <c r="A6" s="517" t="s">
        <v>1260</v>
      </c>
      <c r="B6" s="518"/>
      <c r="C6" s="519"/>
      <c r="D6" s="515" t="str">
        <f>IF(D4="","",VLOOKUP(D4,Упутство!$A$354:$B$370,2,FALSE))</f>
        <v/>
      </c>
      <c r="E6" s="516"/>
      <c r="F6" s="516"/>
      <c r="G6" s="516"/>
      <c r="H6" s="516"/>
      <c r="I6" s="516"/>
      <c r="J6" s="516"/>
      <c r="K6" s="516"/>
      <c r="L6" s="138"/>
      <c r="M6" s="384"/>
      <c r="N6" s="382"/>
      <c r="O6" s="388"/>
      <c r="V6" s="93" t="e">
        <f>VLOOKUP($B$21,Упутство!$A$93:$B$131,2,FALSE)</f>
        <v>#N/A</v>
      </c>
      <c r="W6" s="93"/>
      <c r="X6" s="93"/>
      <c r="Y6" s="93"/>
      <c r="Z6" s="445"/>
      <c r="AA6" s="93"/>
    </row>
    <row r="7" spans="1:27" ht="29.25" customHeight="1">
      <c r="A7" s="504" t="s">
        <v>1262</v>
      </c>
      <c r="B7" s="505"/>
      <c r="C7" s="506"/>
      <c r="D7" s="496" t="str">
        <f>IF(D5="","",VLOOKUP(D5,Упутство!$B$2:$C$20,2,FALSE))</f>
        <v/>
      </c>
      <c r="E7" s="496"/>
      <c r="F7" s="496"/>
      <c r="G7" s="496"/>
      <c r="H7" s="496"/>
      <c r="I7" s="496"/>
      <c r="J7" s="496"/>
      <c r="K7" s="496"/>
      <c r="L7" s="496"/>
      <c r="M7" s="496"/>
      <c r="N7" s="496"/>
      <c r="O7" s="496"/>
      <c r="V7" s="93" t="e">
        <f>VLOOKUP($B$27,Упутство!$A$93:$B$131,2,FALSE)</f>
        <v>#N/A</v>
      </c>
      <c r="W7" s="93"/>
      <c r="X7" s="93"/>
      <c r="Y7" s="93"/>
      <c r="Z7" s="445"/>
      <c r="AA7" s="93"/>
    </row>
    <row r="8" spans="1:27" ht="21.75" customHeight="1">
      <c r="A8" s="504" t="s">
        <v>1264</v>
      </c>
      <c r="B8" s="505"/>
      <c r="C8" s="506"/>
      <c r="D8" s="497"/>
      <c r="E8" s="498"/>
      <c r="F8" s="498"/>
      <c r="G8" s="498"/>
      <c r="H8" s="498"/>
      <c r="I8" s="498"/>
      <c r="J8" s="498"/>
      <c r="K8" s="498"/>
      <c r="L8" s="498"/>
      <c r="M8" s="498"/>
      <c r="N8" s="498"/>
      <c r="O8" s="499"/>
      <c r="V8" s="93" t="e">
        <f>VLOOKUP($B$27,Упутство!$A$93:$B$131,2,FALSE)</f>
        <v>#N/A</v>
      </c>
      <c r="W8" s="93"/>
      <c r="X8" s="93"/>
      <c r="Y8" s="93"/>
      <c r="Z8" s="445"/>
      <c r="AA8" s="93"/>
    </row>
    <row r="9" spans="1:27" ht="21.75" customHeight="1">
      <c r="A9" s="504" t="s">
        <v>1265</v>
      </c>
      <c r="B9" s="505"/>
      <c r="C9" s="506"/>
      <c r="D9" s="497"/>
      <c r="E9" s="498"/>
      <c r="F9" s="498"/>
      <c r="G9" s="498"/>
      <c r="H9" s="498"/>
      <c r="I9" s="498"/>
      <c r="J9" s="498"/>
      <c r="K9" s="498"/>
      <c r="L9" s="498"/>
      <c r="M9" s="498"/>
      <c r="N9" s="498"/>
      <c r="O9" s="499"/>
      <c r="V9" s="93" t="e">
        <f>VLOOKUP($B$39,Упутство!$A$93:$B$131,2,FALSE)</f>
        <v>#N/A</v>
      </c>
      <c r="W9" s="93"/>
      <c r="X9" s="93"/>
      <c r="Y9" s="93"/>
      <c r="Z9" s="445"/>
      <c r="AA9" s="93"/>
    </row>
    <row r="10" spans="1:27" ht="27.75" customHeight="1">
      <c r="A10" s="514" t="s">
        <v>815</v>
      </c>
      <c r="B10" s="514"/>
      <c r="C10" s="514"/>
      <c r="D10" s="497"/>
      <c r="E10" s="498"/>
      <c r="F10" s="498"/>
      <c r="G10" s="498"/>
      <c r="H10" s="498"/>
      <c r="I10" s="498"/>
      <c r="J10" s="498"/>
      <c r="K10" s="498"/>
      <c r="L10" s="498"/>
      <c r="M10" s="498"/>
      <c r="N10" s="498"/>
      <c r="O10" s="499"/>
      <c r="V10" s="93"/>
      <c r="W10" s="93"/>
      <c r="X10" s="93"/>
      <c r="Y10" s="93"/>
      <c r="Z10" s="445"/>
      <c r="AA10" s="93"/>
    </row>
    <row r="11" spans="1:27" ht="21.75" customHeight="1">
      <c r="A11" s="504" t="s">
        <v>872</v>
      </c>
      <c r="B11" s="505"/>
      <c r="C11" s="506"/>
      <c r="D11" s="497"/>
      <c r="E11" s="498"/>
      <c r="F11" s="498"/>
      <c r="G11" s="498"/>
      <c r="H11" s="498"/>
      <c r="I11" s="498"/>
      <c r="J11" s="498"/>
      <c r="K11" s="498"/>
      <c r="L11" s="498"/>
      <c r="M11" s="498"/>
      <c r="N11" s="498"/>
      <c r="O11" s="499"/>
      <c r="V11" s="93"/>
      <c r="W11" s="93"/>
      <c r="X11" s="93"/>
      <c r="Y11" s="93"/>
      <c r="Z11" s="445"/>
      <c r="AA11" s="93"/>
    </row>
    <row r="12" spans="1:27" ht="21" customHeight="1">
      <c r="A12" s="97"/>
      <c r="B12" s="97"/>
      <c r="C12" s="97"/>
      <c r="D12" s="97"/>
      <c r="E12" s="97"/>
      <c r="F12" s="97"/>
      <c r="G12" s="97"/>
      <c r="H12" s="97"/>
      <c r="I12" s="97"/>
      <c r="J12" s="97"/>
      <c r="K12" s="94"/>
      <c r="L12" s="94"/>
      <c r="M12" s="95"/>
      <c r="N12" s="385"/>
      <c r="O12" s="386"/>
      <c r="V12" s="93"/>
      <c r="W12" s="93"/>
      <c r="X12" s="93"/>
      <c r="Y12" s="93"/>
      <c r="Z12" s="445"/>
      <c r="AA12" s="93"/>
    </row>
    <row r="13" spans="1:27" ht="15" customHeight="1">
      <c r="A13" s="508"/>
      <c r="B13" s="468" t="s">
        <v>1176</v>
      </c>
      <c r="C13" s="469"/>
      <c r="D13" s="493" t="s">
        <v>1654</v>
      </c>
      <c r="E13" s="493"/>
      <c r="F13" s="493"/>
      <c r="G13" s="493"/>
      <c r="H13" s="493"/>
      <c r="I13" s="493"/>
      <c r="J13" s="493"/>
      <c r="K13" s="493"/>
      <c r="L13" s="493"/>
      <c r="M13" s="493"/>
      <c r="N13" s="493"/>
      <c r="O13" s="493"/>
      <c r="V13" s="93"/>
      <c r="W13" s="93"/>
      <c r="X13" s="93"/>
      <c r="Y13" s="93"/>
      <c r="Z13" s="445"/>
      <c r="AA13" s="93"/>
    </row>
    <row r="14" spans="1:27" ht="39.75" customHeight="1">
      <c r="A14" s="508"/>
      <c r="B14" s="470"/>
      <c r="C14" s="471"/>
      <c r="D14" s="493" t="s">
        <v>1177</v>
      </c>
      <c r="E14" s="493"/>
      <c r="F14" s="493"/>
      <c r="G14" s="379" t="s">
        <v>817</v>
      </c>
      <c r="H14" s="379" t="s">
        <v>2345</v>
      </c>
      <c r="I14" s="379" t="s">
        <v>5195</v>
      </c>
      <c r="J14" s="379" t="s">
        <v>5196</v>
      </c>
      <c r="K14" s="379" t="s">
        <v>5197</v>
      </c>
      <c r="L14" s="493" t="s">
        <v>1908</v>
      </c>
      <c r="M14" s="493"/>
      <c r="N14" s="493"/>
      <c r="O14" s="493"/>
      <c r="Z14" s="6"/>
    </row>
    <row r="15" spans="1:27" ht="42.75" customHeight="1">
      <c r="A15" s="503">
        <v>1</v>
      </c>
      <c r="B15" s="520"/>
      <c r="C15" s="521"/>
      <c r="D15" s="478"/>
      <c r="E15" s="478"/>
      <c r="F15" s="478"/>
      <c r="G15" s="427"/>
      <c r="H15" s="427"/>
      <c r="I15" s="453"/>
      <c r="J15" s="427"/>
      <c r="K15" s="427"/>
      <c r="L15" s="528"/>
      <c r="M15" s="528"/>
      <c r="N15" s="528"/>
      <c r="O15" s="528"/>
      <c r="Z15" s="6"/>
    </row>
    <row r="16" spans="1:27" ht="42.75" customHeight="1">
      <c r="A16" s="503"/>
      <c r="B16" s="522"/>
      <c r="C16" s="523"/>
      <c r="D16" s="478"/>
      <c r="E16" s="478"/>
      <c r="F16" s="478"/>
      <c r="G16" s="451"/>
      <c r="H16" s="451"/>
      <c r="I16" s="452"/>
      <c r="J16" s="101"/>
      <c r="K16" s="101"/>
      <c r="L16" s="529"/>
      <c r="M16" s="529"/>
      <c r="N16" s="529"/>
      <c r="O16" s="529"/>
      <c r="Z16" s="6"/>
    </row>
    <row r="17" spans="1:34" ht="42.75" customHeight="1">
      <c r="A17" s="503"/>
      <c r="B17" s="524"/>
      <c r="C17" s="525"/>
      <c r="D17" s="478"/>
      <c r="E17" s="478"/>
      <c r="F17" s="478"/>
      <c r="G17" s="101"/>
      <c r="H17" s="101"/>
      <c r="I17" s="450"/>
      <c r="J17" s="101"/>
      <c r="K17" s="101"/>
      <c r="L17" s="529"/>
      <c r="M17" s="529"/>
      <c r="N17" s="529"/>
      <c r="O17" s="529"/>
      <c r="Z17" s="6"/>
    </row>
    <row r="18" spans="1:34" ht="15" customHeight="1">
      <c r="A18" s="97"/>
      <c r="B18" s="98"/>
      <c r="C18" s="98"/>
      <c r="D18" s="97"/>
      <c r="E18" s="97"/>
      <c r="F18" s="97"/>
      <c r="G18" s="97"/>
      <c r="H18" s="97"/>
      <c r="I18" s="97"/>
      <c r="J18" s="97"/>
      <c r="K18" s="97"/>
      <c r="L18" s="97"/>
      <c r="M18" s="97"/>
      <c r="N18" s="97"/>
      <c r="R18" s="92"/>
      <c r="S18" s="2"/>
      <c r="T18" s="8"/>
      <c r="AE18" s="6"/>
    </row>
    <row r="19" spans="1:34" ht="15" customHeight="1">
      <c r="A19" s="508"/>
      <c r="B19" s="468" t="s">
        <v>1263</v>
      </c>
      <c r="C19" s="469"/>
      <c r="D19" s="493" t="s">
        <v>1653</v>
      </c>
      <c r="E19" s="493"/>
      <c r="F19" s="493"/>
      <c r="G19" s="493"/>
      <c r="H19" s="493"/>
      <c r="I19" s="493"/>
      <c r="J19" s="493"/>
      <c r="K19" s="493"/>
      <c r="L19" s="493"/>
      <c r="M19" s="493"/>
      <c r="N19" s="493"/>
      <c r="O19" s="493"/>
      <c r="Z19" s="6"/>
    </row>
    <row r="20" spans="1:34" ht="39.75" customHeight="1">
      <c r="A20" s="508"/>
      <c r="B20" s="470"/>
      <c r="C20" s="471"/>
      <c r="D20" s="493" t="s">
        <v>1177</v>
      </c>
      <c r="E20" s="493"/>
      <c r="F20" s="493"/>
      <c r="G20" s="379" t="s">
        <v>817</v>
      </c>
      <c r="H20" s="379" t="s">
        <v>2345</v>
      </c>
      <c r="I20" s="379" t="s">
        <v>5195</v>
      </c>
      <c r="J20" s="379" t="s">
        <v>5196</v>
      </c>
      <c r="K20" s="379" t="s">
        <v>5197</v>
      </c>
      <c r="L20" s="493" t="s">
        <v>1908</v>
      </c>
      <c r="M20" s="493"/>
      <c r="N20" s="493"/>
      <c r="O20" s="493"/>
      <c r="Z20" s="6"/>
    </row>
    <row r="21" spans="1:34" ht="42" customHeight="1">
      <c r="A21" s="503">
        <v>2</v>
      </c>
      <c r="B21" s="520"/>
      <c r="C21" s="521"/>
      <c r="D21" s="478"/>
      <c r="E21" s="478"/>
      <c r="F21" s="478"/>
      <c r="G21" s="101"/>
      <c r="H21" s="101"/>
      <c r="I21" s="450"/>
      <c r="J21" s="101"/>
      <c r="K21" s="101"/>
      <c r="L21" s="508"/>
      <c r="M21" s="508"/>
      <c r="N21" s="508"/>
      <c r="O21" s="508"/>
    </row>
    <row r="22" spans="1:34" ht="42" customHeight="1">
      <c r="A22" s="503"/>
      <c r="B22" s="522"/>
      <c r="C22" s="523"/>
      <c r="D22" s="478"/>
      <c r="E22" s="478"/>
      <c r="F22" s="478"/>
      <c r="G22" s="101"/>
      <c r="H22" s="101"/>
      <c r="I22" s="450"/>
      <c r="J22" s="101"/>
      <c r="K22" s="101"/>
      <c r="L22" s="508"/>
      <c r="M22" s="508"/>
      <c r="N22" s="508"/>
      <c r="O22" s="508"/>
    </row>
    <row r="23" spans="1:34" ht="42" customHeight="1">
      <c r="A23" s="503"/>
      <c r="B23" s="524"/>
      <c r="C23" s="525"/>
      <c r="D23" s="478"/>
      <c r="E23" s="478"/>
      <c r="F23" s="478"/>
      <c r="G23" s="101"/>
      <c r="H23" s="101"/>
      <c r="I23" s="450"/>
      <c r="J23" s="101"/>
      <c r="K23" s="101"/>
      <c r="L23" s="508"/>
      <c r="M23" s="508"/>
      <c r="N23" s="508"/>
      <c r="O23" s="508"/>
    </row>
    <row r="24" spans="1:34">
      <c r="A24" s="97"/>
      <c r="B24" s="98"/>
      <c r="C24" s="98"/>
      <c r="D24" s="97"/>
      <c r="E24" s="97"/>
      <c r="F24" s="97"/>
      <c r="G24" s="97"/>
      <c r="H24" s="97"/>
      <c r="I24" s="97"/>
      <c r="J24" s="97"/>
      <c r="K24" s="97"/>
      <c r="L24" s="97"/>
      <c r="M24" s="97"/>
      <c r="N24" s="97"/>
    </row>
    <row r="25" spans="1:34" ht="15" hidden="1" customHeight="1" outlineLevel="1">
      <c r="A25" s="508"/>
      <c r="B25" s="468" t="s">
        <v>1263</v>
      </c>
      <c r="C25" s="469"/>
      <c r="D25" s="493" t="s">
        <v>1655</v>
      </c>
      <c r="E25" s="493"/>
      <c r="F25" s="493"/>
      <c r="G25" s="493"/>
      <c r="H25" s="493"/>
      <c r="I25" s="493"/>
      <c r="J25" s="493"/>
      <c r="K25" s="493"/>
      <c r="L25" s="493"/>
      <c r="M25" s="493"/>
      <c r="N25" s="493"/>
      <c r="O25" s="493"/>
    </row>
    <row r="26" spans="1:34" ht="39.75" hidden="1" customHeight="1" outlineLevel="1">
      <c r="A26" s="508"/>
      <c r="B26" s="470"/>
      <c r="C26" s="471"/>
      <c r="D26" s="490" t="s">
        <v>1177</v>
      </c>
      <c r="E26" s="490"/>
      <c r="F26" s="490"/>
      <c r="G26" s="379" t="s">
        <v>1909</v>
      </c>
      <c r="H26" s="379" t="s">
        <v>2345</v>
      </c>
      <c r="I26" s="379" t="s">
        <v>1656</v>
      </c>
      <c r="J26" s="379" t="s">
        <v>870</v>
      </c>
      <c r="K26" s="379" t="s">
        <v>2346</v>
      </c>
      <c r="L26" s="490" t="s">
        <v>1908</v>
      </c>
      <c r="M26" s="490"/>
      <c r="N26" s="490"/>
      <c r="O26" s="490"/>
    </row>
    <row r="27" spans="1:34" ht="42.75" hidden="1" customHeight="1" outlineLevel="1">
      <c r="A27" s="503">
        <v>3</v>
      </c>
      <c r="B27" s="520"/>
      <c r="C27" s="521"/>
      <c r="D27" s="478"/>
      <c r="E27" s="478"/>
      <c r="F27" s="478"/>
      <c r="G27" s="100"/>
      <c r="H27" s="100"/>
      <c r="I27" s="412"/>
      <c r="J27" s="100"/>
      <c r="K27" s="100"/>
      <c r="L27" s="508"/>
      <c r="M27" s="508"/>
      <c r="N27" s="508"/>
      <c r="O27" s="508"/>
    </row>
    <row r="28" spans="1:34" ht="42.75" hidden="1" customHeight="1" outlineLevel="1">
      <c r="A28" s="503"/>
      <c r="B28" s="522"/>
      <c r="C28" s="523"/>
      <c r="D28" s="478"/>
      <c r="E28" s="478"/>
      <c r="F28" s="478"/>
      <c r="G28" s="100"/>
      <c r="H28" s="100"/>
      <c r="I28" s="412"/>
      <c r="J28" s="100"/>
      <c r="K28" s="100"/>
      <c r="L28" s="508"/>
      <c r="M28" s="508"/>
      <c r="N28" s="508"/>
      <c r="O28" s="508"/>
      <c r="S28" s="8"/>
      <c r="T28" s="8"/>
      <c r="U28" s="8"/>
      <c r="V28" s="8"/>
      <c r="W28" s="8"/>
      <c r="X28" s="8"/>
      <c r="Y28" s="8"/>
      <c r="Z28" s="9"/>
      <c r="AA28" s="8"/>
      <c r="AB28" s="8"/>
      <c r="AC28" s="8"/>
    </row>
    <row r="29" spans="1:34" ht="42.75" hidden="1" customHeight="1" outlineLevel="1">
      <c r="A29" s="503"/>
      <c r="B29" s="524"/>
      <c r="C29" s="525"/>
      <c r="D29" s="478"/>
      <c r="E29" s="478"/>
      <c r="F29" s="478"/>
      <c r="G29" s="100"/>
      <c r="H29" s="100"/>
      <c r="I29" s="412"/>
      <c r="J29" s="100"/>
      <c r="K29" s="100"/>
      <c r="L29" s="508"/>
      <c r="M29" s="508"/>
      <c r="N29" s="508"/>
      <c r="O29" s="508"/>
      <c r="P29" s="4"/>
      <c r="Q29" s="4" t="s">
        <v>1959</v>
      </c>
      <c r="R29" s="4"/>
      <c r="S29" s="4"/>
      <c r="T29" s="4"/>
      <c r="U29" s="4"/>
      <c r="V29" s="4"/>
      <c r="W29" s="8"/>
      <c r="X29" s="8"/>
      <c r="Y29" s="8"/>
      <c r="Z29" s="9"/>
      <c r="AA29" s="8"/>
      <c r="AB29" s="8"/>
      <c r="AC29" s="8"/>
    </row>
    <row r="30" spans="1:34" ht="15" hidden="1" customHeight="1" outlineLevel="1">
      <c r="A30" s="97"/>
      <c r="B30" s="98"/>
      <c r="C30" s="98"/>
      <c r="D30" s="97"/>
      <c r="E30" s="97"/>
      <c r="F30" s="97"/>
      <c r="G30" s="97"/>
      <c r="H30" s="97"/>
      <c r="I30" s="97"/>
      <c r="J30" s="97"/>
      <c r="K30" s="97"/>
      <c r="L30" s="97"/>
      <c r="M30" s="97"/>
      <c r="N30" s="97"/>
      <c r="O30" s="4"/>
      <c r="P30" s="4"/>
      <c r="Q30" s="4"/>
      <c r="R30" s="4"/>
      <c r="S30" s="4"/>
      <c r="T30" s="4"/>
      <c r="U30" s="4"/>
      <c r="V30" s="4"/>
      <c r="W30" s="4"/>
      <c r="X30" s="4"/>
      <c r="Y30" s="8"/>
      <c r="Z30" s="8"/>
      <c r="AA30" s="8"/>
      <c r="AB30" s="8"/>
      <c r="AC30" s="8"/>
      <c r="AD30" s="8"/>
      <c r="AE30" s="8"/>
      <c r="AF30" s="8"/>
      <c r="AG30" s="8"/>
      <c r="AH30" s="8"/>
    </row>
    <row r="31" spans="1:34" ht="15" hidden="1" customHeight="1" outlineLevel="1">
      <c r="A31" s="508"/>
      <c r="B31" s="468" t="s">
        <v>1263</v>
      </c>
      <c r="C31" s="469"/>
      <c r="D31" s="493" t="s">
        <v>1655</v>
      </c>
      <c r="E31" s="493"/>
      <c r="F31" s="493"/>
      <c r="G31" s="493"/>
      <c r="H31" s="493"/>
      <c r="I31" s="493"/>
      <c r="J31" s="493"/>
      <c r="K31" s="493"/>
      <c r="L31" s="493"/>
      <c r="M31" s="493"/>
      <c r="N31" s="493"/>
      <c r="O31" s="493"/>
      <c r="P31" s="4"/>
      <c r="Q31" s="4"/>
      <c r="R31" s="4"/>
      <c r="S31" s="4"/>
      <c r="T31" s="8"/>
      <c r="U31" s="8"/>
      <c r="V31" s="8"/>
      <c r="W31" s="8"/>
      <c r="X31" s="8"/>
      <c r="Y31" s="8"/>
      <c r="Z31" s="8"/>
      <c r="AA31" s="8"/>
      <c r="AB31" s="8"/>
      <c r="AC31" s="8"/>
    </row>
    <row r="32" spans="1:34" ht="51" hidden="1" customHeight="1" outlineLevel="1">
      <c r="A32" s="508"/>
      <c r="B32" s="470"/>
      <c r="C32" s="471"/>
      <c r="D32" s="468" t="s">
        <v>1177</v>
      </c>
      <c r="E32" s="507"/>
      <c r="F32" s="469"/>
      <c r="G32" s="379" t="s">
        <v>1909</v>
      </c>
      <c r="H32" s="379" t="s">
        <v>2345</v>
      </c>
      <c r="I32" s="379" t="s">
        <v>5195</v>
      </c>
      <c r="J32" s="379" t="s">
        <v>5196</v>
      </c>
      <c r="K32" s="379" t="s">
        <v>5197</v>
      </c>
      <c r="L32" s="493" t="s">
        <v>1908</v>
      </c>
      <c r="M32" s="493"/>
      <c r="N32" s="493"/>
      <c r="O32" s="493"/>
      <c r="P32" s="4"/>
      <c r="Q32" s="4"/>
      <c r="R32" s="4"/>
      <c r="S32" s="4"/>
      <c r="T32" s="8"/>
      <c r="U32" s="8"/>
      <c r="V32" s="8"/>
      <c r="W32" s="8"/>
      <c r="X32" s="8"/>
      <c r="Y32" s="8"/>
      <c r="Z32" s="8"/>
      <c r="AA32" s="8"/>
      <c r="AB32" s="8"/>
      <c r="AC32" s="8"/>
    </row>
    <row r="33" spans="1:34" ht="42" hidden="1" customHeight="1" outlineLevel="1">
      <c r="A33" s="503">
        <v>4</v>
      </c>
      <c r="B33" s="472"/>
      <c r="C33" s="473"/>
      <c r="D33" s="478"/>
      <c r="E33" s="478"/>
      <c r="F33" s="478"/>
      <c r="G33" s="204"/>
      <c r="H33" s="198"/>
      <c r="I33" s="413"/>
      <c r="J33" s="198"/>
      <c r="K33" s="198"/>
      <c r="L33" s="530"/>
      <c r="M33" s="530"/>
      <c r="N33" s="530"/>
      <c r="O33" s="530"/>
      <c r="P33" s="4"/>
      <c r="Q33" s="4"/>
      <c r="R33" s="4"/>
      <c r="S33" s="4"/>
      <c r="T33" s="8"/>
      <c r="U33" s="8"/>
      <c r="V33" s="8"/>
      <c r="W33" s="8"/>
      <c r="X33" s="8"/>
      <c r="Y33" s="8"/>
      <c r="Z33" s="8"/>
      <c r="AA33" s="8"/>
      <c r="AB33" s="8"/>
      <c r="AC33" s="8"/>
    </row>
    <row r="34" spans="1:34" ht="42" hidden="1" customHeight="1" outlineLevel="1">
      <c r="A34" s="503"/>
      <c r="B34" s="474"/>
      <c r="C34" s="475"/>
      <c r="D34" s="478"/>
      <c r="E34" s="478"/>
      <c r="F34" s="478"/>
      <c r="G34" s="204"/>
      <c r="H34" s="198"/>
      <c r="I34" s="413"/>
      <c r="J34" s="198"/>
      <c r="K34" s="198"/>
      <c r="L34" s="530"/>
      <c r="M34" s="530"/>
      <c r="N34" s="530"/>
      <c r="O34" s="530"/>
      <c r="P34" s="4"/>
      <c r="Q34" s="4"/>
      <c r="R34" s="4"/>
      <c r="S34" s="4"/>
      <c r="T34" s="8"/>
      <c r="U34" s="8"/>
      <c r="V34" s="8"/>
      <c r="W34" s="8"/>
      <c r="X34" s="8"/>
      <c r="Y34" s="8"/>
      <c r="Z34" s="8"/>
      <c r="AA34" s="8"/>
      <c r="AB34" s="8"/>
      <c r="AC34" s="8"/>
    </row>
    <row r="35" spans="1:34" ht="42" hidden="1" customHeight="1" outlineLevel="1">
      <c r="A35" s="503"/>
      <c r="B35" s="476"/>
      <c r="C35" s="477"/>
      <c r="D35" s="478"/>
      <c r="E35" s="478"/>
      <c r="F35" s="478"/>
      <c r="G35" s="204"/>
      <c r="H35" s="198"/>
      <c r="I35" s="413"/>
      <c r="J35" s="198"/>
      <c r="K35" s="198"/>
      <c r="L35" s="530"/>
      <c r="M35" s="530"/>
      <c r="N35" s="530"/>
      <c r="O35" s="530"/>
      <c r="P35" s="4"/>
      <c r="Q35" s="4"/>
      <c r="R35" s="4"/>
      <c r="S35" s="4"/>
      <c r="T35" s="8"/>
      <c r="U35" s="8"/>
      <c r="V35" s="8"/>
      <c r="W35" s="8"/>
      <c r="X35" s="8"/>
      <c r="Y35" s="8"/>
      <c r="Z35" s="8"/>
      <c r="AA35" s="8"/>
      <c r="AB35" s="8"/>
      <c r="AC35" s="8"/>
    </row>
    <row r="36" spans="1:34" ht="15" hidden="1" customHeight="1" outlineLevel="1">
      <c r="A36" s="98"/>
      <c r="B36" s="3"/>
      <c r="C36" s="3"/>
      <c r="D36" s="97"/>
      <c r="E36" s="97"/>
      <c r="F36" s="97"/>
      <c r="G36" s="97"/>
      <c r="H36" s="97"/>
      <c r="I36" s="97"/>
      <c r="J36" s="97"/>
      <c r="K36" s="94"/>
      <c r="L36" s="97"/>
      <c r="M36" s="97"/>
      <c r="N36" s="97"/>
      <c r="O36" s="4"/>
      <c r="P36" s="4"/>
      <c r="Q36" s="4"/>
      <c r="R36" s="4"/>
      <c r="S36" s="4"/>
      <c r="T36" s="8"/>
      <c r="U36" s="8"/>
      <c r="V36" s="8"/>
      <c r="W36" s="8"/>
      <c r="X36" s="8"/>
      <c r="Y36" s="8"/>
      <c r="Z36" s="8"/>
      <c r="AA36" s="8"/>
      <c r="AB36" s="8"/>
      <c r="AC36" s="8"/>
    </row>
    <row r="37" spans="1:34" ht="15" hidden="1" customHeight="1" outlineLevel="1">
      <c r="A37" s="508"/>
      <c r="B37" s="468" t="s">
        <v>1263</v>
      </c>
      <c r="C37" s="469"/>
      <c r="D37" s="493" t="s">
        <v>1655</v>
      </c>
      <c r="E37" s="493"/>
      <c r="F37" s="493"/>
      <c r="G37" s="493"/>
      <c r="H37" s="493"/>
      <c r="I37" s="493"/>
      <c r="J37" s="493"/>
      <c r="K37" s="493"/>
      <c r="L37" s="493"/>
      <c r="M37" s="493"/>
      <c r="N37" s="493"/>
      <c r="O37" s="493"/>
      <c r="P37" s="4"/>
      <c r="Q37" s="4"/>
      <c r="R37" s="4"/>
      <c r="S37" s="4"/>
      <c r="T37" s="8"/>
      <c r="U37" s="8"/>
      <c r="V37" s="8"/>
      <c r="W37" s="8"/>
      <c r="X37" s="8"/>
      <c r="Y37" s="8"/>
      <c r="Z37" s="8"/>
      <c r="AA37" s="8"/>
      <c r="AB37" s="8"/>
      <c r="AC37" s="8"/>
    </row>
    <row r="38" spans="1:34" ht="51" hidden="1" customHeight="1" outlineLevel="1">
      <c r="A38" s="508"/>
      <c r="B38" s="470"/>
      <c r="C38" s="471"/>
      <c r="D38" s="468" t="s">
        <v>1177</v>
      </c>
      <c r="E38" s="507"/>
      <c r="F38" s="469"/>
      <c r="G38" s="379" t="s">
        <v>1909</v>
      </c>
      <c r="H38" s="379" t="s">
        <v>2345</v>
      </c>
      <c r="I38" s="379" t="s">
        <v>5195</v>
      </c>
      <c r="J38" s="379" t="s">
        <v>5196</v>
      </c>
      <c r="K38" s="379" t="s">
        <v>5197</v>
      </c>
      <c r="L38" s="493" t="s">
        <v>1908</v>
      </c>
      <c r="M38" s="493"/>
      <c r="N38" s="493"/>
      <c r="O38" s="493"/>
      <c r="P38" s="4"/>
      <c r="Q38" s="4"/>
      <c r="R38" s="4"/>
      <c r="S38" s="4"/>
      <c r="T38" s="8"/>
      <c r="U38" s="8"/>
      <c r="V38" s="8"/>
      <c r="W38" s="8"/>
      <c r="X38" s="8"/>
      <c r="Y38" s="8"/>
      <c r="Z38" s="8"/>
      <c r="AA38" s="8"/>
      <c r="AB38" s="8"/>
      <c r="AC38" s="8"/>
    </row>
    <row r="39" spans="1:34" ht="42" hidden="1" customHeight="1" outlineLevel="1">
      <c r="A39" s="503">
        <v>5</v>
      </c>
      <c r="B39" s="472"/>
      <c r="C39" s="473"/>
      <c r="D39" s="478"/>
      <c r="E39" s="478"/>
      <c r="F39" s="478"/>
      <c r="G39" s="204"/>
      <c r="H39" s="198"/>
      <c r="I39" s="413"/>
      <c r="J39" s="198"/>
      <c r="K39" s="198"/>
      <c r="L39" s="530"/>
      <c r="M39" s="530"/>
      <c r="N39" s="530"/>
      <c r="O39" s="530"/>
      <c r="P39" s="4"/>
      <c r="Q39" s="4"/>
      <c r="R39" s="4"/>
      <c r="S39" s="4"/>
      <c r="T39" s="8"/>
      <c r="U39" s="8"/>
      <c r="V39" s="8"/>
      <c r="W39" s="8"/>
      <c r="X39" s="8"/>
      <c r="Y39" s="8"/>
      <c r="Z39" s="8"/>
      <c r="AA39" s="8"/>
      <c r="AB39" s="8"/>
      <c r="AC39" s="8"/>
    </row>
    <row r="40" spans="1:34" ht="42" hidden="1" customHeight="1" outlineLevel="1">
      <c r="A40" s="503"/>
      <c r="B40" s="474"/>
      <c r="C40" s="475"/>
      <c r="D40" s="478"/>
      <c r="E40" s="478"/>
      <c r="F40" s="478"/>
      <c r="G40" s="204"/>
      <c r="H40" s="198"/>
      <c r="I40" s="413"/>
      <c r="J40" s="198"/>
      <c r="K40" s="198"/>
      <c r="L40" s="530"/>
      <c r="M40" s="530"/>
      <c r="N40" s="530"/>
      <c r="O40" s="530"/>
      <c r="P40" s="4"/>
      <c r="Q40" s="4"/>
      <c r="R40" s="4"/>
      <c r="S40" s="4"/>
      <c r="T40" s="8"/>
      <c r="U40" s="8"/>
      <c r="V40" s="8"/>
      <c r="W40" s="8"/>
      <c r="X40" s="8"/>
      <c r="Y40" s="8"/>
      <c r="Z40" s="8"/>
      <c r="AA40" s="8"/>
      <c r="AB40" s="8"/>
      <c r="AC40" s="8"/>
    </row>
    <row r="41" spans="1:34" ht="42" hidden="1" customHeight="1" outlineLevel="1">
      <c r="A41" s="503"/>
      <c r="B41" s="476"/>
      <c r="C41" s="477"/>
      <c r="D41" s="478"/>
      <c r="E41" s="478"/>
      <c r="F41" s="478"/>
      <c r="G41" s="204"/>
      <c r="H41" s="198"/>
      <c r="I41" s="413"/>
      <c r="J41" s="198"/>
      <c r="K41" s="198"/>
      <c r="L41" s="530"/>
      <c r="M41" s="530"/>
      <c r="N41" s="530"/>
      <c r="O41" s="530"/>
      <c r="P41" s="4"/>
      <c r="Q41" s="4"/>
      <c r="R41" s="4"/>
      <c r="S41" s="4"/>
      <c r="T41" s="8"/>
      <c r="U41" s="8"/>
      <c r="V41" s="8"/>
      <c r="W41" s="8"/>
      <c r="X41" s="8"/>
      <c r="Y41" s="8"/>
      <c r="Z41" s="9"/>
      <c r="AA41" s="8"/>
      <c r="AB41" s="8"/>
      <c r="AC41" s="8"/>
    </row>
    <row r="42" spans="1:34" ht="21" customHeight="1" collapsed="1">
      <c r="A42" s="97"/>
      <c r="B42" s="97"/>
      <c r="C42" s="97"/>
      <c r="D42" s="97"/>
      <c r="E42" s="97"/>
      <c r="F42" s="97"/>
      <c r="G42" s="97"/>
      <c r="H42" s="97"/>
      <c r="I42" s="97"/>
      <c r="J42" s="97"/>
      <c r="K42" s="97"/>
      <c r="L42" s="97"/>
      <c r="M42" s="97"/>
      <c r="N42" s="97"/>
      <c r="P42" s="4"/>
      <c r="Q42" s="4"/>
      <c r="R42" s="4"/>
      <c r="S42" s="4"/>
      <c r="T42" s="4"/>
      <c r="U42" s="4"/>
      <c r="V42" s="4"/>
      <c r="W42" s="4"/>
      <c r="X42" s="4"/>
      <c r="Y42" s="8"/>
      <c r="Z42" s="8"/>
      <c r="AA42" s="8"/>
      <c r="AB42" s="8"/>
      <c r="AC42" s="8"/>
      <c r="AD42" s="8"/>
      <c r="AE42" s="8"/>
      <c r="AF42" s="8"/>
      <c r="AG42" s="8"/>
      <c r="AH42" s="8"/>
    </row>
    <row r="43" spans="1:34" ht="30" customHeight="1">
      <c r="A43" s="489" t="s">
        <v>1271</v>
      </c>
      <c r="B43" s="493" t="s">
        <v>1971</v>
      </c>
      <c r="C43" s="493"/>
      <c r="D43" s="491" t="s">
        <v>817</v>
      </c>
      <c r="E43" s="492"/>
      <c r="F43" s="491" t="s">
        <v>2345</v>
      </c>
      <c r="G43" s="500"/>
      <c r="H43" s="491" t="s">
        <v>5198</v>
      </c>
      <c r="I43" s="492"/>
      <c r="J43" s="491" t="s">
        <v>5199</v>
      </c>
      <c r="K43" s="492"/>
      <c r="L43" s="491" t="s">
        <v>5200</v>
      </c>
      <c r="M43" s="492"/>
      <c r="N43" s="491" t="s">
        <v>2347</v>
      </c>
      <c r="O43" s="492"/>
      <c r="P43" s="59"/>
      <c r="Q43" s="59"/>
      <c r="R43" s="145"/>
      <c r="S43" s="145"/>
      <c r="T43" s="59"/>
      <c r="U43" s="59"/>
      <c r="V43" s="59"/>
      <c r="W43" s="59"/>
      <c r="X43" s="8"/>
      <c r="Y43" s="8"/>
      <c r="Z43" s="8"/>
      <c r="AA43" s="8"/>
      <c r="AB43" s="8"/>
      <c r="AC43" s="8"/>
      <c r="AD43" s="8"/>
      <c r="AE43" s="8"/>
      <c r="AF43" s="8"/>
      <c r="AG43" s="8"/>
    </row>
    <row r="44" spans="1:34" ht="40.5" customHeight="1">
      <c r="A44" s="490"/>
      <c r="B44" s="493"/>
      <c r="C44" s="493"/>
      <c r="D44" s="142" t="s">
        <v>1651</v>
      </c>
      <c r="E44" s="142" t="s">
        <v>1652</v>
      </c>
      <c r="F44" s="142" t="s">
        <v>1651</v>
      </c>
      <c r="G44" s="142" t="s">
        <v>1652</v>
      </c>
      <c r="H44" s="142" t="s">
        <v>1651</v>
      </c>
      <c r="I44" s="142" t="s">
        <v>1652</v>
      </c>
      <c r="J44" s="142" t="s">
        <v>1651</v>
      </c>
      <c r="K44" s="205" t="s">
        <v>1652</v>
      </c>
      <c r="L44" s="317" t="s">
        <v>1651</v>
      </c>
      <c r="M44" s="317" t="s">
        <v>1652</v>
      </c>
      <c r="N44" s="317" t="s">
        <v>1651</v>
      </c>
      <c r="O44" s="317" t="s">
        <v>1652</v>
      </c>
      <c r="P44" s="59"/>
      <c r="Q44" s="59"/>
      <c r="R44" s="145"/>
      <c r="S44" s="145"/>
      <c r="T44" s="59"/>
      <c r="U44" s="59"/>
      <c r="V44" s="59"/>
      <c r="W44" s="59"/>
      <c r="X44" s="8"/>
      <c r="Y44" s="8"/>
      <c r="Z44" s="8"/>
      <c r="AA44" s="8"/>
      <c r="AB44" s="8"/>
      <c r="AC44" s="8"/>
      <c r="AD44" s="8"/>
      <c r="AE44" s="8"/>
      <c r="AF44" s="8"/>
      <c r="AG44" s="8"/>
    </row>
    <row r="45" spans="1:34" ht="28.5" customHeight="1">
      <c r="A45" s="100">
        <v>1</v>
      </c>
      <c r="B45" s="466" t="str">
        <f ca="1">IFERROR(VLOOKUP(ROWS($B$45:B45),Упутство!$B$374:$D$473,3,FALSE),"")</f>
        <v/>
      </c>
      <c r="C45" s="467"/>
      <c r="D45" s="218" t="str">
        <f ca="1">IFERROR(VLOOKUP(ROWS(D$45:D45),Упутство!$B$374:$N$473,4,FALSE),"")</f>
        <v/>
      </c>
      <c r="E45" s="218" t="str">
        <f ca="1">IFERROR(VLOOKUP(ROWS(E$45:E45),Упутство!$B$374:$N$473,5,FALSE),"")</f>
        <v/>
      </c>
      <c r="F45" s="218" t="str">
        <f ca="1">IFERROR(VLOOKUP(ROWS(F$45:F45),Упутство!$B$374:$N$473,6,FALSE),"")</f>
        <v/>
      </c>
      <c r="G45" s="218" t="str">
        <f ca="1">IFERROR(VLOOKUP(ROWS(G$45:G45),Упутство!$B$374:$N$473,7,FALSE),"")</f>
        <v/>
      </c>
      <c r="H45" s="414" t="str">
        <f ca="1">IFERROR(VLOOKUP(ROWS(H$45:H45),Упутство!$B$374:$N$473,8,FALSE),"")</f>
        <v/>
      </c>
      <c r="I45" s="414" t="str">
        <f ca="1">IFERROR(VLOOKUP(ROWS(I$45:I45),Упутство!$B$374:$N$473,9,FALSE),"")</f>
        <v/>
      </c>
      <c r="J45" s="218" t="str">
        <f ca="1">IFERROR(VLOOKUP(ROWS(J$45:J45),Упутство!$B$374:$N$473,10,FALSE),"")</f>
        <v/>
      </c>
      <c r="K45" s="218" t="str">
        <f ca="1">IFERROR(VLOOKUP(ROWS(K$45:K45),Упутство!$B$374:$N$473,11,FALSE),"")</f>
        <v/>
      </c>
      <c r="L45" s="218" t="str">
        <f ca="1">IFERROR(VLOOKUP(ROWS(L$45:L45),Упутство!$B$374:$N$473,12,FALSE),"")</f>
        <v/>
      </c>
      <c r="M45" s="218" t="str">
        <f ca="1">IFERROR(VLOOKUP(ROWS(M$45:M45),Упутство!$B$374:$N$473,13,FALSE),"")</f>
        <v/>
      </c>
      <c r="N45" s="378">
        <f ca="1">SUM(H45,J45,L45)</f>
        <v>0</v>
      </c>
      <c r="O45" s="118">
        <f ca="1">SUM(I45,K45,M45)</f>
        <v>0</v>
      </c>
      <c r="P45" s="59"/>
      <c r="Q45" s="59"/>
      <c r="R45" s="148"/>
      <c r="S45" s="145"/>
      <c r="T45" s="59"/>
      <c r="U45" s="59"/>
      <c r="V45" s="59"/>
      <c r="W45" s="59"/>
      <c r="X45" s="8"/>
      <c r="Y45" s="8"/>
      <c r="Z45" s="8"/>
      <c r="AA45" s="8"/>
      <c r="AB45" s="8"/>
      <c r="AC45" s="8"/>
      <c r="AD45" s="8"/>
      <c r="AE45" s="8"/>
      <c r="AF45" s="8"/>
      <c r="AG45" s="8"/>
    </row>
    <row r="46" spans="1:34" ht="28.5" customHeight="1">
      <c r="A46" s="100">
        <f>A45+1</f>
        <v>2</v>
      </c>
      <c r="B46" s="466" t="str">
        <f ca="1">IFERROR(VLOOKUP(ROWS($B$45:B46),Упутство!$B$374:$D$473,3,FALSE),"")</f>
        <v/>
      </c>
      <c r="C46" s="467"/>
      <c r="D46" s="218" t="str">
        <f ca="1">IFERROR(VLOOKUP(ROWS(D$45:D46),Упутство!$B$374:$N$473,4,FALSE),"")</f>
        <v/>
      </c>
      <c r="E46" s="218" t="str">
        <f ca="1">IFERROR(VLOOKUP(ROWS(E$45:E46),Упутство!$B$374:$N$473,5,FALSE),"")</f>
        <v/>
      </c>
      <c r="F46" s="218" t="str">
        <f ca="1">IFERROR(VLOOKUP(ROWS(F$45:F46),Упутство!$B$374:$N$473,6,FALSE),"")</f>
        <v/>
      </c>
      <c r="G46" s="218" t="str">
        <f ca="1">IFERROR(VLOOKUP(ROWS(G$45:G46),Упутство!$B$374:$N$473,7,FALSE),"")</f>
        <v/>
      </c>
      <c r="H46" s="414" t="str">
        <f ca="1">IFERROR(VLOOKUP(ROWS(H$45:H46),Упутство!$B$374:$N$473,8,FALSE),"")</f>
        <v/>
      </c>
      <c r="I46" s="414" t="str">
        <f ca="1">IFERROR(VLOOKUP(ROWS(I$45:I46),Упутство!$B$374:$N$473,9,FALSE),"")</f>
        <v/>
      </c>
      <c r="J46" s="218" t="str">
        <f ca="1">IFERROR(VLOOKUP(ROWS(J$45:J46),Упутство!$B$374:$N$473,10,FALSE),"")</f>
        <v/>
      </c>
      <c r="K46" s="218" t="str">
        <f ca="1">IFERROR(VLOOKUP(ROWS(K$45:K46),Упутство!$B$374:$N$473,11,FALSE),"")</f>
        <v/>
      </c>
      <c r="L46" s="218" t="str">
        <f ca="1">IFERROR(VLOOKUP(ROWS(L$45:L46),Упутство!$B$374:$N$473,12,FALSE),"")</f>
        <v/>
      </c>
      <c r="M46" s="218" t="str">
        <f ca="1">IFERROR(VLOOKUP(ROWS(M$45:M46),Упутство!$B$374:$N$473,13,FALSE),"")</f>
        <v/>
      </c>
      <c r="N46" s="378">
        <f t="shared" ref="N46:N97" ca="1" si="0">SUM(H46,J46,L46)</f>
        <v>0</v>
      </c>
      <c r="O46" s="118">
        <f t="shared" ref="O46:O97" ca="1" si="1">SUM(I46,K46,M46)</f>
        <v>0</v>
      </c>
      <c r="P46" s="59"/>
      <c r="Q46" s="59"/>
      <c r="R46" s="148"/>
      <c r="S46" s="145"/>
      <c r="T46" s="59"/>
      <c r="U46" s="59"/>
      <c r="V46" s="59"/>
      <c r="W46" s="59"/>
      <c r="X46" s="8"/>
      <c r="Y46" s="8"/>
      <c r="Z46" s="8"/>
      <c r="AA46" s="8"/>
      <c r="AB46" s="8"/>
      <c r="AC46" s="8"/>
      <c r="AD46" s="8"/>
      <c r="AE46" s="8"/>
      <c r="AF46" s="8"/>
      <c r="AG46" s="8"/>
    </row>
    <row r="47" spans="1:34" ht="28.5" customHeight="1">
      <c r="A47" s="100">
        <f t="shared" ref="A47:A96" si="2">A46+1</f>
        <v>3</v>
      </c>
      <c r="B47" s="466" t="str">
        <f ca="1">IFERROR(VLOOKUP(ROWS($B$45:B47),Упутство!$B$374:$D$473,3,FALSE),"")</f>
        <v/>
      </c>
      <c r="C47" s="467"/>
      <c r="D47" s="218" t="str">
        <f ca="1">IFERROR(VLOOKUP(ROWS(D$45:D47),Упутство!$B$374:$N$473,4,FALSE),"")</f>
        <v/>
      </c>
      <c r="E47" s="218" t="str">
        <f ca="1">IFERROR(VLOOKUP(ROWS(E$45:E47),Упутство!$B$374:$N$473,5,FALSE),"")</f>
        <v/>
      </c>
      <c r="F47" s="218" t="str">
        <f ca="1">IFERROR(VLOOKUP(ROWS(F$45:F47),Упутство!$B$374:$N$473,6,FALSE),"")</f>
        <v/>
      </c>
      <c r="G47" s="218" t="str">
        <f ca="1">IFERROR(VLOOKUP(ROWS(G$45:G47),Упутство!$B$374:$N$473,7,FALSE),"")</f>
        <v/>
      </c>
      <c r="H47" s="414" t="str">
        <f ca="1">IFERROR(VLOOKUP(ROWS(H$45:H47),Упутство!$B$374:$N$473,8,FALSE),"")</f>
        <v/>
      </c>
      <c r="I47" s="414" t="str">
        <f ca="1">IFERROR(VLOOKUP(ROWS(I$45:I47),Упутство!$B$374:$N$473,9,FALSE),"")</f>
        <v/>
      </c>
      <c r="J47" s="218" t="str">
        <f ca="1">IFERROR(VLOOKUP(ROWS(J$45:J47),Упутство!$B$374:$N$473,10,FALSE),"")</f>
        <v/>
      </c>
      <c r="K47" s="218" t="str">
        <f ca="1">IFERROR(VLOOKUP(ROWS(K$45:K47),Упутство!$B$374:$N$473,11,FALSE),"")</f>
        <v/>
      </c>
      <c r="L47" s="218" t="str">
        <f ca="1">IFERROR(VLOOKUP(ROWS(L$45:L47),Упутство!$B$374:$N$473,12,FALSE),"")</f>
        <v/>
      </c>
      <c r="M47" s="218" t="str">
        <f ca="1">IFERROR(VLOOKUP(ROWS(M$45:M47),Упутство!$B$374:$N$473,13,FALSE),"")</f>
        <v/>
      </c>
      <c r="N47" s="378">
        <f t="shared" ca="1" si="0"/>
        <v>0</v>
      </c>
      <c r="O47" s="118">
        <f t="shared" ca="1" si="1"/>
        <v>0</v>
      </c>
      <c r="P47" s="59"/>
      <c r="Q47" s="59"/>
      <c r="R47" s="145"/>
      <c r="S47" s="145"/>
      <c r="T47" s="59"/>
      <c r="U47" s="59"/>
      <c r="V47" s="59"/>
      <c r="W47" s="59"/>
      <c r="X47" s="8"/>
      <c r="Y47" s="8"/>
      <c r="Z47" s="8"/>
      <c r="AA47" s="8"/>
      <c r="AB47" s="8"/>
      <c r="AC47" s="8"/>
      <c r="AD47" s="8"/>
      <c r="AE47" s="8"/>
      <c r="AF47" s="8"/>
      <c r="AG47" s="8"/>
    </row>
    <row r="48" spans="1:34" ht="28.5" customHeight="1">
      <c r="A48" s="100">
        <f>A47+1</f>
        <v>4</v>
      </c>
      <c r="B48" s="466" t="str">
        <f ca="1">IFERROR(VLOOKUP(ROWS($B$45:B48),Упутство!$B$374:$D$473,3,FALSE),"")</f>
        <v/>
      </c>
      <c r="C48" s="467"/>
      <c r="D48" s="218" t="str">
        <f ca="1">IFERROR(VLOOKUP(ROWS(D$45:D48),Упутство!$B$374:$N$473,4,FALSE),"")</f>
        <v/>
      </c>
      <c r="E48" s="218" t="str">
        <f ca="1">IFERROR(VLOOKUP(ROWS(E$45:E48),Упутство!$B$374:$N$473,5,FALSE),"")</f>
        <v/>
      </c>
      <c r="F48" s="218" t="str">
        <f ca="1">IFERROR(VLOOKUP(ROWS(F$45:F48),Упутство!$B$374:$N$473,6,FALSE),"")</f>
        <v/>
      </c>
      <c r="G48" s="218" t="str">
        <f ca="1">IFERROR(VLOOKUP(ROWS(G$45:G48),Упутство!$B$374:$N$473,7,FALSE),"")</f>
        <v/>
      </c>
      <c r="H48" s="414" t="str">
        <f ca="1">IFERROR(VLOOKUP(ROWS(H$45:H48),Упутство!$B$374:$N$473,8,FALSE),"")</f>
        <v/>
      </c>
      <c r="I48" s="414" t="str">
        <f ca="1">IFERROR(VLOOKUP(ROWS(I$45:I48),Упутство!$B$374:$N$473,9,FALSE),"")</f>
        <v/>
      </c>
      <c r="J48" s="218" t="str">
        <f ca="1">IFERROR(VLOOKUP(ROWS(J$45:J48),Упутство!$B$374:$N$473,10,FALSE),"")</f>
        <v/>
      </c>
      <c r="K48" s="218" t="str">
        <f ca="1">IFERROR(VLOOKUP(ROWS(K$45:K48),Упутство!$B$374:$N$473,11,FALSE),"")</f>
        <v/>
      </c>
      <c r="L48" s="218" t="str">
        <f ca="1">IFERROR(VLOOKUP(ROWS(L$45:L48),Упутство!$B$374:$N$473,12,FALSE),"")</f>
        <v/>
      </c>
      <c r="M48" s="218" t="str">
        <f ca="1">IFERROR(VLOOKUP(ROWS(M$45:M48),Упутство!$B$374:$N$473,13,FALSE),"")</f>
        <v/>
      </c>
      <c r="N48" s="378">
        <f t="shared" ca="1" si="0"/>
        <v>0</v>
      </c>
      <c r="O48" s="118">
        <f t="shared" ca="1" si="1"/>
        <v>0</v>
      </c>
      <c r="P48" s="59"/>
      <c r="Q48" s="59"/>
      <c r="R48" s="145"/>
      <c r="S48" s="145"/>
      <c r="T48" s="59"/>
      <c r="U48" s="59"/>
      <c r="V48" s="59"/>
      <c r="W48" s="59"/>
      <c r="X48" s="8"/>
      <c r="Y48" s="8"/>
      <c r="Z48" s="8"/>
      <c r="AA48" s="8"/>
      <c r="AB48" s="8"/>
      <c r="AC48" s="8"/>
      <c r="AD48" s="9"/>
      <c r="AE48" s="8"/>
      <c r="AF48" s="8"/>
      <c r="AG48" s="8"/>
    </row>
    <row r="49" spans="1:33" ht="28.5" customHeight="1">
      <c r="A49" s="100">
        <f>A48+1</f>
        <v>5</v>
      </c>
      <c r="B49" s="466" t="str">
        <f ca="1">IFERROR(VLOOKUP(ROWS($B$45:B49),Упутство!$B$374:$D$473,3,FALSE),"")</f>
        <v/>
      </c>
      <c r="C49" s="467"/>
      <c r="D49" s="218" t="str">
        <f ca="1">IFERROR(VLOOKUP(ROWS(D$45:D49),Упутство!$B$374:$N$473,4,FALSE),"")</f>
        <v/>
      </c>
      <c r="E49" s="218" t="str">
        <f ca="1">IFERROR(VLOOKUP(ROWS(E$45:E49),Упутство!$B$374:$N$473,5,FALSE),"")</f>
        <v/>
      </c>
      <c r="F49" s="218" t="str">
        <f ca="1">IFERROR(VLOOKUP(ROWS(F$45:F49),Упутство!$B$374:$N$473,6,FALSE),"")</f>
        <v/>
      </c>
      <c r="G49" s="218" t="str">
        <f ca="1">IFERROR(VLOOKUP(ROWS(G$45:G49),Упутство!$B$374:$N$473,7,FALSE),"")</f>
        <v/>
      </c>
      <c r="H49" s="414" t="str">
        <f ca="1">IFERROR(VLOOKUP(ROWS(H$45:H49),Упутство!$B$374:$N$473,8,FALSE),"")</f>
        <v/>
      </c>
      <c r="I49" s="414" t="str">
        <f ca="1">IFERROR(VLOOKUP(ROWS(I$45:I49),Упутство!$B$374:$N$473,9,FALSE),"")</f>
        <v/>
      </c>
      <c r="J49" s="218" t="str">
        <f ca="1">IFERROR(VLOOKUP(ROWS(J$45:J49),Упутство!$B$374:$N$473,10,FALSE),"")</f>
        <v/>
      </c>
      <c r="K49" s="218" t="str">
        <f ca="1">IFERROR(VLOOKUP(ROWS(K$45:K49),Упутство!$B$374:$N$473,11,FALSE),"")</f>
        <v/>
      </c>
      <c r="L49" s="218" t="str">
        <f ca="1">IFERROR(VLOOKUP(ROWS(L$45:L49),Упутство!$B$374:$N$473,12,FALSE),"")</f>
        <v/>
      </c>
      <c r="M49" s="218" t="str">
        <f ca="1">IFERROR(VLOOKUP(ROWS(M$45:M49),Упутство!$B$374:$N$473,13,FALSE),"")</f>
        <v/>
      </c>
      <c r="N49" s="378">
        <f t="shared" ca="1" si="0"/>
        <v>0</v>
      </c>
      <c r="O49" s="118">
        <f t="shared" ca="1" si="1"/>
        <v>0</v>
      </c>
      <c r="P49" s="4"/>
      <c r="Q49" s="4"/>
      <c r="R49" s="4"/>
      <c r="S49" s="4"/>
      <c r="T49" s="4"/>
      <c r="U49" s="4"/>
      <c r="V49" s="4"/>
      <c r="W49" s="4"/>
      <c r="X49" s="8"/>
      <c r="Y49" s="8"/>
      <c r="Z49" s="8"/>
      <c r="AA49" s="8"/>
      <c r="AB49" s="8"/>
      <c r="AC49" s="8"/>
      <c r="AD49" s="9"/>
      <c r="AE49" s="8"/>
      <c r="AF49" s="8"/>
      <c r="AG49" s="8"/>
    </row>
    <row r="50" spans="1:33" ht="28.5" customHeight="1">
      <c r="A50" s="100">
        <f t="shared" si="2"/>
        <v>6</v>
      </c>
      <c r="B50" s="466" t="str">
        <f ca="1">IFERROR(VLOOKUP(ROWS($B$45:B50),Упутство!$B$374:$D$473,3,FALSE),"")</f>
        <v/>
      </c>
      <c r="C50" s="467"/>
      <c r="D50" s="218" t="str">
        <f ca="1">IFERROR(VLOOKUP(ROWS(D$45:D50),Упутство!$B$374:$N$473,4,FALSE),"")</f>
        <v/>
      </c>
      <c r="E50" s="218" t="str">
        <f ca="1">IFERROR(VLOOKUP(ROWS(E$45:E50),Упутство!$B$374:$N$473,5,FALSE),"")</f>
        <v/>
      </c>
      <c r="F50" s="218" t="str">
        <f ca="1">IFERROR(VLOOKUP(ROWS(F$45:F50),Упутство!$B$374:$N$473,6,FALSE),"")</f>
        <v/>
      </c>
      <c r="G50" s="218" t="str">
        <f ca="1">IFERROR(VLOOKUP(ROWS(G$45:G50),Упутство!$B$374:$N$473,7,FALSE),"")</f>
        <v/>
      </c>
      <c r="H50" s="414" t="str">
        <f ca="1">IFERROR(VLOOKUP(ROWS(H$45:H50),Упутство!$B$374:$N$473,8,FALSE),"")</f>
        <v/>
      </c>
      <c r="I50" s="414" t="str">
        <f ca="1">IFERROR(VLOOKUP(ROWS(I$45:I50),Упутство!$B$374:$N$473,9,FALSE),"")</f>
        <v/>
      </c>
      <c r="J50" s="218" t="str">
        <f ca="1">IFERROR(VLOOKUP(ROWS(J$45:J50),Упутство!$B$374:$N$473,10,FALSE),"")</f>
        <v/>
      </c>
      <c r="K50" s="218" t="str">
        <f ca="1">IFERROR(VLOOKUP(ROWS(K$45:K50),Упутство!$B$374:$N$473,11,FALSE),"")</f>
        <v/>
      </c>
      <c r="L50" s="218" t="str">
        <f ca="1">IFERROR(VLOOKUP(ROWS(L$45:L50),Упутство!$B$374:$N$473,12,FALSE),"")</f>
        <v/>
      </c>
      <c r="M50" s="218" t="str">
        <f ca="1">IFERROR(VLOOKUP(ROWS(M$45:M50),Упутство!$B$374:$N$473,13,FALSE),"")</f>
        <v/>
      </c>
      <c r="N50" s="378">
        <f t="shared" ca="1" si="0"/>
        <v>0</v>
      </c>
      <c r="O50" s="118">
        <f t="shared" ca="1" si="1"/>
        <v>0</v>
      </c>
      <c r="P50" s="4"/>
      <c r="Q50" s="4"/>
      <c r="R50" s="4"/>
      <c r="S50" s="4"/>
      <c r="T50" s="4"/>
      <c r="U50" s="4"/>
      <c r="V50" s="4"/>
      <c r="W50" s="4"/>
      <c r="X50" s="8"/>
      <c r="Y50" s="8"/>
      <c r="Z50" s="8"/>
      <c r="AA50" s="8"/>
      <c r="AB50" s="8"/>
      <c r="AC50" s="8"/>
      <c r="AD50" s="9"/>
      <c r="AE50" s="8"/>
      <c r="AF50" s="8"/>
      <c r="AG50" s="8"/>
    </row>
    <row r="51" spans="1:33" ht="28.5" customHeight="1">
      <c r="A51" s="100">
        <f t="shared" si="2"/>
        <v>7</v>
      </c>
      <c r="B51" s="466" t="str">
        <f ca="1">IFERROR(VLOOKUP(ROWS($B$45:B51),Упутство!$B$374:$D$473,3,FALSE),"")</f>
        <v/>
      </c>
      <c r="C51" s="467"/>
      <c r="D51" s="218" t="str">
        <f ca="1">IFERROR(VLOOKUP(ROWS(D$45:D51),Упутство!$B$374:$N$473,4,FALSE),"")</f>
        <v/>
      </c>
      <c r="E51" s="218" t="str">
        <f ca="1">IFERROR(VLOOKUP(ROWS(E$45:E51),Упутство!$B$374:$N$473,5,FALSE),"")</f>
        <v/>
      </c>
      <c r="F51" s="218" t="str">
        <f ca="1">IFERROR(VLOOKUP(ROWS(F$45:F51),Упутство!$B$374:$N$473,6,FALSE),"")</f>
        <v/>
      </c>
      <c r="G51" s="218" t="str">
        <f ca="1">IFERROR(VLOOKUP(ROWS(G$45:G51),Упутство!$B$374:$N$473,7,FALSE),"")</f>
        <v/>
      </c>
      <c r="H51" s="414" t="str">
        <f ca="1">IFERROR(VLOOKUP(ROWS(H$45:H51),Упутство!$B$374:$N$473,8,FALSE),"")</f>
        <v/>
      </c>
      <c r="I51" s="414" t="str">
        <f ca="1">IFERROR(VLOOKUP(ROWS(I$45:I51),Упутство!$B$374:$N$473,9,FALSE),"")</f>
        <v/>
      </c>
      <c r="J51" s="218" t="str">
        <f ca="1">IFERROR(VLOOKUP(ROWS(J$45:J51),Упутство!$B$374:$N$473,10,FALSE),"")</f>
        <v/>
      </c>
      <c r="K51" s="218" t="str">
        <f ca="1">IFERROR(VLOOKUP(ROWS(K$45:K51),Упутство!$B$374:$N$473,11,FALSE),"")</f>
        <v/>
      </c>
      <c r="L51" s="218" t="str">
        <f ca="1">IFERROR(VLOOKUP(ROWS(L$45:L51),Упутство!$B$374:$N$473,12,FALSE),"")</f>
        <v/>
      </c>
      <c r="M51" s="218" t="str">
        <f ca="1">IFERROR(VLOOKUP(ROWS(M$45:M51),Упутство!$B$374:$N$473,13,FALSE),"")</f>
        <v/>
      </c>
      <c r="N51" s="378">
        <f t="shared" ca="1" si="0"/>
        <v>0</v>
      </c>
      <c r="O51" s="118">
        <f t="shared" ca="1" si="1"/>
        <v>0</v>
      </c>
      <c r="P51" s="4"/>
      <c r="Q51" s="4"/>
      <c r="R51" s="4"/>
      <c r="S51" s="4"/>
      <c r="T51" s="4"/>
      <c r="U51" s="4"/>
      <c r="V51" s="4"/>
      <c r="W51" s="4"/>
      <c r="X51" s="8"/>
      <c r="Y51" s="8"/>
      <c r="Z51" s="8"/>
      <c r="AA51" s="8"/>
      <c r="AB51" s="8"/>
      <c r="AC51" s="8"/>
      <c r="AD51" s="9"/>
      <c r="AE51" s="8"/>
      <c r="AF51" s="8"/>
      <c r="AG51" s="8"/>
    </row>
    <row r="52" spans="1:33" ht="28.5" customHeight="1">
      <c r="A52" s="100">
        <f t="shared" si="2"/>
        <v>8</v>
      </c>
      <c r="B52" s="466" t="str">
        <f ca="1">IFERROR(VLOOKUP(ROWS($B$45:B52),Упутство!$B$374:$D$473,3,FALSE),"")</f>
        <v/>
      </c>
      <c r="C52" s="467"/>
      <c r="D52" s="218" t="str">
        <f ca="1">IFERROR(VLOOKUP(ROWS(D$45:D52),Упутство!$B$374:$N$473,4,FALSE),"")</f>
        <v/>
      </c>
      <c r="E52" s="218" t="str">
        <f ca="1">IFERROR(VLOOKUP(ROWS(E$45:E52),Упутство!$B$374:$N$473,5,FALSE),"")</f>
        <v/>
      </c>
      <c r="F52" s="218" t="str">
        <f ca="1">IFERROR(VLOOKUP(ROWS(F$45:F52),Упутство!$B$374:$N$473,6,FALSE),"")</f>
        <v/>
      </c>
      <c r="G52" s="218" t="str">
        <f ca="1">IFERROR(VLOOKUP(ROWS(G$45:G52),Упутство!$B$374:$N$473,7,FALSE),"")</f>
        <v/>
      </c>
      <c r="H52" s="414" t="str">
        <f ca="1">IFERROR(VLOOKUP(ROWS(H$45:H52),Упутство!$B$374:$N$473,8,FALSE),"")</f>
        <v/>
      </c>
      <c r="I52" s="414" t="str">
        <f ca="1">IFERROR(VLOOKUP(ROWS(I$45:I52),Упутство!$B$374:$N$473,9,FALSE),"")</f>
        <v/>
      </c>
      <c r="J52" s="218" t="str">
        <f ca="1">IFERROR(VLOOKUP(ROWS(J$45:J52),Упутство!$B$374:$N$473,10,FALSE),"")</f>
        <v/>
      </c>
      <c r="K52" s="218" t="str">
        <f ca="1">IFERROR(VLOOKUP(ROWS(K$45:K52),Упутство!$B$374:$N$473,11,FALSE),"")</f>
        <v/>
      </c>
      <c r="L52" s="218" t="str">
        <f ca="1">IFERROR(VLOOKUP(ROWS(L$45:L52),Упутство!$B$374:$N$473,12,FALSE),"")</f>
        <v/>
      </c>
      <c r="M52" s="218" t="str">
        <f ca="1">IFERROR(VLOOKUP(ROWS(M$45:M52),Упутство!$B$374:$N$473,13,FALSE),"")</f>
        <v/>
      </c>
      <c r="N52" s="378">
        <f t="shared" ca="1" si="0"/>
        <v>0</v>
      </c>
      <c r="O52" s="118">
        <f t="shared" ca="1" si="1"/>
        <v>0</v>
      </c>
      <c r="P52" s="4"/>
      <c r="Q52" s="4"/>
      <c r="R52" s="4"/>
      <c r="S52" s="4"/>
      <c r="T52" s="4"/>
      <c r="U52" s="4"/>
      <c r="V52" s="4"/>
      <c r="W52" s="4"/>
      <c r="X52" s="8"/>
      <c r="Y52" s="8"/>
      <c r="Z52" s="8"/>
      <c r="AA52" s="8"/>
      <c r="AB52" s="8"/>
      <c r="AC52" s="8"/>
      <c r="AD52" s="9"/>
      <c r="AE52" s="8"/>
      <c r="AF52" s="8"/>
      <c r="AG52" s="8"/>
    </row>
    <row r="53" spans="1:33" ht="28.5" customHeight="1">
      <c r="A53" s="100">
        <f t="shared" si="2"/>
        <v>9</v>
      </c>
      <c r="B53" s="466" t="str">
        <f ca="1">IFERROR(VLOOKUP(ROWS($B$45:B53),Упутство!$B$374:$D$473,3,FALSE),"")</f>
        <v/>
      </c>
      <c r="C53" s="467"/>
      <c r="D53" s="218" t="str">
        <f ca="1">IFERROR(VLOOKUP(ROWS(D$45:D53),Упутство!$B$374:$N$473,4,FALSE),"")</f>
        <v/>
      </c>
      <c r="E53" s="218" t="str">
        <f ca="1">IFERROR(VLOOKUP(ROWS(E$45:E53),Упутство!$B$374:$N$473,5,FALSE),"")</f>
        <v/>
      </c>
      <c r="F53" s="218" t="str">
        <f ca="1">IFERROR(VLOOKUP(ROWS(F$45:F53),Упутство!$B$374:$N$473,6,FALSE),"")</f>
        <v/>
      </c>
      <c r="G53" s="218" t="str">
        <f ca="1">IFERROR(VLOOKUP(ROWS(G$45:G53),Упутство!$B$374:$N$473,7,FALSE),"")</f>
        <v/>
      </c>
      <c r="H53" s="414" t="str">
        <f ca="1">IFERROR(VLOOKUP(ROWS(H$45:H53),Упутство!$B$374:$N$473,8,FALSE),"")</f>
        <v/>
      </c>
      <c r="I53" s="414" t="str">
        <f ca="1">IFERROR(VLOOKUP(ROWS(I$45:I53),Упутство!$B$374:$N$473,9,FALSE),"")</f>
        <v/>
      </c>
      <c r="J53" s="218" t="str">
        <f ca="1">IFERROR(VLOOKUP(ROWS(J$45:J53),Упутство!$B$374:$N$473,10,FALSE),"")</f>
        <v/>
      </c>
      <c r="K53" s="218" t="str">
        <f ca="1">IFERROR(VLOOKUP(ROWS(K$45:K53),Упутство!$B$374:$N$473,11,FALSE),"")</f>
        <v/>
      </c>
      <c r="L53" s="218" t="str">
        <f ca="1">IFERROR(VLOOKUP(ROWS(L$45:L53),Упутство!$B$374:$N$473,12,FALSE),"")</f>
        <v/>
      </c>
      <c r="M53" s="218" t="str">
        <f ca="1">IFERROR(VLOOKUP(ROWS(M$45:M53),Упутство!$B$374:$N$473,13,FALSE),"")</f>
        <v/>
      </c>
      <c r="N53" s="378">
        <f t="shared" ca="1" si="0"/>
        <v>0</v>
      </c>
      <c r="O53" s="118">
        <f t="shared" ca="1" si="1"/>
        <v>0</v>
      </c>
      <c r="P53" s="169"/>
      <c r="Q53" s="169"/>
      <c r="R53" s="169"/>
      <c r="S53" s="169"/>
      <c r="T53" s="169"/>
      <c r="U53" s="4"/>
      <c r="V53" s="4"/>
      <c r="W53" s="4"/>
      <c r="X53" s="8"/>
      <c r="Y53" s="8"/>
      <c r="Z53" s="8"/>
      <c r="AA53" s="8"/>
      <c r="AB53" s="8"/>
      <c r="AC53" s="8"/>
      <c r="AD53" s="9"/>
      <c r="AE53" s="8"/>
      <c r="AF53" s="8"/>
      <c r="AG53" s="8"/>
    </row>
    <row r="54" spans="1:33" ht="28.5" customHeight="1">
      <c r="A54" s="100">
        <f t="shared" si="2"/>
        <v>10</v>
      </c>
      <c r="B54" s="466" t="str">
        <f ca="1">IFERROR(VLOOKUP(ROWS($B$45:B54),Упутство!$B$374:$D$473,3,FALSE),"")</f>
        <v/>
      </c>
      <c r="C54" s="467"/>
      <c r="D54" s="218" t="str">
        <f ca="1">IFERROR(VLOOKUP(ROWS(D$45:D54),Упутство!$B$374:$N$473,4,FALSE),"")</f>
        <v/>
      </c>
      <c r="E54" s="218" t="str">
        <f ca="1">IFERROR(VLOOKUP(ROWS(E$45:E54),Упутство!$B$374:$N$473,5,FALSE),"")</f>
        <v/>
      </c>
      <c r="F54" s="218" t="str">
        <f ca="1">IFERROR(VLOOKUP(ROWS(F$45:F54),Упутство!$B$374:$N$473,6,FALSE),"")</f>
        <v/>
      </c>
      <c r="G54" s="218" t="str">
        <f ca="1">IFERROR(VLOOKUP(ROWS(G$45:G54),Упутство!$B$374:$N$473,7,FALSE),"")</f>
        <v/>
      </c>
      <c r="H54" s="414" t="str">
        <f ca="1">IFERROR(VLOOKUP(ROWS(H$45:H54),Упутство!$B$374:$N$473,8,FALSE),"")</f>
        <v/>
      </c>
      <c r="I54" s="414" t="str">
        <f ca="1">IFERROR(VLOOKUP(ROWS(I$45:I54),Упутство!$B$374:$N$473,9,FALSE),"")</f>
        <v/>
      </c>
      <c r="J54" s="218" t="str">
        <f ca="1">IFERROR(VLOOKUP(ROWS(J$45:J54),Упутство!$B$374:$N$473,10,FALSE),"")</f>
        <v/>
      </c>
      <c r="K54" s="218" t="str">
        <f ca="1">IFERROR(VLOOKUP(ROWS(K$45:K54),Упутство!$B$374:$N$473,11,FALSE),"")</f>
        <v/>
      </c>
      <c r="L54" s="218" t="str">
        <f ca="1">IFERROR(VLOOKUP(ROWS(L$45:L54),Упутство!$B$374:$N$473,12,FALSE),"")</f>
        <v/>
      </c>
      <c r="M54" s="218" t="str">
        <f ca="1">IFERROR(VLOOKUP(ROWS(M$45:M54),Упутство!$B$374:$N$473,13,FALSE),"")</f>
        <v/>
      </c>
      <c r="N54" s="378">
        <f t="shared" ca="1" si="0"/>
        <v>0</v>
      </c>
      <c r="O54" s="118">
        <f t="shared" ca="1" si="1"/>
        <v>0</v>
      </c>
      <c r="P54" s="4"/>
      <c r="Q54" s="4"/>
      <c r="R54" s="4"/>
      <c r="S54" s="4"/>
      <c r="T54" s="4"/>
      <c r="U54" s="4"/>
      <c r="V54" s="4"/>
      <c r="W54" s="4"/>
      <c r="X54" s="8"/>
      <c r="Y54" s="8"/>
      <c r="Z54" s="8"/>
      <c r="AA54" s="8"/>
      <c r="AB54" s="8"/>
      <c r="AC54" s="8"/>
      <c r="AD54" s="9"/>
      <c r="AE54" s="8"/>
      <c r="AF54" s="8"/>
      <c r="AG54" s="8"/>
    </row>
    <row r="55" spans="1:33" ht="28.5" customHeight="1">
      <c r="A55" s="100">
        <f t="shared" si="2"/>
        <v>11</v>
      </c>
      <c r="B55" s="466" t="str">
        <f ca="1">IFERROR(VLOOKUP(ROWS($B$45:B55),Упутство!$B$374:$D$473,3,FALSE),"")</f>
        <v/>
      </c>
      <c r="C55" s="467"/>
      <c r="D55" s="218" t="str">
        <f ca="1">IFERROR(VLOOKUP(ROWS(D$45:D55),Упутство!$B$374:$N$473,4,FALSE),"")</f>
        <v/>
      </c>
      <c r="E55" s="218" t="str">
        <f ca="1">IFERROR(VLOOKUP(ROWS(E$45:E55),Упутство!$B$374:$N$473,5,FALSE),"")</f>
        <v/>
      </c>
      <c r="F55" s="218" t="str">
        <f ca="1">IFERROR(VLOOKUP(ROWS(F$45:F55),Упутство!$B$374:$N$473,6,FALSE),"")</f>
        <v/>
      </c>
      <c r="G55" s="218" t="str">
        <f ca="1">IFERROR(VLOOKUP(ROWS(G$45:G55),Упутство!$B$374:$N$473,7,FALSE),"")</f>
        <v/>
      </c>
      <c r="H55" s="414" t="str">
        <f ca="1">IFERROR(VLOOKUP(ROWS(H$45:H55),Упутство!$B$374:$N$473,8,FALSE),"")</f>
        <v/>
      </c>
      <c r="I55" s="414" t="str">
        <f ca="1">IFERROR(VLOOKUP(ROWS(I$45:I55),Упутство!$B$374:$N$473,9,FALSE),"")</f>
        <v/>
      </c>
      <c r="J55" s="218" t="str">
        <f ca="1">IFERROR(VLOOKUP(ROWS(J$45:J55),Упутство!$B$374:$N$473,10,FALSE),"")</f>
        <v/>
      </c>
      <c r="K55" s="218" t="str">
        <f ca="1">IFERROR(VLOOKUP(ROWS(K$45:K55),Упутство!$B$374:$N$473,11,FALSE),"")</f>
        <v/>
      </c>
      <c r="L55" s="218" t="str">
        <f ca="1">IFERROR(VLOOKUP(ROWS(L$45:L55),Упутство!$B$374:$N$473,12,FALSE),"")</f>
        <v/>
      </c>
      <c r="M55" s="218" t="str">
        <f ca="1">IFERROR(VLOOKUP(ROWS(M$45:M55),Упутство!$B$374:$N$473,13,FALSE),"")</f>
        <v/>
      </c>
      <c r="N55" s="378">
        <f t="shared" ca="1" si="0"/>
        <v>0</v>
      </c>
      <c r="O55" s="118">
        <f t="shared" ca="1" si="1"/>
        <v>0</v>
      </c>
      <c r="P55" s="4"/>
      <c r="Q55" s="4"/>
      <c r="R55" s="4"/>
      <c r="S55" s="4"/>
      <c r="T55" s="4"/>
      <c r="U55" s="4"/>
      <c r="V55" s="4"/>
      <c r="W55" s="4"/>
      <c r="X55" s="8"/>
      <c r="Y55" s="8"/>
      <c r="Z55" s="8"/>
      <c r="AA55" s="8"/>
      <c r="AB55" s="8"/>
      <c r="AC55" s="8"/>
      <c r="AD55" s="9"/>
      <c r="AE55" s="8"/>
      <c r="AF55" s="8"/>
      <c r="AG55" s="8"/>
    </row>
    <row r="56" spans="1:33" ht="28.5" customHeight="1">
      <c r="A56" s="100">
        <f t="shared" si="2"/>
        <v>12</v>
      </c>
      <c r="B56" s="466" t="str">
        <f ca="1">IFERROR(VLOOKUP(ROWS($B$45:B56),Упутство!$B$374:$D$473,3,FALSE),"")</f>
        <v/>
      </c>
      <c r="C56" s="467"/>
      <c r="D56" s="218" t="str">
        <f ca="1">IFERROR(VLOOKUP(ROWS(D$45:D56),Упутство!$B$374:$N$473,4,FALSE),"")</f>
        <v/>
      </c>
      <c r="E56" s="218" t="str">
        <f ca="1">IFERROR(VLOOKUP(ROWS(E$45:E56),Упутство!$B$374:$N$473,5,FALSE),"")</f>
        <v/>
      </c>
      <c r="F56" s="218" t="str">
        <f ca="1">IFERROR(VLOOKUP(ROWS(F$45:F56),Упутство!$B$374:$N$473,6,FALSE),"")</f>
        <v/>
      </c>
      <c r="G56" s="218" t="str">
        <f ca="1">IFERROR(VLOOKUP(ROWS(G$45:G56),Упутство!$B$374:$N$473,7,FALSE),"")</f>
        <v/>
      </c>
      <c r="H56" s="414" t="str">
        <f ca="1">IFERROR(VLOOKUP(ROWS(H$45:H56),Упутство!$B$374:$N$473,8,FALSE),"")</f>
        <v/>
      </c>
      <c r="I56" s="414" t="str">
        <f ca="1">IFERROR(VLOOKUP(ROWS(I$45:I56),Упутство!$B$374:$N$473,9,FALSE),"")</f>
        <v/>
      </c>
      <c r="J56" s="218" t="str">
        <f ca="1">IFERROR(VLOOKUP(ROWS(J$45:J56),Упутство!$B$374:$N$473,10,FALSE),"")</f>
        <v/>
      </c>
      <c r="K56" s="218" t="str">
        <f ca="1">IFERROR(VLOOKUP(ROWS(K$45:K56),Упутство!$B$374:$N$473,11,FALSE),"")</f>
        <v/>
      </c>
      <c r="L56" s="218" t="str">
        <f ca="1">IFERROR(VLOOKUP(ROWS(L$45:L56),Упутство!$B$374:$N$473,12,FALSE),"")</f>
        <v/>
      </c>
      <c r="M56" s="218" t="str">
        <f ca="1">IFERROR(VLOOKUP(ROWS(M$45:M56),Упутство!$B$374:$N$473,13,FALSE),"")</f>
        <v/>
      </c>
      <c r="N56" s="378">
        <f t="shared" ca="1" si="0"/>
        <v>0</v>
      </c>
      <c r="O56" s="118">
        <f t="shared" ca="1" si="1"/>
        <v>0</v>
      </c>
      <c r="P56" s="4"/>
      <c r="Q56" s="4"/>
      <c r="R56" s="4"/>
      <c r="S56" s="4"/>
      <c r="T56" s="4"/>
      <c r="U56" s="4"/>
      <c r="V56" s="4"/>
      <c r="W56" s="4"/>
      <c r="X56" s="8"/>
      <c r="Y56" s="8"/>
      <c r="Z56" s="8"/>
      <c r="AA56" s="8"/>
      <c r="AB56" s="8"/>
      <c r="AC56" s="8"/>
      <c r="AD56" s="9"/>
      <c r="AE56" s="8"/>
      <c r="AF56" s="8"/>
      <c r="AG56" s="8"/>
    </row>
    <row r="57" spans="1:33" ht="28.5" customHeight="1">
      <c r="A57" s="100">
        <f t="shared" si="2"/>
        <v>13</v>
      </c>
      <c r="B57" s="466" t="str">
        <f ca="1">IFERROR(VLOOKUP(ROWS($B$45:B57),Упутство!$B$374:$D$473,3,FALSE),"")</f>
        <v/>
      </c>
      <c r="C57" s="467"/>
      <c r="D57" s="218" t="str">
        <f ca="1">IFERROR(VLOOKUP(ROWS(D$45:D57),Упутство!$B$374:$N$473,4,FALSE),"")</f>
        <v/>
      </c>
      <c r="E57" s="218" t="str">
        <f ca="1">IFERROR(VLOOKUP(ROWS(E$45:E57),Упутство!$B$374:$N$473,5,FALSE),"")</f>
        <v/>
      </c>
      <c r="F57" s="218" t="str">
        <f ca="1">IFERROR(VLOOKUP(ROWS(F$45:F57),Упутство!$B$374:$N$473,6,FALSE),"")</f>
        <v/>
      </c>
      <c r="G57" s="218" t="str">
        <f ca="1">IFERROR(VLOOKUP(ROWS(G$45:G57),Упутство!$B$374:$N$473,7,FALSE),"")</f>
        <v/>
      </c>
      <c r="H57" s="414" t="str">
        <f ca="1">IFERROR(VLOOKUP(ROWS(H$45:H57),Упутство!$B$374:$N$473,8,FALSE),"")</f>
        <v/>
      </c>
      <c r="I57" s="414" t="str">
        <f ca="1">IFERROR(VLOOKUP(ROWS(I$45:I57),Упутство!$B$374:$N$473,9,FALSE),"")</f>
        <v/>
      </c>
      <c r="J57" s="218" t="str">
        <f ca="1">IFERROR(VLOOKUP(ROWS(J$45:J57),Упутство!$B$374:$N$473,10,FALSE),"")</f>
        <v/>
      </c>
      <c r="K57" s="218" t="str">
        <f ca="1">IFERROR(VLOOKUP(ROWS(K$45:K57),Упутство!$B$374:$N$473,11,FALSE),"")</f>
        <v/>
      </c>
      <c r="L57" s="218" t="str">
        <f ca="1">IFERROR(VLOOKUP(ROWS(L$45:L57),Упутство!$B$374:$N$473,12,FALSE),"")</f>
        <v/>
      </c>
      <c r="M57" s="218" t="str">
        <f ca="1">IFERROR(VLOOKUP(ROWS(M$45:M57),Упутство!$B$374:$N$473,13,FALSE),"")</f>
        <v/>
      </c>
      <c r="N57" s="378">
        <f t="shared" ca="1" si="0"/>
        <v>0</v>
      </c>
      <c r="O57" s="118">
        <f t="shared" ca="1" si="1"/>
        <v>0</v>
      </c>
      <c r="P57" s="4"/>
      <c r="Q57" s="4"/>
      <c r="R57" s="4"/>
      <c r="S57" s="4"/>
      <c r="T57" s="4"/>
      <c r="U57" s="4"/>
      <c r="V57" s="4"/>
      <c r="W57" s="4"/>
      <c r="X57" s="8"/>
      <c r="Y57" s="8"/>
      <c r="Z57" s="8"/>
      <c r="AA57" s="8"/>
      <c r="AB57" s="8"/>
      <c r="AC57" s="8"/>
      <c r="AD57" s="9"/>
      <c r="AE57" s="8"/>
      <c r="AF57" s="8"/>
      <c r="AG57" s="8"/>
    </row>
    <row r="58" spans="1:33" ht="28.5" customHeight="1">
      <c r="A58" s="100">
        <f t="shared" si="2"/>
        <v>14</v>
      </c>
      <c r="B58" s="466" t="str">
        <f ca="1">IFERROR(VLOOKUP(ROWS($B$45:B58),Упутство!$B$374:$D$473,3,FALSE),"")</f>
        <v/>
      </c>
      <c r="C58" s="467"/>
      <c r="D58" s="218" t="str">
        <f ca="1">IFERROR(VLOOKUP(ROWS(D$45:D58),Упутство!$B$374:$N$473,4,FALSE),"")</f>
        <v/>
      </c>
      <c r="E58" s="218" t="str">
        <f ca="1">IFERROR(VLOOKUP(ROWS(E$45:E58),Упутство!$B$374:$N$473,5,FALSE),"")</f>
        <v/>
      </c>
      <c r="F58" s="218" t="str">
        <f ca="1">IFERROR(VLOOKUP(ROWS(F$45:F58),Упутство!$B$374:$N$473,6,FALSE),"")</f>
        <v/>
      </c>
      <c r="G58" s="218" t="str">
        <f ca="1">IFERROR(VLOOKUP(ROWS(G$45:G58),Упутство!$B$374:$N$473,7,FALSE),"")</f>
        <v/>
      </c>
      <c r="H58" s="414" t="str">
        <f ca="1">IFERROR(VLOOKUP(ROWS(H$45:H58),Упутство!$B$374:$N$473,8,FALSE),"")</f>
        <v/>
      </c>
      <c r="I58" s="414" t="str">
        <f ca="1">IFERROR(VLOOKUP(ROWS(I$45:I58),Упутство!$B$374:$N$473,9,FALSE),"")</f>
        <v/>
      </c>
      <c r="J58" s="218" t="str">
        <f ca="1">IFERROR(VLOOKUP(ROWS(J$45:J58),Упутство!$B$374:$N$473,10,FALSE),"")</f>
        <v/>
      </c>
      <c r="K58" s="218" t="str">
        <f ca="1">IFERROR(VLOOKUP(ROWS(K$45:K58),Упутство!$B$374:$N$473,11,FALSE),"")</f>
        <v/>
      </c>
      <c r="L58" s="218" t="str">
        <f ca="1">IFERROR(VLOOKUP(ROWS(L$45:L58),Упутство!$B$374:$N$473,12,FALSE),"")</f>
        <v/>
      </c>
      <c r="M58" s="218" t="str">
        <f ca="1">IFERROR(VLOOKUP(ROWS(M$45:M58),Упутство!$B$374:$N$473,13,FALSE),"")</f>
        <v/>
      </c>
      <c r="N58" s="378">
        <f t="shared" ca="1" si="0"/>
        <v>0</v>
      </c>
      <c r="O58" s="118">
        <f t="shared" ca="1" si="1"/>
        <v>0</v>
      </c>
      <c r="P58" s="4"/>
      <c r="Q58" s="4"/>
      <c r="R58" s="4"/>
      <c r="S58" s="4"/>
      <c r="T58" s="4"/>
      <c r="U58" s="4"/>
      <c r="V58" s="4"/>
      <c r="W58" s="4"/>
      <c r="X58" s="8"/>
      <c r="Y58" s="8"/>
      <c r="Z58" s="8"/>
      <c r="AA58" s="8"/>
      <c r="AB58" s="8"/>
      <c r="AC58" s="8"/>
      <c r="AD58" s="9"/>
      <c r="AE58" s="8"/>
      <c r="AF58" s="8"/>
      <c r="AG58" s="8"/>
    </row>
    <row r="59" spans="1:33" ht="28.5" customHeight="1">
      <c r="A59" s="100">
        <f>A58+1</f>
        <v>15</v>
      </c>
      <c r="B59" s="466" t="str">
        <f ca="1">IFERROR(VLOOKUP(ROWS($B$45:B59),Упутство!$B$374:$D$473,3,FALSE),"")</f>
        <v/>
      </c>
      <c r="C59" s="467"/>
      <c r="D59" s="218" t="str">
        <f ca="1">IFERROR(VLOOKUP(ROWS(D$45:D59),Упутство!$B$374:$N$473,4,FALSE),"")</f>
        <v/>
      </c>
      <c r="E59" s="218" t="str">
        <f ca="1">IFERROR(VLOOKUP(ROWS(E$45:E59),Упутство!$B$374:$N$473,5,FALSE),"")</f>
        <v/>
      </c>
      <c r="F59" s="218" t="str">
        <f ca="1">IFERROR(VLOOKUP(ROWS(F$45:F59),Упутство!$B$374:$N$473,6,FALSE),"")</f>
        <v/>
      </c>
      <c r="G59" s="218" t="str">
        <f ca="1">IFERROR(VLOOKUP(ROWS(G$45:G59),Упутство!$B$374:$N$473,7,FALSE),"")</f>
        <v/>
      </c>
      <c r="H59" s="414" t="str">
        <f ca="1">IFERROR(VLOOKUP(ROWS(H$45:H59),Упутство!$B$374:$N$473,8,FALSE),"")</f>
        <v/>
      </c>
      <c r="I59" s="414" t="str">
        <f ca="1">IFERROR(VLOOKUP(ROWS(I$45:I59),Упутство!$B$374:$N$473,9,FALSE),"")</f>
        <v/>
      </c>
      <c r="J59" s="218" t="str">
        <f ca="1">IFERROR(VLOOKUP(ROWS(J$45:J59),Упутство!$B$374:$N$473,10,FALSE),"")</f>
        <v/>
      </c>
      <c r="K59" s="218" t="str">
        <f ca="1">IFERROR(VLOOKUP(ROWS(K$45:K59),Упутство!$B$374:$N$473,11,FALSE),"")</f>
        <v/>
      </c>
      <c r="L59" s="218" t="str">
        <f ca="1">IFERROR(VLOOKUP(ROWS(L$45:L59),Упутство!$B$374:$N$473,12,FALSE),"")</f>
        <v/>
      </c>
      <c r="M59" s="218" t="str">
        <f ca="1">IFERROR(VLOOKUP(ROWS(M$45:M59),Упутство!$B$374:$N$473,13,FALSE),"")</f>
        <v/>
      </c>
      <c r="N59" s="378">
        <f t="shared" ca="1" si="0"/>
        <v>0</v>
      </c>
      <c r="O59" s="118">
        <f t="shared" ca="1" si="1"/>
        <v>0</v>
      </c>
      <c r="P59" s="4"/>
      <c r="Q59" s="4"/>
      <c r="R59" s="4"/>
      <c r="S59" s="4"/>
      <c r="T59" s="4"/>
      <c r="U59" s="4"/>
      <c r="V59" s="4"/>
      <c r="W59" s="4"/>
      <c r="X59" s="8"/>
      <c r="Y59" s="8"/>
      <c r="Z59" s="8"/>
      <c r="AA59" s="8"/>
      <c r="AB59" s="8"/>
      <c r="AC59" s="8"/>
      <c r="AD59" s="9"/>
      <c r="AE59" s="8"/>
      <c r="AF59" s="8"/>
      <c r="AG59" s="8"/>
    </row>
    <row r="60" spans="1:33" ht="28.5" hidden="1" customHeight="1" outlineLevel="1" collapsed="1">
      <c r="A60" s="100">
        <f t="shared" si="2"/>
        <v>16</v>
      </c>
      <c r="B60" s="466" t="str">
        <f ca="1">IFERROR(VLOOKUP(ROWS($B$45:B60),Упутство!$B$374:$D$473,3,FALSE),"")</f>
        <v/>
      </c>
      <c r="C60" s="467"/>
      <c r="D60" s="218" t="str">
        <f ca="1">IFERROR(VLOOKUP(ROWS(D$45:D60),Упутство!$B$374:$N$473,4,FALSE),"")</f>
        <v/>
      </c>
      <c r="E60" s="218" t="str">
        <f ca="1">IFERROR(VLOOKUP(ROWS(E$45:E60),Упутство!$B$374:$N$473,5,FALSE),"")</f>
        <v/>
      </c>
      <c r="F60" s="218" t="str">
        <f ca="1">IFERROR(VLOOKUP(ROWS(F$45:F60),Упутство!$B$374:$N$473,6,FALSE),"")</f>
        <v/>
      </c>
      <c r="G60" s="218" t="str">
        <f ca="1">IFERROR(VLOOKUP(ROWS(G$45:G60),Упутство!$B$374:$N$473,7,FALSE),"")</f>
        <v/>
      </c>
      <c r="H60" s="414" t="str">
        <f ca="1">IFERROR(VLOOKUP(ROWS(H$45:H60),Упутство!$B$374:$N$473,8,FALSE),"")</f>
        <v/>
      </c>
      <c r="I60" s="414" t="str">
        <f ca="1">IFERROR(VLOOKUP(ROWS(I$45:I60),Упутство!$B$374:$N$473,9,FALSE),"")</f>
        <v/>
      </c>
      <c r="J60" s="218" t="str">
        <f ca="1">IFERROR(VLOOKUP(ROWS(J$45:J60),Упутство!$B$374:$N$473,10,FALSE),"")</f>
        <v/>
      </c>
      <c r="K60" s="218" t="str">
        <f ca="1">IFERROR(VLOOKUP(ROWS(K$45:K60),Упутство!$B$374:$N$473,11,FALSE),"")</f>
        <v/>
      </c>
      <c r="L60" s="218" t="str">
        <f ca="1">IFERROR(VLOOKUP(ROWS(L$45:L60),Упутство!$B$374:$N$473,12,FALSE),"")</f>
        <v/>
      </c>
      <c r="M60" s="218" t="str">
        <f ca="1">IFERROR(VLOOKUP(ROWS(M$45:M60),Упутство!$B$374:$N$473,13,FALSE),"")</f>
        <v/>
      </c>
      <c r="N60" s="446">
        <f t="shared" ca="1" si="0"/>
        <v>0</v>
      </c>
      <c r="O60" s="447">
        <f t="shared" ca="1" si="1"/>
        <v>0</v>
      </c>
      <c r="W60" s="4"/>
      <c r="X60" s="8"/>
      <c r="Y60" s="8"/>
      <c r="Z60" s="8"/>
      <c r="AA60" s="8"/>
      <c r="AB60" s="8"/>
      <c r="AC60" s="8"/>
      <c r="AD60" s="9"/>
      <c r="AE60" s="8"/>
      <c r="AF60" s="8"/>
      <c r="AG60" s="8"/>
    </row>
    <row r="61" spans="1:33" ht="28.5" hidden="1" customHeight="1" outlineLevel="1">
      <c r="A61" s="100">
        <f t="shared" si="2"/>
        <v>17</v>
      </c>
      <c r="B61" s="466" t="str">
        <f ca="1">IFERROR(VLOOKUP(ROWS($B$45:B61),Упутство!$B$374:$D$473,3,FALSE),"")</f>
        <v/>
      </c>
      <c r="C61" s="467"/>
      <c r="D61" s="218" t="str">
        <f ca="1">IFERROR(VLOOKUP(ROWS(D$45:D61),Упутство!$B$374:$N$473,4,FALSE),"")</f>
        <v/>
      </c>
      <c r="E61" s="218" t="str">
        <f ca="1">IFERROR(VLOOKUP(ROWS(E$45:E61),Упутство!$B$374:$N$473,5,FALSE),"")</f>
        <v/>
      </c>
      <c r="F61" s="218" t="str">
        <f ca="1">IFERROR(VLOOKUP(ROWS(F$45:F61),Упутство!$B$374:$N$473,6,FALSE),"")</f>
        <v/>
      </c>
      <c r="G61" s="218" t="str">
        <f ca="1">IFERROR(VLOOKUP(ROWS(G$45:G61),Упутство!$B$374:$N$473,7,FALSE),"")</f>
        <v/>
      </c>
      <c r="H61" s="414" t="str">
        <f ca="1">IFERROR(VLOOKUP(ROWS(H$45:H61),Упутство!$B$374:$N$473,8,FALSE),"")</f>
        <v/>
      </c>
      <c r="I61" s="414" t="str">
        <f ca="1">IFERROR(VLOOKUP(ROWS(I$45:I61),Упутство!$B$374:$N$473,9,FALSE),"")</f>
        <v/>
      </c>
      <c r="J61" s="218" t="str">
        <f ca="1">IFERROR(VLOOKUP(ROWS(J$45:J61),Упутство!$B$374:$N$473,10,FALSE),"")</f>
        <v/>
      </c>
      <c r="K61" s="218" t="str">
        <f ca="1">IFERROR(VLOOKUP(ROWS(K$45:K61),Упутство!$B$374:$N$473,11,FALSE),"")</f>
        <v/>
      </c>
      <c r="L61" s="218" t="str">
        <f ca="1">IFERROR(VLOOKUP(ROWS(L$45:L61),Упутство!$B$374:$N$473,12,FALSE),"")</f>
        <v/>
      </c>
      <c r="M61" s="218" t="str">
        <f ca="1">IFERROR(VLOOKUP(ROWS(M$45:M61),Упутство!$B$374:$N$473,13,FALSE),"")</f>
        <v/>
      </c>
      <c r="N61" s="446">
        <f t="shared" ca="1" si="0"/>
        <v>0</v>
      </c>
      <c r="O61" s="447">
        <f t="shared" ca="1" si="1"/>
        <v>0</v>
      </c>
      <c r="P61" s="59"/>
      <c r="Q61" s="59"/>
      <c r="R61" s="59"/>
      <c r="S61" s="59"/>
      <c r="T61" s="59"/>
      <c r="U61" s="59"/>
      <c r="V61" s="59"/>
      <c r="W61" s="59"/>
      <c r="X61" s="8"/>
      <c r="Y61" s="8"/>
      <c r="Z61" s="8"/>
      <c r="AA61" s="8"/>
      <c r="AB61" s="8"/>
      <c r="AC61" s="8"/>
      <c r="AD61" s="9"/>
      <c r="AE61" s="8"/>
      <c r="AF61" s="8"/>
      <c r="AG61" s="8"/>
    </row>
    <row r="62" spans="1:33" ht="28.5" hidden="1" customHeight="1" outlineLevel="1" collapsed="1">
      <c r="A62" s="100">
        <f t="shared" si="2"/>
        <v>18</v>
      </c>
      <c r="B62" s="466" t="str">
        <f ca="1">IFERROR(VLOOKUP(ROWS($B$45:B62),Упутство!$B$374:$D$473,3,FALSE),"")</f>
        <v/>
      </c>
      <c r="C62" s="467"/>
      <c r="D62" s="218" t="str">
        <f ca="1">IFERROR(VLOOKUP(ROWS(D$45:D62),Упутство!$B$374:$N$473,4,FALSE),"")</f>
        <v/>
      </c>
      <c r="E62" s="218" t="str">
        <f ca="1">IFERROR(VLOOKUP(ROWS(E$45:E62),Упутство!$B$374:$N$473,5,FALSE),"")</f>
        <v/>
      </c>
      <c r="F62" s="218" t="str">
        <f ca="1">IFERROR(VLOOKUP(ROWS(F$45:F62),Упутство!$B$374:$N$473,6,FALSE),"")</f>
        <v/>
      </c>
      <c r="G62" s="218" t="str">
        <f ca="1">IFERROR(VLOOKUP(ROWS(G$45:G62),Упутство!$B$374:$N$473,7,FALSE),"")</f>
        <v/>
      </c>
      <c r="H62" s="414" t="str">
        <f ca="1">IFERROR(VLOOKUP(ROWS(H$45:H62),Упутство!$B$374:$N$473,8,FALSE),"")</f>
        <v/>
      </c>
      <c r="I62" s="414" t="str">
        <f ca="1">IFERROR(VLOOKUP(ROWS(I$45:I62),Упутство!$B$374:$N$473,9,FALSE),"")</f>
        <v/>
      </c>
      <c r="J62" s="218" t="str">
        <f ca="1">IFERROR(VLOOKUP(ROWS(J$45:J62),Упутство!$B$374:$N$473,10,FALSE),"")</f>
        <v/>
      </c>
      <c r="K62" s="218" t="str">
        <f ca="1">IFERROR(VLOOKUP(ROWS(K$45:K62),Упутство!$B$374:$N$473,11,FALSE),"")</f>
        <v/>
      </c>
      <c r="L62" s="218" t="str">
        <f ca="1">IFERROR(VLOOKUP(ROWS(L$45:L62),Упутство!$B$374:$N$473,12,FALSE),"")</f>
        <v/>
      </c>
      <c r="M62" s="218" t="str">
        <f ca="1">IFERROR(VLOOKUP(ROWS(M$45:M62),Упутство!$B$374:$N$473,13,FALSE),"")</f>
        <v/>
      </c>
      <c r="N62" s="446">
        <f t="shared" ca="1" si="0"/>
        <v>0</v>
      </c>
      <c r="O62" s="447">
        <f t="shared" ca="1" si="1"/>
        <v>0</v>
      </c>
      <c r="P62" s="169"/>
      <c r="Q62" s="169"/>
      <c r="R62" s="169"/>
      <c r="S62" s="169"/>
      <c r="T62" s="169"/>
      <c r="U62" s="59"/>
      <c r="V62" s="59"/>
      <c r="W62" s="59"/>
      <c r="X62" s="8"/>
      <c r="Y62" s="8"/>
      <c r="Z62" s="8"/>
      <c r="AA62" s="8"/>
      <c r="AB62" s="8"/>
      <c r="AC62" s="8"/>
      <c r="AD62" s="9"/>
      <c r="AE62" s="8"/>
      <c r="AF62" s="8"/>
      <c r="AG62" s="8"/>
    </row>
    <row r="63" spans="1:33" ht="28.5" hidden="1" customHeight="1" outlineLevel="1">
      <c r="A63" s="100">
        <f t="shared" si="2"/>
        <v>19</v>
      </c>
      <c r="B63" s="466" t="str">
        <f ca="1">IFERROR(VLOOKUP(ROWS($B$45:B63),Упутство!$B$374:$D$473,3,FALSE),"")</f>
        <v/>
      </c>
      <c r="C63" s="467"/>
      <c r="D63" s="218" t="str">
        <f ca="1">IFERROR(VLOOKUP(ROWS(D$45:D63),Упутство!$B$374:$N$473,4,FALSE),"")</f>
        <v/>
      </c>
      <c r="E63" s="218" t="str">
        <f ca="1">IFERROR(VLOOKUP(ROWS(E$45:E63),Упутство!$B$374:$N$473,5,FALSE),"")</f>
        <v/>
      </c>
      <c r="F63" s="218" t="str">
        <f ca="1">IFERROR(VLOOKUP(ROWS(F$45:F63),Упутство!$B$374:$N$473,6,FALSE),"")</f>
        <v/>
      </c>
      <c r="G63" s="218" t="str">
        <f ca="1">IFERROR(VLOOKUP(ROWS(G$45:G63),Упутство!$B$374:$N$473,7,FALSE),"")</f>
        <v/>
      </c>
      <c r="H63" s="414" t="str">
        <f ca="1">IFERROR(VLOOKUP(ROWS(H$45:H63),Упутство!$B$374:$N$473,8,FALSE),"")</f>
        <v/>
      </c>
      <c r="I63" s="414" t="str">
        <f ca="1">IFERROR(VLOOKUP(ROWS(I$45:I63),Упутство!$B$374:$N$473,9,FALSE),"")</f>
        <v/>
      </c>
      <c r="J63" s="218" t="str">
        <f ca="1">IFERROR(VLOOKUP(ROWS(J$45:J63),Упутство!$B$374:$N$473,10,FALSE),"")</f>
        <v/>
      </c>
      <c r="K63" s="218" t="str">
        <f ca="1">IFERROR(VLOOKUP(ROWS(K$45:K63),Упутство!$B$374:$N$473,11,FALSE),"")</f>
        <v/>
      </c>
      <c r="L63" s="218" t="str">
        <f ca="1">IFERROR(VLOOKUP(ROWS(L$45:L63),Упутство!$B$374:$N$473,12,FALSE),"")</f>
        <v/>
      </c>
      <c r="M63" s="218" t="str">
        <f ca="1">IFERROR(VLOOKUP(ROWS(M$45:M63),Упутство!$B$374:$N$473,13,FALSE),"")</f>
        <v/>
      </c>
      <c r="N63" s="446">
        <f t="shared" ca="1" si="0"/>
        <v>0</v>
      </c>
      <c r="O63" s="447">
        <f t="shared" ca="1" si="1"/>
        <v>0</v>
      </c>
      <c r="P63" s="59"/>
      <c r="Q63" s="59"/>
      <c r="R63" s="59"/>
      <c r="S63" s="59"/>
      <c r="T63" s="59"/>
      <c r="U63" s="59"/>
      <c r="V63" s="59"/>
      <c r="W63" s="59"/>
      <c r="X63" s="8"/>
      <c r="Y63" s="8"/>
      <c r="Z63" s="8"/>
      <c r="AA63" s="8"/>
      <c r="AB63" s="8"/>
      <c r="AC63" s="8"/>
      <c r="AD63" s="9"/>
      <c r="AE63" s="8"/>
      <c r="AF63" s="8"/>
      <c r="AG63" s="8"/>
    </row>
    <row r="64" spans="1:33" ht="28.5" hidden="1" customHeight="1" outlineLevel="1">
      <c r="A64" s="100">
        <f t="shared" si="2"/>
        <v>20</v>
      </c>
      <c r="B64" s="466" t="str">
        <f ca="1">IFERROR(VLOOKUP(ROWS($B$45:B64),Упутство!$B$374:$D$473,3,FALSE),"")</f>
        <v/>
      </c>
      <c r="C64" s="467"/>
      <c r="D64" s="218" t="str">
        <f ca="1">IFERROR(VLOOKUP(ROWS(D$45:D64),Упутство!$B$374:$N$473,4,FALSE),"")</f>
        <v/>
      </c>
      <c r="E64" s="218" t="str">
        <f ca="1">IFERROR(VLOOKUP(ROWS(E$45:E64),Упутство!$B$374:$N$473,5,FALSE),"")</f>
        <v/>
      </c>
      <c r="F64" s="218" t="str">
        <f ca="1">IFERROR(VLOOKUP(ROWS(F$45:F64),Упутство!$B$374:$N$473,6,FALSE),"")</f>
        <v/>
      </c>
      <c r="G64" s="218" t="str">
        <f ca="1">IFERROR(VLOOKUP(ROWS(G$45:G64),Упутство!$B$374:$N$473,7,FALSE),"")</f>
        <v/>
      </c>
      <c r="H64" s="414" t="str">
        <f ca="1">IFERROR(VLOOKUP(ROWS(H$45:H64),Упутство!$B$374:$N$473,8,FALSE),"")</f>
        <v/>
      </c>
      <c r="I64" s="414" t="str">
        <f ca="1">IFERROR(VLOOKUP(ROWS(I$45:I64),Упутство!$B$374:$N$473,9,FALSE),"")</f>
        <v/>
      </c>
      <c r="J64" s="218" t="str">
        <f ca="1">IFERROR(VLOOKUP(ROWS(J$45:J64),Упутство!$B$374:$N$473,10,FALSE),"")</f>
        <v/>
      </c>
      <c r="K64" s="218" t="str">
        <f ca="1">IFERROR(VLOOKUP(ROWS(K$45:K64),Упутство!$B$374:$N$473,11,FALSE),"")</f>
        <v/>
      </c>
      <c r="L64" s="218" t="str">
        <f ca="1">IFERROR(VLOOKUP(ROWS(L$45:L64),Упутство!$B$374:$N$473,12,FALSE),"")</f>
        <v/>
      </c>
      <c r="M64" s="218" t="str">
        <f ca="1">IFERROR(VLOOKUP(ROWS(M$45:M64),Упутство!$B$374:$N$473,13,FALSE),"")</f>
        <v/>
      </c>
      <c r="N64" s="446">
        <f t="shared" ca="1" si="0"/>
        <v>0</v>
      </c>
      <c r="O64" s="447">
        <f t="shared" ca="1" si="1"/>
        <v>0</v>
      </c>
      <c r="P64" s="59"/>
      <c r="Q64" s="59"/>
      <c r="R64" s="59"/>
      <c r="S64" s="59"/>
      <c r="T64" s="59"/>
      <c r="U64" s="59"/>
      <c r="V64" s="59"/>
      <c r="W64" s="59"/>
      <c r="X64" s="8"/>
      <c r="Y64" s="8"/>
      <c r="Z64" s="8"/>
      <c r="AA64" s="8"/>
      <c r="AB64" s="8"/>
      <c r="AC64" s="8"/>
      <c r="AD64" s="9"/>
      <c r="AE64" s="8"/>
      <c r="AF64" s="8"/>
      <c r="AG64" s="8"/>
    </row>
    <row r="65" spans="1:33" ht="28.5" hidden="1" customHeight="1" outlineLevel="1">
      <c r="A65" s="100">
        <f t="shared" si="2"/>
        <v>21</v>
      </c>
      <c r="B65" s="466" t="str">
        <f ca="1">IFERROR(VLOOKUP(ROWS($B$45:B65),Упутство!$B$374:$D$473,3,FALSE),"")</f>
        <v/>
      </c>
      <c r="C65" s="467"/>
      <c r="D65" s="218" t="str">
        <f ca="1">IFERROR(VLOOKUP(ROWS(D$45:D65),Упутство!$B$374:$N$473,4,FALSE),"")</f>
        <v/>
      </c>
      <c r="E65" s="218" t="str">
        <f ca="1">IFERROR(VLOOKUP(ROWS(E$45:E65),Упутство!$B$374:$N$473,5,FALSE),"")</f>
        <v/>
      </c>
      <c r="F65" s="218" t="str">
        <f ca="1">IFERROR(VLOOKUP(ROWS(F$45:F65),Упутство!$B$374:$N$473,6,FALSE),"")</f>
        <v/>
      </c>
      <c r="G65" s="218" t="str">
        <f ca="1">IFERROR(VLOOKUP(ROWS(G$45:G65),Упутство!$B$374:$N$473,7,FALSE),"")</f>
        <v/>
      </c>
      <c r="H65" s="414" t="str">
        <f ca="1">IFERROR(VLOOKUP(ROWS(H$45:H65),Упутство!$B$374:$N$473,8,FALSE),"")</f>
        <v/>
      </c>
      <c r="I65" s="414" t="str">
        <f ca="1">IFERROR(VLOOKUP(ROWS(I$45:I65),Упутство!$B$374:$N$473,9,FALSE),"")</f>
        <v/>
      </c>
      <c r="J65" s="218" t="str">
        <f ca="1">IFERROR(VLOOKUP(ROWS(J$45:J65),Упутство!$B$374:$N$473,10,FALSE),"")</f>
        <v/>
      </c>
      <c r="K65" s="218" t="str">
        <f ca="1">IFERROR(VLOOKUP(ROWS(K$45:K65),Упутство!$B$374:$N$473,11,FALSE),"")</f>
        <v/>
      </c>
      <c r="L65" s="218" t="str">
        <f ca="1">IFERROR(VLOOKUP(ROWS(L$45:L65),Упутство!$B$374:$N$473,12,FALSE),"")</f>
        <v/>
      </c>
      <c r="M65" s="218" t="str">
        <f ca="1">IFERROR(VLOOKUP(ROWS(M$45:M65),Упутство!$B$374:$N$473,13,FALSE),"")</f>
        <v/>
      </c>
      <c r="N65" s="446">
        <f t="shared" ca="1" si="0"/>
        <v>0</v>
      </c>
      <c r="O65" s="447">
        <f t="shared" ca="1" si="1"/>
        <v>0</v>
      </c>
      <c r="P65" s="59"/>
      <c r="Q65" s="59"/>
      <c r="R65" s="59"/>
      <c r="S65" s="59"/>
      <c r="T65" s="59"/>
      <c r="U65" s="59"/>
      <c r="V65" s="59"/>
      <c r="W65" s="59"/>
      <c r="X65" s="8"/>
      <c r="Y65" s="8"/>
      <c r="Z65" s="8"/>
      <c r="AA65" s="8"/>
      <c r="AB65" s="8"/>
      <c r="AC65" s="8"/>
      <c r="AD65" s="9"/>
      <c r="AE65" s="8"/>
      <c r="AF65" s="8"/>
      <c r="AG65" s="8"/>
    </row>
    <row r="66" spans="1:33" ht="28.5" hidden="1" customHeight="1" outlineLevel="1">
      <c r="A66" s="100">
        <f t="shared" si="2"/>
        <v>22</v>
      </c>
      <c r="B66" s="466" t="str">
        <f ca="1">IFERROR(VLOOKUP(ROWS($B$45:B66),Упутство!$B$374:$D$473,3,FALSE),"")</f>
        <v/>
      </c>
      <c r="C66" s="467"/>
      <c r="D66" s="218" t="str">
        <f ca="1">IFERROR(VLOOKUP(ROWS(D$45:D66),Упутство!$B$374:$N$473,4,FALSE),"")</f>
        <v/>
      </c>
      <c r="E66" s="218" t="str">
        <f ca="1">IFERROR(VLOOKUP(ROWS(E$45:E66),Упутство!$B$374:$N$473,5,FALSE),"")</f>
        <v/>
      </c>
      <c r="F66" s="218" t="str">
        <f ca="1">IFERROR(VLOOKUP(ROWS(F$45:F66),Упутство!$B$374:$N$473,6,FALSE),"")</f>
        <v/>
      </c>
      <c r="G66" s="218" t="str">
        <f ca="1">IFERROR(VLOOKUP(ROWS(G$45:G66),Упутство!$B$374:$N$473,7,FALSE),"")</f>
        <v/>
      </c>
      <c r="H66" s="414" t="str">
        <f ca="1">IFERROR(VLOOKUP(ROWS(H$45:H66),Упутство!$B$374:$N$473,8,FALSE),"")</f>
        <v/>
      </c>
      <c r="I66" s="414" t="str">
        <f ca="1">IFERROR(VLOOKUP(ROWS(I$45:I66),Упутство!$B$374:$N$473,9,FALSE),"")</f>
        <v/>
      </c>
      <c r="J66" s="218" t="str">
        <f ca="1">IFERROR(VLOOKUP(ROWS(J$45:J66),Упутство!$B$374:$N$473,10,FALSE),"")</f>
        <v/>
      </c>
      <c r="K66" s="218" t="str">
        <f ca="1">IFERROR(VLOOKUP(ROWS(K$45:K66),Упутство!$B$374:$N$473,11,FALSE),"")</f>
        <v/>
      </c>
      <c r="L66" s="218" t="str">
        <f ca="1">IFERROR(VLOOKUP(ROWS(L$45:L66),Упутство!$B$374:$N$473,12,FALSE),"")</f>
        <v/>
      </c>
      <c r="M66" s="218" t="str">
        <f ca="1">IFERROR(VLOOKUP(ROWS(M$45:M66),Упутство!$B$374:$N$473,13,FALSE),"")</f>
        <v/>
      </c>
      <c r="N66" s="446">
        <f t="shared" ca="1" si="0"/>
        <v>0</v>
      </c>
      <c r="O66" s="447">
        <f t="shared" ca="1" si="1"/>
        <v>0</v>
      </c>
      <c r="P66" s="59"/>
      <c r="Q66" s="59"/>
      <c r="R66" s="59"/>
      <c r="S66" s="59"/>
      <c r="T66" s="59"/>
      <c r="U66" s="59"/>
      <c r="V66" s="59"/>
      <c r="W66" s="59"/>
      <c r="X66" s="8"/>
      <c r="Y66" s="8"/>
      <c r="Z66" s="8"/>
      <c r="AA66" s="8"/>
      <c r="AB66" s="8"/>
      <c r="AC66" s="8"/>
      <c r="AD66" s="9"/>
      <c r="AE66" s="8"/>
      <c r="AF66" s="8"/>
      <c r="AG66" s="8"/>
    </row>
    <row r="67" spans="1:33" ht="28.5" hidden="1" customHeight="1" outlineLevel="1">
      <c r="A67" s="100">
        <f t="shared" si="2"/>
        <v>23</v>
      </c>
      <c r="B67" s="466" t="str">
        <f ca="1">IFERROR(VLOOKUP(ROWS($B$45:B67),Упутство!$B$374:$D$473,3,FALSE),"")</f>
        <v/>
      </c>
      <c r="C67" s="467"/>
      <c r="D67" s="218" t="str">
        <f ca="1">IFERROR(VLOOKUP(ROWS(D$45:D67),Упутство!$B$374:$N$473,4,FALSE),"")</f>
        <v/>
      </c>
      <c r="E67" s="218" t="str">
        <f ca="1">IFERROR(VLOOKUP(ROWS(E$45:E67),Упутство!$B$374:$N$473,5,FALSE),"")</f>
        <v/>
      </c>
      <c r="F67" s="218" t="str">
        <f ca="1">IFERROR(VLOOKUP(ROWS(F$45:F67),Упутство!$B$374:$N$473,6,FALSE),"")</f>
        <v/>
      </c>
      <c r="G67" s="218" t="str">
        <f ca="1">IFERROR(VLOOKUP(ROWS(G$45:G67),Упутство!$B$374:$N$473,7,FALSE),"")</f>
        <v/>
      </c>
      <c r="H67" s="414" t="str">
        <f ca="1">IFERROR(VLOOKUP(ROWS(H$45:H67),Упутство!$B$374:$N$473,8,FALSE),"")</f>
        <v/>
      </c>
      <c r="I67" s="414" t="str">
        <f ca="1">IFERROR(VLOOKUP(ROWS(I$45:I67),Упутство!$B$374:$N$473,9,FALSE),"")</f>
        <v/>
      </c>
      <c r="J67" s="218" t="str">
        <f ca="1">IFERROR(VLOOKUP(ROWS(J$45:J67),Упутство!$B$374:$N$473,10,FALSE),"")</f>
        <v/>
      </c>
      <c r="K67" s="218" t="str">
        <f ca="1">IFERROR(VLOOKUP(ROWS(K$45:K67),Упутство!$B$374:$N$473,11,FALSE),"")</f>
        <v/>
      </c>
      <c r="L67" s="218" t="str">
        <f ca="1">IFERROR(VLOOKUP(ROWS(L$45:L67),Упутство!$B$374:$N$473,12,FALSE),"")</f>
        <v/>
      </c>
      <c r="M67" s="218" t="str">
        <f ca="1">IFERROR(VLOOKUP(ROWS(M$45:M67),Упутство!$B$374:$N$473,13,FALSE),"")</f>
        <v/>
      </c>
      <c r="N67" s="446">
        <f t="shared" ca="1" si="0"/>
        <v>0</v>
      </c>
      <c r="O67" s="447">
        <f t="shared" ca="1" si="1"/>
        <v>0</v>
      </c>
      <c r="P67" s="59"/>
      <c r="Q67" s="59"/>
      <c r="R67" s="59"/>
      <c r="S67" s="59"/>
      <c r="T67" s="59"/>
      <c r="U67" s="59"/>
      <c r="V67" s="59"/>
      <c r="W67" s="59"/>
      <c r="X67" s="8"/>
      <c r="Y67" s="8"/>
      <c r="Z67" s="8"/>
      <c r="AA67" s="8"/>
      <c r="AB67" s="8"/>
      <c r="AC67" s="8"/>
      <c r="AD67" s="9"/>
      <c r="AE67" s="8"/>
      <c r="AF67" s="8"/>
      <c r="AG67" s="8"/>
    </row>
    <row r="68" spans="1:33" ht="28.5" hidden="1" customHeight="1" outlineLevel="1">
      <c r="A68" s="100">
        <f t="shared" si="2"/>
        <v>24</v>
      </c>
      <c r="B68" s="466" t="str">
        <f ca="1">IFERROR(VLOOKUP(ROWS($B$45:B68),Упутство!$B$374:$D$473,3,FALSE),"")</f>
        <v/>
      </c>
      <c r="C68" s="467"/>
      <c r="D68" s="218" t="str">
        <f ca="1">IFERROR(VLOOKUP(ROWS(D$45:D68),Упутство!$B$374:$N$473,4,FALSE),"")</f>
        <v/>
      </c>
      <c r="E68" s="218" t="str">
        <f ca="1">IFERROR(VLOOKUP(ROWS(E$45:E68),Упутство!$B$374:$N$473,5,FALSE),"")</f>
        <v/>
      </c>
      <c r="F68" s="218" t="str">
        <f ca="1">IFERROR(VLOOKUP(ROWS(F$45:F68),Упутство!$B$374:$N$473,6,FALSE),"")</f>
        <v/>
      </c>
      <c r="G68" s="218" t="str">
        <f ca="1">IFERROR(VLOOKUP(ROWS(G$45:G68),Упутство!$B$374:$N$473,7,FALSE),"")</f>
        <v/>
      </c>
      <c r="H68" s="414" t="str">
        <f ca="1">IFERROR(VLOOKUP(ROWS(H$45:H68),Упутство!$B$374:$N$473,8,FALSE),"")</f>
        <v/>
      </c>
      <c r="I68" s="414" t="str">
        <f ca="1">IFERROR(VLOOKUP(ROWS(I$45:I68),Упутство!$B$374:$N$473,9,FALSE),"")</f>
        <v/>
      </c>
      <c r="J68" s="218" t="str">
        <f ca="1">IFERROR(VLOOKUP(ROWS(J$45:J68),Упутство!$B$374:$N$473,10,FALSE),"")</f>
        <v/>
      </c>
      <c r="K68" s="218" t="str">
        <f ca="1">IFERROR(VLOOKUP(ROWS(K$45:K68),Упутство!$B$374:$N$473,11,FALSE),"")</f>
        <v/>
      </c>
      <c r="L68" s="218" t="str">
        <f ca="1">IFERROR(VLOOKUP(ROWS(L$45:L68),Упутство!$B$374:$N$473,12,FALSE),"")</f>
        <v/>
      </c>
      <c r="M68" s="218" t="str">
        <f ca="1">IFERROR(VLOOKUP(ROWS(M$45:M68),Упутство!$B$374:$N$473,13,FALSE),"")</f>
        <v/>
      </c>
      <c r="N68" s="446">
        <f t="shared" ca="1" si="0"/>
        <v>0</v>
      </c>
      <c r="O68" s="447">
        <f t="shared" ca="1" si="1"/>
        <v>0</v>
      </c>
      <c r="P68" s="59"/>
      <c r="Q68" s="59"/>
      <c r="R68" s="59"/>
      <c r="S68" s="59"/>
      <c r="T68" s="59"/>
      <c r="U68" s="59"/>
      <c r="V68" s="59"/>
      <c r="W68" s="59"/>
      <c r="X68" s="8"/>
      <c r="Y68" s="8"/>
      <c r="Z68" s="8"/>
      <c r="AA68" s="8"/>
      <c r="AB68" s="8"/>
      <c r="AC68" s="8"/>
      <c r="AD68" s="9"/>
      <c r="AE68" s="8"/>
      <c r="AF68" s="8"/>
      <c r="AG68" s="8"/>
    </row>
    <row r="69" spans="1:33" ht="28.5" hidden="1" customHeight="1" outlineLevel="1">
      <c r="A69" s="100">
        <f t="shared" si="2"/>
        <v>25</v>
      </c>
      <c r="B69" s="466" t="str">
        <f ca="1">IFERROR(VLOOKUP(ROWS($B$45:B69),Упутство!$B$374:$D$473,3,FALSE),"")</f>
        <v/>
      </c>
      <c r="C69" s="467"/>
      <c r="D69" s="218" t="str">
        <f ca="1">IFERROR(VLOOKUP(ROWS(D$45:D69),Упутство!$B$374:$N$473,4,FALSE),"")</f>
        <v/>
      </c>
      <c r="E69" s="218" t="str">
        <f ca="1">IFERROR(VLOOKUP(ROWS(E$45:E69),Упутство!$B$374:$N$473,5,FALSE),"")</f>
        <v/>
      </c>
      <c r="F69" s="218" t="str">
        <f ca="1">IFERROR(VLOOKUP(ROWS(F$45:F69),Упутство!$B$374:$N$473,6,FALSE),"")</f>
        <v/>
      </c>
      <c r="G69" s="218" t="str">
        <f ca="1">IFERROR(VLOOKUP(ROWS(G$45:G69),Упутство!$B$374:$N$473,7,FALSE),"")</f>
        <v/>
      </c>
      <c r="H69" s="414" t="str">
        <f ca="1">IFERROR(VLOOKUP(ROWS(H$45:H69),Упутство!$B$374:$N$473,8,FALSE),"")</f>
        <v/>
      </c>
      <c r="I69" s="414" t="str">
        <f ca="1">IFERROR(VLOOKUP(ROWS(I$45:I69),Упутство!$B$374:$N$473,9,FALSE),"")</f>
        <v/>
      </c>
      <c r="J69" s="218" t="str">
        <f ca="1">IFERROR(VLOOKUP(ROWS(J$45:J69),Упутство!$B$374:$N$473,10,FALSE),"")</f>
        <v/>
      </c>
      <c r="K69" s="218" t="str">
        <f ca="1">IFERROR(VLOOKUP(ROWS(K$45:K69),Упутство!$B$374:$N$473,11,FALSE),"")</f>
        <v/>
      </c>
      <c r="L69" s="218" t="str">
        <f ca="1">IFERROR(VLOOKUP(ROWS(L$45:L69),Упутство!$B$374:$N$473,12,FALSE),"")</f>
        <v/>
      </c>
      <c r="M69" s="218" t="str">
        <f ca="1">IFERROR(VLOOKUP(ROWS(M$45:M69),Упутство!$B$374:$N$473,13,FALSE),"")</f>
        <v/>
      </c>
      <c r="N69" s="446">
        <f t="shared" ca="1" si="0"/>
        <v>0</v>
      </c>
      <c r="O69" s="447">
        <f t="shared" ca="1" si="1"/>
        <v>0</v>
      </c>
      <c r="P69" s="59"/>
      <c r="Q69" s="59"/>
      <c r="R69" s="59"/>
      <c r="S69" s="59"/>
      <c r="T69" s="59"/>
      <c r="U69" s="59"/>
      <c r="V69" s="59"/>
      <c r="W69" s="59"/>
      <c r="X69" s="8"/>
      <c r="Y69" s="8"/>
      <c r="Z69" s="8"/>
      <c r="AA69" s="8"/>
      <c r="AB69" s="8"/>
      <c r="AC69" s="8"/>
      <c r="AD69" s="9"/>
      <c r="AE69" s="8"/>
      <c r="AF69" s="8"/>
      <c r="AG69" s="8"/>
    </row>
    <row r="70" spans="1:33" ht="28.5" hidden="1" customHeight="1" outlineLevel="1">
      <c r="A70" s="100">
        <f t="shared" si="2"/>
        <v>26</v>
      </c>
      <c r="B70" s="466" t="str">
        <f ca="1">IFERROR(VLOOKUP(ROWS($B$45:B70),Упутство!$B$374:$D$473,3,FALSE),"")</f>
        <v/>
      </c>
      <c r="C70" s="467"/>
      <c r="D70" s="218" t="str">
        <f ca="1">IFERROR(VLOOKUP(ROWS(D$45:D70),Упутство!$B$374:$N$473,4,FALSE),"")</f>
        <v/>
      </c>
      <c r="E70" s="218" t="str">
        <f ca="1">IFERROR(VLOOKUP(ROWS(E$45:E70),Упутство!$B$374:$N$473,5,FALSE),"")</f>
        <v/>
      </c>
      <c r="F70" s="218" t="str">
        <f ca="1">IFERROR(VLOOKUP(ROWS(F$45:F70),Упутство!$B$374:$N$473,6,FALSE),"")</f>
        <v/>
      </c>
      <c r="G70" s="218" t="str">
        <f ca="1">IFERROR(VLOOKUP(ROWS(G$45:G70),Упутство!$B$374:$N$473,7,FALSE),"")</f>
        <v/>
      </c>
      <c r="H70" s="414" t="str">
        <f ca="1">IFERROR(VLOOKUP(ROWS(H$45:H70),Упутство!$B$374:$N$473,8,FALSE),"")</f>
        <v/>
      </c>
      <c r="I70" s="414" t="str">
        <f ca="1">IFERROR(VLOOKUP(ROWS(I$45:I70),Упутство!$B$374:$N$473,9,FALSE),"")</f>
        <v/>
      </c>
      <c r="J70" s="218" t="str">
        <f ca="1">IFERROR(VLOOKUP(ROWS(J$45:J70),Упутство!$B$374:$N$473,10,FALSE),"")</f>
        <v/>
      </c>
      <c r="K70" s="218" t="str">
        <f ca="1">IFERROR(VLOOKUP(ROWS(K$45:K70),Упутство!$B$374:$N$473,11,FALSE),"")</f>
        <v/>
      </c>
      <c r="L70" s="218" t="str">
        <f ca="1">IFERROR(VLOOKUP(ROWS(L$45:L70),Упутство!$B$374:$N$473,12,FALSE),"")</f>
        <v/>
      </c>
      <c r="M70" s="218" t="str">
        <f ca="1">IFERROR(VLOOKUP(ROWS(M$45:M70),Упутство!$B$374:$N$473,13,FALSE),"")</f>
        <v/>
      </c>
      <c r="N70" s="446">
        <f t="shared" ca="1" si="0"/>
        <v>0</v>
      </c>
      <c r="O70" s="447">
        <f t="shared" ca="1" si="1"/>
        <v>0</v>
      </c>
      <c r="P70" s="59"/>
      <c r="Q70" s="59"/>
      <c r="R70" s="59"/>
      <c r="S70" s="59"/>
      <c r="T70" s="59"/>
      <c r="U70" s="59"/>
      <c r="V70" s="59"/>
      <c r="W70" s="59"/>
      <c r="X70" s="8"/>
      <c r="Y70" s="8"/>
      <c r="Z70" s="8"/>
      <c r="AA70" s="8"/>
      <c r="AB70" s="8"/>
      <c r="AC70" s="8"/>
      <c r="AD70" s="9"/>
      <c r="AE70" s="8"/>
      <c r="AF70" s="8"/>
      <c r="AG70" s="8"/>
    </row>
    <row r="71" spans="1:33" ht="28.5" hidden="1" customHeight="1" outlineLevel="1">
      <c r="A71" s="100">
        <f t="shared" si="2"/>
        <v>27</v>
      </c>
      <c r="B71" s="466" t="str">
        <f ca="1">IFERROR(VLOOKUP(ROWS($B$45:B71),Упутство!$B$374:$D$473,3,FALSE),"")</f>
        <v/>
      </c>
      <c r="C71" s="467"/>
      <c r="D71" s="218" t="str">
        <f ca="1">IFERROR(VLOOKUP(ROWS(D$45:D71),Упутство!$B$374:$N$473,4,FALSE),"")</f>
        <v/>
      </c>
      <c r="E71" s="218" t="str">
        <f ca="1">IFERROR(VLOOKUP(ROWS(E$45:E71),Упутство!$B$374:$N$473,5,FALSE),"")</f>
        <v/>
      </c>
      <c r="F71" s="218" t="str">
        <f ca="1">IFERROR(VLOOKUP(ROWS(F$45:F71),Упутство!$B$374:$N$473,6,FALSE),"")</f>
        <v/>
      </c>
      <c r="G71" s="218" t="str">
        <f ca="1">IFERROR(VLOOKUP(ROWS(G$45:G71),Упутство!$B$374:$N$473,7,FALSE),"")</f>
        <v/>
      </c>
      <c r="H71" s="414" t="str">
        <f ca="1">IFERROR(VLOOKUP(ROWS(H$45:H71),Упутство!$B$374:$N$473,8,FALSE),"")</f>
        <v/>
      </c>
      <c r="I71" s="414" t="str">
        <f ca="1">IFERROR(VLOOKUP(ROWS(I$45:I71),Упутство!$B$374:$N$473,9,FALSE),"")</f>
        <v/>
      </c>
      <c r="J71" s="218" t="str">
        <f ca="1">IFERROR(VLOOKUP(ROWS(J$45:J71),Упутство!$B$374:$N$473,10,FALSE),"")</f>
        <v/>
      </c>
      <c r="K71" s="218" t="str">
        <f ca="1">IFERROR(VLOOKUP(ROWS(K$45:K71),Упутство!$B$374:$N$473,11,FALSE),"")</f>
        <v/>
      </c>
      <c r="L71" s="218" t="str">
        <f ca="1">IFERROR(VLOOKUP(ROWS(L$45:L71),Упутство!$B$374:$N$473,12,FALSE),"")</f>
        <v/>
      </c>
      <c r="M71" s="218" t="str">
        <f ca="1">IFERROR(VLOOKUP(ROWS(M$45:M71),Упутство!$B$374:$N$473,13,FALSE),"")</f>
        <v/>
      </c>
      <c r="N71" s="446">
        <f t="shared" ca="1" si="0"/>
        <v>0</v>
      </c>
      <c r="O71" s="447">
        <f t="shared" ca="1" si="1"/>
        <v>0</v>
      </c>
      <c r="P71" s="59"/>
      <c r="Q71" s="59"/>
      <c r="R71" s="59"/>
      <c r="S71" s="59"/>
      <c r="T71" s="59"/>
      <c r="U71" s="59"/>
      <c r="V71" s="59"/>
      <c r="W71" s="59"/>
      <c r="X71" s="8"/>
      <c r="Y71" s="8"/>
      <c r="Z71" s="8"/>
      <c r="AA71" s="8"/>
      <c r="AB71" s="8"/>
      <c r="AC71" s="8"/>
      <c r="AD71" s="9"/>
      <c r="AE71" s="8"/>
      <c r="AF71" s="8"/>
      <c r="AG71" s="8"/>
    </row>
    <row r="72" spans="1:33" ht="28.5" hidden="1" customHeight="1" outlineLevel="1">
      <c r="A72" s="100">
        <f t="shared" si="2"/>
        <v>28</v>
      </c>
      <c r="B72" s="466" t="str">
        <f ca="1">IFERROR(VLOOKUP(ROWS($B$45:B72),Упутство!$B$374:$D$473,3,FALSE),"")</f>
        <v/>
      </c>
      <c r="C72" s="467"/>
      <c r="D72" s="218" t="str">
        <f ca="1">IFERROR(VLOOKUP(ROWS(D$45:D72),Упутство!$B$374:$N$473,4,FALSE),"")</f>
        <v/>
      </c>
      <c r="E72" s="218" t="str">
        <f ca="1">IFERROR(VLOOKUP(ROWS(E$45:E72),Упутство!$B$374:$N$473,5,FALSE),"")</f>
        <v/>
      </c>
      <c r="F72" s="218" t="str">
        <f ca="1">IFERROR(VLOOKUP(ROWS(F$45:F72),Упутство!$B$374:$N$473,6,FALSE),"")</f>
        <v/>
      </c>
      <c r="G72" s="218" t="str">
        <f ca="1">IFERROR(VLOOKUP(ROWS(G$45:G72),Упутство!$B$374:$N$473,7,FALSE),"")</f>
        <v/>
      </c>
      <c r="H72" s="414" t="str">
        <f ca="1">IFERROR(VLOOKUP(ROWS(H$45:H72),Упутство!$B$374:$N$473,8,FALSE),"")</f>
        <v/>
      </c>
      <c r="I72" s="414" t="str">
        <f ca="1">IFERROR(VLOOKUP(ROWS(I$45:I72),Упутство!$B$374:$N$473,9,FALSE),"")</f>
        <v/>
      </c>
      <c r="J72" s="218" t="str">
        <f ca="1">IFERROR(VLOOKUP(ROWS(J$45:J72),Упутство!$B$374:$N$473,10,FALSE),"")</f>
        <v/>
      </c>
      <c r="K72" s="218" t="str">
        <f ca="1">IFERROR(VLOOKUP(ROWS(K$45:K72),Упутство!$B$374:$N$473,11,FALSE),"")</f>
        <v/>
      </c>
      <c r="L72" s="218" t="str">
        <f ca="1">IFERROR(VLOOKUP(ROWS(L$45:L72),Упутство!$B$374:$N$473,12,FALSE),"")</f>
        <v/>
      </c>
      <c r="M72" s="218" t="str">
        <f ca="1">IFERROR(VLOOKUP(ROWS(M$45:M72),Упутство!$B$374:$N$473,13,FALSE),"")</f>
        <v/>
      </c>
      <c r="N72" s="446">
        <f t="shared" ca="1" si="0"/>
        <v>0</v>
      </c>
      <c r="O72" s="447">
        <f t="shared" ca="1" si="1"/>
        <v>0</v>
      </c>
      <c r="P72" s="59"/>
      <c r="Q72" s="59"/>
      <c r="R72" s="59"/>
      <c r="S72" s="59"/>
      <c r="T72" s="59"/>
      <c r="U72" s="59"/>
      <c r="V72" s="59"/>
      <c r="W72" s="59"/>
      <c r="X72" s="8"/>
      <c r="Y72" s="8"/>
      <c r="Z72" s="8"/>
      <c r="AA72" s="8"/>
      <c r="AB72" s="8"/>
      <c r="AC72" s="8"/>
      <c r="AD72" s="9"/>
      <c r="AE72" s="8"/>
      <c r="AF72" s="8"/>
      <c r="AG72" s="8"/>
    </row>
    <row r="73" spans="1:33" ht="28.5" hidden="1" customHeight="1" outlineLevel="1">
      <c r="A73" s="100">
        <f t="shared" si="2"/>
        <v>29</v>
      </c>
      <c r="B73" s="466" t="str">
        <f ca="1">IFERROR(VLOOKUP(ROWS($B$45:B73),Упутство!$B$374:$D$473,3,FALSE),"")</f>
        <v/>
      </c>
      <c r="C73" s="467"/>
      <c r="D73" s="218" t="str">
        <f ca="1">IFERROR(VLOOKUP(ROWS(D$45:D73),Упутство!$B$374:$N$473,4,FALSE),"")</f>
        <v/>
      </c>
      <c r="E73" s="218" t="str">
        <f ca="1">IFERROR(VLOOKUP(ROWS(E$45:E73),Упутство!$B$374:$N$473,5,FALSE),"")</f>
        <v/>
      </c>
      <c r="F73" s="218" t="str">
        <f ca="1">IFERROR(VLOOKUP(ROWS(F$45:F73),Упутство!$B$374:$N$473,6,FALSE),"")</f>
        <v/>
      </c>
      <c r="G73" s="218" t="str">
        <f ca="1">IFERROR(VLOOKUP(ROWS(G$45:G73),Упутство!$B$374:$N$473,7,FALSE),"")</f>
        <v/>
      </c>
      <c r="H73" s="414" t="str">
        <f ca="1">IFERROR(VLOOKUP(ROWS(H$45:H73),Упутство!$B$374:$N$473,8,FALSE),"")</f>
        <v/>
      </c>
      <c r="I73" s="414" t="str">
        <f ca="1">IFERROR(VLOOKUP(ROWS(I$45:I73),Упутство!$B$374:$N$473,9,FALSE),"")</f>
        <v/>
      </c>
      <c r="J73" s="218" t="str">
        <f ca="1">IFERROR(VLOOKUP(ROWS(J$45:J73),Упутство!$B$374:$N$473,10,FALSE),"")</f>
        <v/>
      </c>
      <c r="K73" s="218" t="str">
        <f ca="1">IFERROR(VLOOKUP(ROWS(K$45:K73),Упутство!$B$374:$N$473,11,FALSE),"")</f>
        <v/>
      </c>
      <c r="L73" s="218" t="str">
        <f ca="1">IFERROR(VLOOKUP(ROWS(L$45:L73),Упутство!$B$374:$N$473,12,FALSE),"")</f>
        <v/>
      </c>
      <c r="M73" s="218" t="str">
        <f ca="1">IFERROR(VLOOKUP(ROWS(M$45:M73),Упутство!$B$374:$N$473,13,FALSE),"")</f>
        <v/>
      </c>
      <c r="N73" s="446">
        <f t="shared" ca="1" si="0"/>
        <v>0</v>
      </c>
      <c r="O73" s="447">
        <f t="shared" ca="1" si="1"/>
        <v>0</v>
      </c>
      <c r="P73" s="59"/>
      <c r="Q73" s="59"/>
      <c r="R73" s="59"/>
      <c r="S73" s="59"/>
      <c r="T73" s="59"/>
      <c r="U73" s="59"/>
      <c r="V73" s="59"/>
      <c r="W73" s="59"/>
      <c r="X73" s="8"/>
      <c r="Y73" s="8"/>
      <c r="Z73" s="8"/>
      <c r="AA73" s="8"/>
      <c r="AB73" s="8"/>
      <c r="AC73" s="8"/>
      <c r="AD73" s="9"/>
      <c r="AE73" s="8"/>
      <c r="AF73" s="8"/>
      <c r="AG73" s="8"/>
    </row>
    <row r="74" spans="1:33" ht="28.5" hidden="1" customHeight="1" outlineLevel="1">
      <c r="A74" s="100">
        <f t="shared" si="2"/>
        <v>30</v>
      </c>
      <c r="B74" s="466" t="str">
        <f ca="1">IFERROR(VLOOKUP(ROWS($B$45:B74),Упутство!$B$374:$D$473,3,FALSE),"")</f>
        <v/>
      </c>
      <c r="C74" s="467"/>
      <c r="D74" s="218" t="str">
        <f ca="1">IFERROR(VLOOKUP(ROWS(D$45:D74),Упутство!$B$374:$N$473,4,FALSE),"")</f>
        <v/>
      </c>
      <c r="E74" s="218" t="str">
        <f ca="1">IFERROR(VLOOKUP(ROWS(E$45:E74),Упутство!$B$374:$N$473,5,FALSE),"")</f>
        <v/>
      </c>
      <c r="F74" s="218" t="str">
        <f ca="1">IFERROR(VLOOKUP(ROWS(F$45:F74),Упутство!$B$374:$N$473,6,FALSE),"")</f>
        <v/>
      </c>
      <c r="G74" s="218" t="str">
        <f ca="1">IFERROR(VLOOKUP(ROWS(G$45:G74),Упутство!$B$374:$N$473,7,FALSE),"")</f>
        <v/>
      </c>
      <c r="H74" s="414" t="str">
        <f ca="1">IFERROR(VLOOKUP(ROWS(H$45:H74),Упутство!$B$374:$N$473,8,FALSE),"")</f>
        <v/>
      </c>
      <c r="I74" s="414" t="str">
        <f ca="1">IFERROR(VLOOKUP(ROWS(I$45:I74),Упутство!$B$374:$N$473,9,FALSE),"")</f>
        <v/>
      </c>
      <c r="J74" s="218" t="str">
        <f ca="1">IFERROR(VLOOKUP(ROWS(J$45:J74),Упутство!$B$374:$N$473,10,FALSE),"")</f>
        <v/>
      </c>
      <c r="K74" s="218" t="str">
        <f ca="1">IFERROR(VLOOKUP(ROWS(K$45:K74),Упутство!$B$374:$N$473,11,FALSE),"")</f>
        <v/>
      </c>
      <c r="L74" s="218" t="str">
        <f ca="1">IFERROR(VLOOKUP(ROWS(L$45:L74),Упутство!$B$374:$N$473,12,FALSE),"")</f>
        <v/>
      </c>
      <c r="M74" s="218" t="str">
        <f ca="1">IFERROR(VLOOKUP(ROWS(M$45:M74),Упутство!$B$374:$N$473,13,FALSE),"")</f>
        <v/>
      </c>
      <c r="N74" s="446">
        <f t="shared" ca="1" si="0"/>
        <v>0</v>
      </c>
      <c r="O74" s="447">
        <f t="shared" ca="1" si="1"/>
        <v>0</v>
      </c>
      <c r="P74" s="59"/>
      <c r="Q74" s="59"/>
      <c r="R74" s="59"/>
      <c r="S74" s="59"/>
      <c r="T74" s="59"/>
      <c r="U74" s="59"/>
      <c r="V74" s="59"/>
      <c r="W74" s="59"/>
      <c r="X74" s="8"/>
      <c r="Y74" s="8"/>
      <c r="Z74" s="8"/>
      <c r="AA74" s="8"/>
      <c r="AB74" s="8"/>
      <c r="AC74" s="8"/>
      <c r="AD74" s="9"/>
      <c r="AE74" s="8"/>
      <c r="AF74" s="8"/>
      <c r="AG74" s="8"/>
    </row>
    <row r="75" spans="1:33" ht="28.5" hidden="1" customHeight="1" outlineLevel="1">
      <c r="A75" s="100">
        <f t="shared" si="2"/>
        <v>31</v>
      </c>
      <c r="B75" s="466" t="str">
        <f ca="1">IFERROR(VLOOKUP(ROWS($B$45:B75),Упутство!$B$374:$D$473,3,FALSE),"")</f>
        <v/>
      </c>
      <c r="C75" s="467"/>
      <c r="D75" s="218" t="str">
        <f ca="1">IFERROR(VLOOKUP(ROWS(D$45:D75),Упутство!$B$374:$N$473,4,FALSE),"")</f>
        <v/>
      </c>
      <c r="E75" s="218" t="str">
        <f ca="1">IFERROR(VLOOKUP(ROWS(E$45:E75),Упутство!$B$374:$N$473,5,FALSE),"")</f>
        <v/>
      </c>
      <c r="F75" s="218" t="str">
        <f ca="1">IFERROR(VLOOKUP(ROWS(F$45:F75),Упутство!$B$374:$N$473,6,FALSE),"")</f>
        <v/>
      </c>
      <c r="G75" s="218" t="str">
        <f ca="1">IFERROR(VLOOKUP(ROWS(G$45:G75),Упутство!$B$374:$N$473,7,FALSE),"")</f>
        <v/>
      </c>
      <c r="H75" s="414" t="str">
        <f ca="1">IFERROR(VLOOKUP(ROWS(H$45:H75),Упутство!$B$374:$N$473,8,FALSE),"")</f>
        <v/>
      </c>
      <c r="I75" s="414" t="str">
        <f ca="1">IFERROR(VLOOKUP(ROWS(I$45:I75),Упутство!$B$374:$N$473,9,FALSE),"")</f>
        <v/>
      </c>
      <c r="J75" s="218" t="str">
        <f ca="1">IFERROR(VLOOKUP(ROWS(J$45:J75),Упутство!$B$374:$N$473,10,FALSE),"")</f>
        <v/>
      </c>
      <c r="K75" s="218" t="str">
        <f ca="1">IFERROR(VLOOKUP(ROWS(K$45:K75),Упутство!$B$374:$N$473,11,FALSE),"")</f>
        <v/>
      </c>
      <c r="L75" s="218" t="str">
        <f ca="1">IFERROR(VLOOKUP(ROWS(L$45:L75),Упутство!$B$374:$N$473,12,FALSE),"")</f>
        <v/>
      </c>
      <c r="M75" s="218" t="str">
        <f ca="1">IFERROR(VLOOKUP(ROWS(M$45:M75),Упутство!$B$374:$N$473,13,FALSE),"")</f>
        <v/>
      </c>
      <c r="N75" s="446">
        <f t="shared" ca="1" si="0"/>
        <v>0</v>
      </c>
      <c r="O75" s="447">
        <f t="shared" ca="1" si="1"/>
        <v>0</v>
      </c>
      <c r="P75" s="59"/>
      <c r="Q75" s="59"/>
      <c r="R75" s="59"/>
      <c r="S75" s="59"/>
      <c r="T75" s="59"/>
      <c r="U75" s="59"/>
      <c r="V75" s="59"/>
      <c r="W75" s="59"/>
      <c r="X75" s="8"/>
      <c r="Y75" s="8"/>
      <c r="Z75" s="8"/>
      <c r="AA75" s="8"/>
      <c r="AB75" s="8"/>
      <c r="AC75" s="8"/>
      <c r="AD75" s="9"/>
      <c r="AE75" s="8"/>
      <c r="AF75" s="8"/>
      <c r="AG75" s="8"/>
    </row>
    <row r="76" spans="1:33" ht="28.5" hidden="1" customHeight="1" outlineLevel="1">
      <c r="A76" s="100">
        <f t="shared" si="2"/>
        <v>32</v>
      </c>
      <c r="B76" s="466" t="str">
        <f ca="1">IFERROR(VLOOKUP(ROWS($B$45:B76),Упутство!$B$374:$D$473,3,FALSE),"")</f>
        <v/>
      </c>
      <c r="C76" s="467"/>
      <c r="D76" s="218" t="str">
        <f ca="1">IFERROR(VLOOKUP(ROWS(D$45:D76),Упутство!$B$374:$N$473,4,FALSE),"")</f>
        <v/>
      </c>
      <c r="E76" s="218" t="str">
        <f ca="1">IFERROR(VLOOKUP(ROWS(E$45:E76),Упутство!$B$374:$N$473,5,FALSE),"")</f>
        <v/>
      </c>
      <c r="F76" s="218" t="str">
        <f ca="1">IFERROR(VLOOKUP(ROWS(F$45:F76),Упутство!$B$374:$N$473,6,FALSE),"")</f>
        <v/>
      </c>
      <c r="G76" s="218" t="str">
        <f ca="1">IFERROR(VLOOKUP(ROWS(G$45:G76),Упутство!$B$374:$N$473,7,FALSE),"")</f>
        <v/>
      </c>
      <c r="H76" s="414" t="str">
        <f ca="1">IFERROR(VLOOKUP(ROWS(H$45:H76),Упутство!$B$374:$N$473,8,FALSE),"")</f>
        <v/>
      </c>
      <c r="I76" s="414" t="str">
        <f ca="1">IFERROR(VLOOKUP(ROWS(I$45:I76),Упутство!$B$374:$N$473,9,FALSE),"")</f>
        <v/>
      </c>
      <c r="J76" s="218" t="str">
        <f ca="1">IFERROR(VLOOKUP(ROWS(J$45:J76),Упутство!$B$374:$N$473,10,FALSE),"")</f>
        <v/>
      </c>
      <c r="K76" s="218" t="str">
        <f ca="1">IFERROR(VLOOKUP(ROWS(K$45:K76),Упутство!$B$374:$N$473,11,FALSE),"")</f>
        <v/>
      </c>
      <c r="L76" s="218" t="str">
        <f ca="1">IFERROR(VLOOKUP(ROWS(L$45:L76),Упутство!$B$374:$N$473,12,FALSE),"")</f>
        <v/>
      </c>
      <c r="M76" s="218" t="str">
        <f ca="1">IFERROR(VLOOKUP(ROWS(M$45:M76),Упутство!$B$374:$N$473,13,FALSE),"")</f>
        <v/>
      </c>
      <c r="N76" s="446">
        <f t="shared" ca="1" si="0"/>
        <v>0</v>
      </c>
      <c r="O76" s="447">
        <f t="shared" ca="1" si="1"/>
        <v>0</v>
      </c>
      <c r="P76" s="59"/>
      <c r="Q76" s="59"/>
      <c r="R76" s="59"/>
      <c r="S76" s="59"/>
      <c r="T76" s="59"/>
      <c r="U76" s="59"/>
      <c r="V76" s="59"/>
      <c r="W76" s="59"/>
      <c r="X76" s="8"/>
      <c r="Y76" s="8"/>
      <c r="Z76" s="8"/>
      <c r="AA76" s="8"/>
      <c r="AB76" s="8"/>
      <c r="AC76" s="8"/>
      <c r="AD76" s="9"/>
      <c r="AE76" s="8"/>
      <c r="AF76" s="8"/>
      <c r="AG76" s="8"/>
    </row>
    <row r="77" spans="1:33" ht="28.5" hidden="1" customHeight="1" outlineLevel="1">
      <c r="A77" s="100">
        <f t="shared" si="2"/>
        <v>33</v>
      </c>
      <c r="B77" s="466" t="str">
        <f ca="1">IFERROR(VLOOKUP(ROWS($B$45:B77),Упутство!$B$374:$D$473,3,FALSE),"")</f>
        <v/>
      </c>
      <c r="C77" s="467"/>
      <c r="D77" s="218" t="str">
        <f ca="1">IFERROR(VLOOKUP(ROWS(D$45:D77),Упутство!$B$374:$N$473,4,FALSE),"")</f>
        <v/>
      </c>
      <c r="E77" s="218" t="str">
        <f ca="1">IFERROR(VLOOKUP(ROWS(E$45:E77),Упутство!$B$374:$N$473,5,FALSE),"")</f>
        <v/>
      </c>
      <c r="F77" s="218" t="str">
        <f ca="1">IFERROR(VLOOKUP(ROWS(F$45:F77),Упутство!$B$374:$N$473,6,FALSE),"")</f>
        <v/>
      </c>
      <c r="G77" s="218" t="str">
        <f ca="1">IFERROR(VLOOKUP(ROWS(G$45:G77),Упутство!$B$374:$N$473,7,FALSE),"")</f>
        <v/>
      </c>
      <c r="H77" s="414" t="str">
        <f ca="1">IFERROR(VLOOKUP(ROWS(H$45:H77),Упутство!$B$374:$N$473,8,FALSE),"")</f>
        <v/>
      </c>
      <c r="I77" s="414" t="str">
        <f ca="1">IFERROR(VLOOKUP(ROWS(I$45:I77),Упутство!$B$374:$N$473,9,FALSE),"")</f>
        <v/>
      </c>
      <c r="J77" s="218" t="str">
        <f ca="1">IFERROR(VLOOKUP(ROWS(J$45:J77),Упутство!$B$374:$N$473,10,FALSE),"")</f>
        <v/>
      </c>
      <c r="K77" s="218" t="str">
        <f ca="1">IFERROR(VLOOKUP(ROWS(K$45:K77),Упутство!$B$374:$N$473,11,FALSE),"")</f>
        <v/>
      </c>
      <c r="L77" s="218" t="str">
        <f ca="1">IFERROR(VLOOKUP(ROWS(L$45:L77),Упутство!$B$374:$N$473,12,FALSE),"")</f>
        <v/>
      </c>
      <c r="M77" s="218" t="str">
        <f ca="1">IFERROR(VLOOKUP(ROWS(M$45:M77),Упутство!$B$374:$N$473,13,FALSE),"")</f>
        <v/>
      </c>
      <c r="N77" s="446">
        <f t="shared" ca="1" si="0"/>
        <v>0</v>
      </c>
      <c r="O77" s="447">
        <f t="shared" ca="1" si="1"/>
        <v>0</v>
      </c>
      <c r="P77" s="59"/>
      <c r="Q77" s="59"/>
      <c r="R77" s="59"/>
      <c r="S77" s="59"/>
      <c r="T77" s="59"/>
      <c r="U77" s="59"/>
      <c r="V77" s="59"/>
      <c r="W77" s="59"/>
      <c r="X77" s="8"/>
      <c r="Y77" s="8"/>
      <c r="Z77" s="8"/>
      <c r="AA77" s="8"/>
      <c r="AB77" s="8"/>
      <c r="AC77" s="8"/>
      <c r="AD77" s="9"/>
      <c r="AE77" s="8"/>
      <c r="AF77" s="8"/>
      <c r="AG77" s="8"/>
    </row>
    <row r="78" spans="1:33" ht="28.5" hidden="1" customHeight="1" outlineLevel="1">
      <c r="A78" s="100">
        <f t="shared" si="2"/>
        <v>34</v>
      </c>
      <c r="B78" s="466" t="str">
        <f ca="1">IFERROR(VLOOKUP(ROWS($B$45:B78),Упутство!$B$374:$D$473,3,FALSE),"")</f>
        <v/>
      </c>
      <c r="C78" s="467"/>
      <c r="D78" s="218" t="str">
        <f ca="1">IFERROR(VLOOKUP(ROWS(D$45:D78),Упутство!$B$374:$N$473,4,FALSE),"")</f>
        <v/>
      </c>
      <c r="E78" s="218" t="str">
        <f ca="1">IFERROR(VLOOKUP(ROWS(E$45:E78),Упутство!$B$374:$N$473,5,FALSE),"")</f>
        <v/>
      </c>
      <c r="F78" s="218" t="str">
        <f ca="1">IFERROR(VLOOKUP(ROWS(F$45:F78),Упутство!$B$374:$N$473,6,FALSE),"")</f>
        <v/>
      </c>
      <c r="G78" s="218" t="str">
        <f ca="1">IFERROR(VLOOKUP(ROWS(G$45:G78),Упутство!$B$374:$N$473,7,FALSE),"")</f>
        <v/>
      </c>
      <c r="H78" s="414" t="str">
        <f ca="1">IFERROR(VLOOKUP(ROWS(H$45:H78),Упутство!$B$374:$N$473,8,FALSE),"")</f>
        <v/>
      </c>
      <c r="I78" s="414" t="str">
        <f ca="1">IFERROR(VLOOKUP(ROWS(I$45:I78),Упутство!$B$374:$N$473,9,FALSE),"")</f>
        <v/>
      </c>
      <c r="J78" s="218" t="str">
        <f ca="1">IFERROR(VLOOKUP(ROWS(J$45:J78),Упутство!$B$374:$N$473,10,FALSE),"")</f>
        <v/>
      </c>
      <c r="K78" s="218" t="str">
        <f ca="1">IFERROR(VLOOKUP(ROWS(K$45:K78),Упутство!$B$374:$N$473,11,FALSE),"")</f>
        <v/>
      </c>
      <c r="L78" s="218" t="str">
        <f ca="1">IFERROR(VLOOKUP(ROWS(L$45:L78),Упутство!$B$374:$N$473,12,FALSE),"")</f>
        <v/>
      </c>
      <c r="M78" s="218" t="str">
        <f ca="1">IFERROR(VLOOKUP(ROWS(M$45:M78),Упутство!$B$374:$N$473,13,FALSE),"")</f>
        <v/>
      </c>
      <c r="N78" s="446">
        <f t="shared" ca="1" si="0"/>
        <v>0</v>
      </c>
      <c r="O78" s="447">
        <f t="shared" ca="1" si="1"/>
        <v>0</v>
      </c>
      <c r="P78" s="59"/>
      <c r="Q78" s="59"/>
      <c r="R78" s="59"/>
      <c r="S78" s="59"/>
      <c r="T78" s="59"/>
      <c r="U78" s="59"/>
      <c r="V78" s="59"/>
      <c r="W78" s="59"/>
      <c r="X78" s="8"/>
      <c r="Y78" s="8"/>
      <c r="Z78" s="8"/>
      <c r="AA78" s="8"/>
      <c r="AB78" s="8"/>
      <c r="AC78" s="8"/>
      <c r="AD78" s="9"/>
      <c r="AE78" s="8"/>
      <c r="AF78" s="8"/>
      <c r="AG78" s="8"/>
    </row>
    <row r="79" spans="1:33" ht="28.5" hidden="1" customHeight="1" outlineLevel="1">
      <c r="A79" s="100">
        <f t="shared" si="2"/>
        <v>35</v>
      </c>
      <c r="B79" s="466" t="str">
        <f ca="1">IFERROR(VLOOKUP(ROWS($B$45:B79),Упутство!$B$374:$D$473,3,FALSE),"")</f>
        <v/>
      </c>
      <c r="C79" s="467"/>
      <c r="D79" s="218" t="str">
        <f ca="1">IFERROR(VLOOKUP(ROWS(D$45:D79),Упутство!$B$374:$N$473,4,FALSE),"")</f>
        <v/>
      </c>
      <c r="E79" s="218" t="str">
        <f ca="1">IFERROR(VLOOKUP(ROWS(E$45:E79),Упутство!$B$374:$N$473,5,FALSE),"")</f>
        <v/>
      </c>
      <c r="F79" s="218" t="str">
        <f ca="1">IFERROR(VLOOKUP(ROWS(F$45:F79),Упутство!$B$374:$N$473,6,FALSE),"")</f>
        <v/>
      </c>
      <c r="G79" s="218" t="str">
        <f ca="1">IFERROR(VLOOKUP(ROWS(G$45:G79),Упутство!$B$374:$N$473,7,FALSE),"")</f>
        <v/>
      </c>
      <c r="H79" s="414" t="str">
        <f ca="1">IFERROR(VLOOKUP(ROWS(H$45:H79),Упутство!$B$374:$N$473,8,FALSE),"")</f>
        <v/>
      </c>
      <c r="I79" s="414" t="str">
        <f ca="1">IFERROR(VLOOKUP(ROWS(I$45:I79),Упутство!$B$374:$N$473,9,FALSE),"")</f>
        <v/>
      </c>
      <c r="J79" s="218" t="str">
        <f ca="1">IFERROR(VLOOKUP(ROWS(J$45:J79),Упутство!$B$374:$N$473,10,FALSE),"")</f>
        <v/>
      </c>
      <c r="K79" s="218" t="str">
        <f ca="1">IFERROR(VLOOKUP(ROWS(K$45:K79),Упутство!$B$374:$N$473,11,FALSE),"")</f>
        <v/>
      </c>
      <c r="L79" s="218" t="str">
        <f ca="1">IFERROR(VLOOKUP(ROWS(L$45:L79),Упутство!$B$374:$N$473,12,FALSE),"")</f>
        <v/>
      </c>
      <c r="M79" s="218" t="str">
        <f ca="1">IFERROR(VLOOKUP(ROWS(M$45:M79),Упутство!$B$374:$N$473,13,FALSE),"")</f>
        <v/>
      </c>
      <c r="N79" s="446">
        <f t="shared" ca="1" si="0"/>
        <v>0</v>
      </c>
      <c r="O79" s="447">
        <f t="shared" ca="1" si="1"/>
        <v>0</v>
      </c>
      <c r="P79" s="59"/>
      <c r="Q79" s="59"/>
      <c r="R79" s="59"/>
      <c r="S79" s="59"/>
      <c r="T79" s="59"/>
      <c r="U79" s="59"/>
      <c r="V79" s="59"/>
      <c r="W79" s="59"/>
      <c r="X79" s="8"/>
      <c r="Y79" s="8"/>
      <c r="Z79" s="8"/>
      <c r="AA79" s="8"/>
      <c r="AB79" s="8"/>
      <c r="AC79" s="8"/>
      <c r="AD79" s="9"/>
      <c r="AE79" s="8"/>
      <c r="AF79" s="8"/>
      <c r="AG79" s="8"/>
    </row>
    <row r="80" spans="1:33" ht="28.5" hidden="1" customHeight="1" outlineLevel="1">
      <c r="A80" s="100">
        <f t="shared" si="2"/>
        <v>36</v>
      </c>
      <c r="B80" s="466" t="str">
        <f ca="1">IFERROR(VLOOKUP(ROWS($B$45:B80),Упутство!$B$374:$D$473,3,FALSE),"")</f>
        <v/>
      </c>
      <c r="C80" s="467"/>
      <c r="D80" s="218" t="str">
        <f ca="1">IFERROR(VLOOKUP(ROWS(D$45:D80),Упутство!$B$374:$N$473,4,FALSE),"")</f>
        <v/>
      </c>
      <c r="E80" s="218" t="str">
        <f ca="1">IFERROR(VLOOKUP(ROWS(E$45:E80),Упутство!$B$374:$N$473,5,FALSE),"")</f>
        <v/>
      </c>
      <c r="F80" s="218" t="str">
        <f ca="1">IFERROR(VLOOKUP(ROWS(F$45:F80),Упутство!$B$374:$N$473,6,FALSE),"")</f>
        <v/>
      </c>
      <c r="G80" s="218" t="str">
        <f ca="1">IFERROR(VLOOKUP(ROWS(G$45:G80),Упутство!$B$374:$N$473,7,FALSE),"")</f>
        <v/>
      </c>
      <c r="H80" s="414" t="str">
        <f ca="1">IFERROR(VLOOKUP(ROWS(H$45:H80),Упутство!$B$374:$N$473,8,FALSE),"")</f>
        <v/>
      </c>
      <c r="I80" s="414" t="str">
        <f ca="1">IFERROR(VLOOKUP(ROWS(I$45:I80),Упутство!$B$374:$N$473,9,FALSE),"")</f>
        <v/>
      </c>
      <c r="J80" s="218" t="str">
        <f ca="1">IFERROR(VLOOKUP(ROWS(J$45:J80),Упутство!$B$374:$N$473,10,FALSE),"")</f>
        <v/>
      </c>
      <c r="K80" s="218" t="str">
        <f ca="1">IFERROR(VLOOKUP(ROWS(K$45:K80),Упутство!$B$374:$N$473,11,FALSE),"")</f>
        <v/>
      </c>
      <c r="L80" s="218" t="str">
        <f ca="1">IFERROR(VLOOKUP(ROWS(L$45:L80),Упутство!$B$374:$N$473,12,FALSE),"")</f>
        <v/>
      </c>
      <c r="M80" s="218" t="str">
        <f ca="1">IFERROR(VLOOKUP(ROWS(M$45:M80),Упутство!$B$374:$N$473,13,FALSE),"")</f>
        <v/>
      </c>
      <c r="N80" s="446">
        <f t="shared" ca="1" si="0"/>
        <v>0</v>
      </c>
      <c r="O80" s="447">
        <f t="shared" ca="1" si="1"/>
        <v>0</v>
      </c>
      <c r="P80" s="59"/>
      <c r="Q80" s="59"/>
      <c r="R80" s="59"/>
      <c r="S80" s="59"/>
      <c r="T80" s="59"/>
      <c r="U80" s="59"/>
      <c r="V80" s="59"/>
      <c r="W80" s="59"/>
      <c r="X80" s="8"/>
      <c r="Y80" s="8"/>
      <c r="Z80" s="8"/>
      <c r="AA80" s="8"/>
      <c r="AB80" s="8"/>
      <c r="AC80" s="8"/>
      <c r="AD80" s="9"/>
      <c r="AE80" s="8"/>
      <c r="AF80" s="8"/>
      <c r="AG80" s="8"/>
    </row>
    <row r="81" spans="1:33" ht="28.5" hidden="1" customHeight="1" outlineLevel="1">
      <c r="A81" s="100">
        <f t="shared" si="2"/>
        <v>37</v>
      </c>
      <c r="B81" s="466" t="str">
        <f ca="1">IFERROR(VLOOKUP(ROWS($B$45:B81),Упутство!$B$374:$D$473,3,FALSE),"")</f>
        <v/>
      </c>
      <c r="C81" s="467"/>
      <c r="D81" s="218" t="str">
        <f ca="1">IFERROR(VLOOKUP(ROWS(D$45:D81),Упутство!$B$374:$N$473,4,FALSE),"")</f>
        <v/>
      </c>
      <c r="E81" s="218" t="str">
        <f ca="1">IFERROR(VLOOKUP(ROWS(E$45:E81),Упутство!$B$374:$N$473,5,FALSE),"")</f>
        <v/>
      </c>
      <c r="F81" s="218" t="str">
        <f ca="1">IFERROR(VLOOKUP(ROWS(F$45:F81),Упутство!$B$374:$N$473,6,FALSE),"")</f>
        <v/>
      </c>
      <c r="G81" s="218" t="str">
        <f ca="1">IFERROR(VLOOKUP(ROWS(G$45:G81),Упутство!$B$374:$N$473,7,FALSE),"")</f>
        <v/>
      </c>
      <c r="H81" s="414" t="str">
        <f ca="1">IFERROR(VLOOKUP(ROWS(H$45:H81),Упутство!$B$374:$N$473,8,FALSE),"")</f>
        <v/>
      </c>
      <c r="I81" s="414" t="str">
        <f ca="1">IFERROR(VLOOKUP(ROWS(I$45:I81),Упутство!$B$374:$N$473,9,FALSE),"")</f>
        <v/>
      </c>
      <c r="J81" s="218" t="str">
        <f ca="1">IFERROR(VLOOKUP(ROWS(J$45:J81),Упутство!$B$374:$N$473,10,FALSE),"")</f>
        <v/>
      </c>
      <c r="K81" s="218" t="str">
        <f ca="1">IFERROR(VLOOKUP(ROWS(K$45:K81),Упутство!$B$374:$N$473,11,FALSE),"")</f>
        <v/>
      </c>
      <c r="L81" s="218" t="str">
        <f ca="1">IFERROR(VLOOKUP(ROWS(L$45:L81),Упутство!$B$374:$N$473,12,FALSE),"")</f>
        <v/>
      </c>
      <c r="M81" s="218" t="str">
        <f ca="1">IFERROR(VLOOKUP(ROWS(M$45:M81),Упутство!$B$374:$N$473,13,FALSE),"")</f>
        <v/>
      </c>
      <c r="N81" s="446">
        <f t="shared" ca="1" si="0"/>
        <v>0</v>
      </c>
      <c r="O81" s="447">
        <f t="shared" ca="1" si="1"/>
        <v>0</v>
      </c>
      <c r="P81" s="59"/>
      <c r="Q81" s="59"/>
      <c r="R81" s="59"/>
      <c r="S81" s="59"/>
      <c r="T81" s="59"/>
      <c r="U81" s="59"/>
      <c r="V81" s="59"/>
      <c r="W81" s="59"/>
      <c r="X81" s="8"/>
      <c r="Y81" s="8"/>
      <c r="Z81" s="8"/>
      <c r="AA81" s="8"/>
      <c r="AB81" s="8"/>
      <c r="AC81" s="8"/>
      <c r="AD81" s="9"/>
      <c r="AE81" s="8"/>
      <c r="AF81" s="8"/>
      <c r="AG81" s="8"/>
    </row>
    <row r="82" spans="1:33" ht="28.5" hidden="1" customHeight="1" outlineLevel="1">
      <c r="A82" s="100">
        <f t="shared" si="2"/>
        <v>38</v>
      </c>
      <c r="B82" s="466" t="str">
        <f ca="1">IFERROR(VLOOKUP(ROWS($B$45:B82),Упутство!$B$374:$D$473,3,FALSE),"")</f>
        <v/>
      </c>
      <c r="C82" s="467"/>
      <c r="D82" s="218" t="str">
        <f ca="1">IFERROR(VLOOKUP(ROWS(D$45:D82),Упутство!$B$374:$N$473,4,FALSE),"")</f>
        <v/>
      </c>
      <c r="E82" s="218" t="str">
        <f ca="1">IFERROR(VLOOKUP(ROWS(E$45:E82),Упутство!$B$374:$N$473,5,FALSE),"")</f>
        <v/>
      </c>
      <c r="F82" s="218" t="str">
        <f ca="1">IFERROR(VLOOKUP(ROWS(F$45:F82),Упутство!$B$374:$N$473,6,FALSE),"")</f>
        <v/>
      </c>
      <c r="G82" s="218" t="str">
        <f ca="1">IFERROR(VLOOKUP(ROWS(G$45:G82),Упутство!$B$374:$N$473,7,FALSE),"")</f>
        <v/>
      </c>
      <c r="H82" s="414" t="str">
        <f ca="1">IFERROR(VLOOKUP(ROWS(H$45:H82),Упутство!$B$374:$N$473,8,FALSE),"")</f>
        <v/>
      </c>
      <c r="I82" s="414" t="str">
        <f ca="1">IFERROR(VLOOKUP(ROWS(I$45:I82),Упутство!$B$374:$N$473,9,FALSE),"")</f>
        <v/>
      </c>
      <c r="J82" s="218" t="str">
        <f ca="1">IFERROR(VLOOKUP(ROWS(J$45:J82),Упутство!$B$374:$N$473,10,FALSE),"")</f>
        <v/>
      </c>
      <c r="K82" s="218" t="str">
        <f ca="1">IFERROR(VLOOKUP(ROWS(K$45:K82),Упутство!$B$374:$N$473,11,FALSE),"")</f>
        <v/>
      </c>
      <c r="L82" s="218" t="str">
        <f ca="1">IFERROR(VLOOKUP(ROWS(L$45:L82),Упутство!$B$374:$N$473,12,FALSE),"")</f>
        <v/>
      </c>
      <c r="M82" s="218" t="str">
        <f ca="1">IFERROR(VLOOKUP(ROWS(M$45:M82),Упутство!$B$374:$N$473,13,FALSE),"")</f>
        <v/>
      </c>
      <c r="N82" s="446">
        <f t="shared" ca="1" si="0"/>
        <v>0</v>
      </c>
      <c r="O82" s="447">
        <f t="shared" ca="1" si="1"/>
        <v>0</v>
      </c>
      <c r="P82" s="59"/>
      <c r="Q82" s="59"/>
      <c r="R82" s="59"/>
      <c r="S82" s="59"/>
      <c r="T82" s="59"/>
      <c r="U82" s="59"/>
      <c r="V82" s="59"/>
      <c r="W82" s="59"/>
      <c r="X82" s="8"/>
      <c r="Y82" s="8"/>
      <c r="Z82" s="8"/>
      <c r="AA82" s="8"/>
      <c r="AB82" s="8"/>
      <c r="AC82" s="8"/>
      <c r="AD82" s="9"/>
      <c r="AE82" s="8"/>
      <c r="AF82" s="8"/>
      <c r="AG82" s="8"/>
    </row>
    <row r="83" spans="1:33" ht="28.5" hidden="1" customHeight="1" outlineLevel="1">
      <c r="A83" s="100">
        <f t="shared" si="2"/>
        <v>39</v>
      </c>
      <c r="B83" s="466" t="str">
        <f ca="1">IFERROR(VLOOKUP(ROWS($B$45:B83),Упутство!$B$374:$D$473,3,FALSE),"")</f>
        <v/>
      </c>
      <c r="C83" s="467"/>
      <c r="D83" s="218" t="str">
        <f ca="1">IFERROR(VLOOKUP(ROWS(D$45:D83),Упутство!$B$374:$N$473,4,FALSE),"")</f>
        <v/>
      </c>
      <c r="E83" s="218" t="str">
        <f ca="1">IFERROR(VLOOKUP(ROWS(E$45:E83),Упутство!$B$374:$N$473,5,FALSE),"")</f>
        <v/>
      </c>
      <c r="F83" s="218" t="str">
        <f ca="1">IFERROR(VLOOKUP(ROWS(F$45:F83),Упутство!$B$374:$N$473,6,FALSE),"")</f>
        <v/>
      </c>
      <c r="G83" s="218" t="str">
        <f ca="1">IFERROR(VLOOKUP(ROWS(G$45:G83),Упутство!$B$374:$N$473,7,FALSE),"")</f>
        <v/>
      </c>
      <c r="H83" s="414" t="str">
        <f ca="1">IFERROR(VLOOKUP(ROWS(H$45:H83),Упутство!$B$374:$N$473,8,FALSE),"")</f>
        <v/>
      </c>
      <c r="I83" s="414" t="str">
        <f ca="1">IFERROR(VLOOKUP(ROWS(I$45:I83),Упутство!$B$374:$N$473,9,FALSE),"")</f>
        <v/>
      </c>
      <c r="J83" s="218" t="str">
        <f ca="1">IFERROR(VLOOKUP(ROWS(J$45:J83),Упутство!$B$374:$N$473,10,FALSE),"")</f>
        <v/>
      </c>
      <c r="K83" s="218" t="str">
        <f ca="1">IFERROR(VLOOKUP(ROWS(K$45:K83),Упутство!$B$374:$N$473,11,FALSE),"")</f>
        <v/>
      </c>
      <c r="L83" s="218" t="str">
        <f ca="1">IFERROR(VLOOKUP(ROWS(L$45:L83),Упутство!$B$374:$N$473,12,FALSE),"")</f>
        <v/>
      </c>
      <c r="M83" s="218" t="str">
        <f ca="1">IFERROR(VLOOKUP(ROWS(M$45:M83),Упутство!$B$374:$N$473,13,FALSE),"")</f>
        <v/>
      </c>
      <c r="N83" s="446">
        <f t="shared" ca="1" si="0"/>
        <v>0</v>
      </c>
      <c r="O83" s="447">
        <f t="shared" ca="1" si="1"/>
        <v>0</v>
      </c>
      <c r="P83" s="59"/>
      <c r="Q83" s="59"/>
      <c r="R83" s="59"/>
      <c r="S83" s="59"/>
      <c r="T83" s="59"/>
      <c r="U83" s="59"/>
      <c r="V83" s="59"/>
      <c r="W83" s="59"/>
      <c r="X83" s="8"/>
      <c r="Y83" s="8"/>
      <c r="Z83" s="8"/>
      <c r="AA83" s="8"/>
      <c r="AB83" s="8"/>
      <c r="AC83" s="8"/>
      <c r="AD83" s="9"/>
      <c r="AE83" s="8"/>
      <c r="AF83" s="8"/>
      <c r="AG83" s="8"/>
    </row>
    <row r="84" spans="1:33" ht="28.5" hidden="1" customHeight="1" outlineLevel="1">
      <c r="A84" s="100">
        <f t="shared" si="2"/>
        <v>40</v>
      </c>
      <c r="B84" s="466" t="str">
        <f ca="1">IFERROR(VLOOKUP(ROWS($B$45:B84),Упутство!$B$374:$D$473,3,FALSE),"")</f>
        <v/>
      </c>
      <c r="C84" s="467"/>
      <c r="D84" s="218" t="str">
        <f ca="1">IFERROR(VLOOKUP(ROWS(D$45:D84),Упутство!$B$374:$N$473,4,FALSE),"")</f>
        <v/>
      </c>
      <c r="E84" s="218" t="str">
        <f ca="1">IFERROR(VLOOKUP(ROWS(E$45:E84),Упутство!$B$374:$N$473,5,FALSE),"")</f>
        <v/>
      </c>
      <c r="F84" s="218" t="str">
        <f ca="1">IFERROR(VLOOKUP(ROWS(F$45:F84),Упутство!$B$374:$N$473,6,FALSE),"")</f>
        <v/>
      </c>
      <c r="G84" s="218" t="str">
        <f ca="1">IFERROR(VLOOKUP(ROWS(G$45:G84),Упутство!$B$374:$N$473,7,FALSE),"")</f>
        <v/>
      </c>
      <c r="H84" s="414" t="str">
        <f ca="1">IFERROR(VLOOKUP(ROWS(H$45:H84),Упутство!$B$374:$N$473,8,FALSE),"")</f>
        <v/>
      </c>
      <c r="I84" s="414" t="str">
        <f ca="1">IFERROR(VLOOKUP(ROWS(I$45:I84),Упутство!$B$374:$N$473,9,FALSE),"")</f>
        <v/>
      </c>
      <c r="J84" s="218" t="str">
        <f ca="1">IFERROR(VLOOKUP(ROWS(J$45:J84),Упутство!$B$374:$N$473,10,FALSE),"")</f>
        <v/>
      </c>
      <c r="K84" s="218" t="str">
        <f ca="1">IFERROR(VLOOKUP(ROWS(K$45:K84),Упутство!$B$374:$N$473,11,FALSE),"")</f>
        <v/>
      </c>
      <c r="L84" s="218" t="str">
        <f ca="1">IFERROR(VLOOKUP(ROWS(L$45:L84),Упутство!$B$374:$N$473,12,FALSE),"")</f>
        <v/>
      </c>
      <c r="M84" s="218" t="str">
        <f ca="1">IFERROR(VLOOKUP(ROWS(M$45:M84),Упутство!$B$374:$N$473,13,FALSE),"")</f>
        <v/>
      </c>
      <c r="N84" s="446">
        <f t="shared" ca="1" si="0"/>
        <v>0</v>
      </c>
      <c r="O84" s="447">
        <f t="shared" ca="1" si="1"/>
        <v>0</v>
      </c>
      <c r="P84" s="59"/>
      <c r="Q84" s="59"/>
      <c r="R84" s="59"/>
      <c r="S84" s="59"/>
      <c r="T84" s="59"/>
      <c r="U84" s="59"/>
      <c r="V84" s="59"/>
      <c r="W84" s="59"/>
      <c r="X84" s="8"/>
      <c r="Y84" s="8"/>
      <c r="Z84" s="8"/>
      <c r="AA84" s="8"/>
      <c r="AB84" s="8"/>
      <c r="AC84" s="8"/>
      <c r="AD84" s="9"/>
      <c r="AE84" s="8"/>
      <c r="AF84" s="8"/>
      <c r="AG84" s="8"/>
    </row>
    <row r="85" spans="1:33" ht="28.5" hidden="1" customHeight="1" outlineLevel="1">
      <c r="A85" s="100">
        <f t="shared" si="2"/>
        <v>41</v>
      </c>
      <c r="B85" s="466" t="str">
        <f ca="1">IFERROR(VLOOKUP(ROWS($B$45:B85),Упутство!$B$374:$D$473,3,FALSE),"")</f>
        <v/>
      </c>
      <c r="C85" s="467"/>
      <c r="D85" s="218" t="str">
        <f ca="1">IFERROR(VLOOKUP(ROWS(D$45:D85),Упутство!$B$374:$N$473,4,FALSE),"")</f>
        <v/>
      </c>
      <c r="E85" s="218" t="str">
        <f ca="1">IFERROR(VLOOKUP(ROWS(E$45:E85),Упутство!$B$374:$N$473,5,FALSE),"")</f>
        <v/>
      </c>
      <c r="F85" s="218" t="str">
        <f ca="1">IFERROR(VLOOKUP(ROWS(F$45:F85),Упутство!$B$374:$N$473,6,FALSE),"")</f>
        <v/>
      </c>
      <c r="G85" s="218" t="str">
        <f ca="1">IFERROR(VLOOKUP(ROWS(G$45:G85),Упутство!$B$374:$N$473,7,FALSE),"")</f>
        <v/>
      </c>
      <c r="H85" s="414" t="str">
        <f ca="1">IFERROR(VLOOKUP(ROWS(H$45:H85),Упутство!$B$374:$N$473,8,FALSE),"")</f>
        <v/>
      </c>
      <c r="I85" s="414" t="str">
        <f ca="1">IFERROR(VLOOKUP(ROWS(I$45:I85),Упутство!$B$374:$N$473,9,FALSE),"")</f>
        <v/>
      </c>
      <c r="J85" s="218" t="str">
        <f ca="1">IFERROR(VLOOKUP(ROWS(J$45:J85),Упутство!$B$374:$N$473,10,FALSE),"")</f>
        <v/>
      </c>
      <c r="K85" s="218" t="str">
        <f ca="1">IFERROR(VLOOKUP(ROWS(K$45:K85),Упутство!$B$374:$N$473,11,FALSE),"")</f>
        <v/>
      </c>
      <c r="L85" s="218" t="str">
        <f ca="1">IFERROR(VLOOKUP(ROWS(L$45:L85),Упутство!$B$374:$N$473,12,FALSE),"")</f>
        <v/>
      </c>
      <c r="M85" s="218" t="str">
        <f ca="1">IFERROR(VLOOKUP(ROWS(M$45:M85),Упутство!$B$374:$N$473,13,FALSE),"")</f>
        <v/>
      </c>
      <c r="N85" s="446">
        <f t="shared" ca="1" si="0"/>
        <v>0</v>
      </c>
      <c r="O85" s="447">
        <f t="shared" ca="1" si="1"/>
        <v>0</v>
      </c>
      <c r="P85" s="59"/>
      <c r="Q85" s="59"/>
      <c r="R85" s="59"/>
      <c r="S85" s="59"/>
      <c r="T85" s="59"/>
      <c r="U85" s="59"/>
      <c r="V85" s="59"/>
      <c r="W85" s="59"/>
      <c r="X85" s="8"/>
      <c r="Y85" s="8"/>
      <c r="Z85" s="8"/>
      <c r="AA85" s="8"/>
      <c r="AB85" s="8"/>
      <c r="AC85" s="8"/>
      <c r="AD85" s="9"/>
      <c r="AE85" s="8"/>
      <c r="AF85" s="8"/>
      <c r="AG85" s="8"/>
    </row>
    <row r="86" spans="1:33" ht="28.5" hidden="1" customHeight="1" outlineLevel="1">
      <c r="A86" s="100">
        <f t="shared" si="2"/>
        <v>42</v>
      </c>
      <c r="B86" s="466" t="str">
        <f ca="1">IFERROR(VLOOKUP(ROWS($B$45:B86),Упутство!$B$374:$D$473,3,FALSE),"")</f>
        <v/>
      </c>
      <c r="C86" s="467"/>
      <c r="D86" s="218" t="str">
        <f ca="1">IFERROR(VLOOKUP(ROWS(D$45:D86),Упутство!$B$374:$N$473,4,FALSE),"")</f>
        <v/>
      </c>
      <c r="E86" s="218" t="str">
        <f ca="1">IFERROR(VLOOKUP(ROWS(E$45:E86),Упутство!$B$374:$N$473,5,FALSE),"")</f>
        <v/>
      </c>
      <c r="F86" s="218" t="str">
        <f ca="1">IFERROR(VLOOKUP(ROWS(F$45:F86),Упутство!$B$374:$N$473,6,FALSE),"")</f>
        <v/>
      </c>
      <c r="G86" s="218" t="str">
        <f ca="1">IFERROR(VLOOKUP(ROWS(G$45:G86),Упутство!$B$374:$N$473,7,FALSE),"")</f>
        <v/>
      </c>
      <c r="H86" s="414" t="str">
        <f ca="1">IFERROR(VLOOKUP(ROWS(H$45:H86),Упутство!$B$374:$N$473,8,FALSE),"")</f>
        <v/>
      </c>
      <c r="I86" s="414" t="str">
        <f ca="1">IFERROR(VLOOKUP(ROWS(I$45:I86),Упутство!$B$374:$N$473,9,FALSE),"")</f>
        <v/>
      </c>
      <c r="J86" s="218" t="str">
        <f ca="1">IFERROR(VLOOKUP(ROWS(J$45:J86),Упутство!$B$374:$N$473,10,FALSE),"")</f>
        <v/>
      </c>
      <c r="K86" s="218" t="str">
        <f ca="1">IFERROR(VLOOKUP(ROWS(K$45:K86),Упутство!$B$374:$N$473,11,FALSE),"")</f>
        <v/>
      </c>
      <c r="L86" s="218" t="str">
        <f ca="1">IFERROR(VLOOKUP(ROWS(L$45:L86),Упутство!$B$374:$N$473,12,FALSE),"")</f>
        <v/>
      </c>
      <c r="M86" s="218" t="str">
        <f ca="1">IFERROR(VLOOKUP(ROWS(M$45:M86),Упутство!$B$374:$N$473,13,FALSE),"")</f>
        <v/>
      </c>
      <c r="N86" s="446">
        <f t="shared" ca="1" si="0"/>
        <v>0</v>
      </c>
      <c r="O86" s="447">
        <f t="shared" ca="1" si="1"/>
        <v>0</v>
      </c>
      <c r="P86" s="59"/>
      <c r="Q86" s="59"/>
      <c r="R86" s="59"/>
      <c r="S86" s="59"/>
      <c r="T86" s="59"/>
      <c r="U86" s="59"/>
      <c r="V86" s="59"/>
      <c r="W86" s="59"/>
      <c r="X86" s="8"/>
      <c r="Y86" s="8"/>
      <c r="Z86" s="8"/>
      <c r="AA86" s="8"/>
      <c r="AB86" s="8"/>
      <c r="AC86" s="8"/>
      <c r="AD86" s="9"/>
      <c r="AE86" s="8"/>
      <c r="AF86" s="8"/>
      <c r="AG86" s="8"/>
    </row>
    <row r="87" spans="1:33" ht="28.5" hidden="1" customHeight="1" outlineLevel="1">
      <c r="A87" s="100">
        <f t="shared" si="2"/>
        <v>43</v>
      </c>
      <c r="B87" s="466" t="str">
        <f ca="1">IFERROR(VLOOKUP(ROWS($B$45:B87),Упутство!$B$374:$D$473,3,FALSE),"")</f>
        <v/>
      </c>
      <c r="C87" s="467"/>
      <c r="D87" s="218" t="str">
        <f ca="1">IFERROR(VLOOKUP(ROWS(D$45:D87),Упутство!$B$374:$N$473,4,FALSE),"")</f>
        <v/>
      </c>
      <c r="E87" s="218" t="str">
        <f ca="1">IFERROR(VLOOKUP(ROWS(E$45:E87),Упутство!$B$374:$N$473,5,FALSE),"")</f>
        <v/>
      </c>
      <c r="F87" s="218" t="str">
        <f ca="1">IFERROR(VLOOKUP(ROWS(F$45:F87),Упутство!$B$374:$N$473,6,FALSE),"")</f>
        <v/>
      </c>
      <c r="G87" s="218" t="str">
        <f ca="1">IFERROR(VLOOKUP(ROWS(G$45:G87),Упутство!$B$374:$N$473,7,FALSE),"")</f>
        <v/>
      </c>
      <c r="H87" s="414" t="str">
        <f ca="1">IFERROR(VLOOKUP(ROWS(H$45:H87),Упутство!$B$374:$N$473,8,FALSE),"")</f>
        <v/>
      </c>
      <c r="I87" s="414" t="str">
        <f ca="1">IFERROR(VLOOKUP(ROWS(I$45:I87),Упутство!$B$374:$N$473,9,FALSE),"")</f>
        <v/>
      </c>
      <c r="J87" s="218" t="str">
        <f ca="1">IFERROR(VLOOKUP(ROWS(J$45:J87),Упутство!$B$374:$N$473,10,FALSE),"")</f>
        <v/>
      </c>
      <c r="K87" s="218" t="str">
        <f ca="1">IFERROR(VLOOKUP(ROWS(K$45:K87),Упутство!$B$374:$N$473,11,FALSE),"")</f>
        <v/>
      </c>
      <c r="L87" s="218" t="str">
        <f ca="1">IFERROR(VLOOKUP(ROWS(L$45:L87),Упутство!$B$374:$N$473,12,FALSE),"")</f>
        <v/>
      </c>
      <c r="M87" s="218" t="str">
        <f ca="1">IFERROR(VLOOKUP(ROWS(M$45:M87),Упутство!$B$374:$N$473,13,FALSE),"")</f>
        <v/>
      </c>
      <c r="N87" s="446">
        <f t="shared" ca="1" si="0"/>
        <v>0</v>
      </c>
      <c r="O87" s="447">
        <f t="shared" ca="1" si="1"/>
        <v>0</v>
      </c>
      <c r="P87" s="59"/>
      <c r="Q87" s="59"/>
      <c r="R87" s="59"/>
      <c r="S87" s="59"/>
      <c r="T87" s="59"/>
      <c r="U87" s="59"/>
      <c r="V87" s="59"/>
      <c r="W87" s="59"/>
      <c r="X87" s="8"/>
      <c r="Y87" s="8"/>
      <c r="Z87" s="8"/>
      <c r="AA87" s="8"/>
      <c r="AB87" s="8"/>
      <c r="AC87" s="8"/>
      <c r="AD87" s="9"/>
      <c r="AE87" s="8"/>
      <c r="AF87" s="8"/>
      <c r="AG87" s="8"/>
    </row>
    <row r="88" spans="1:33" ht="28.5" hidden="1" customHeight="1" outlineLevel="1">
      <c r="A88" s="100">
        <f t="shared" si="2"/>
        <v>44</v>
      </c>
      <c r="B88" s="466" t="str">
        <f ca="1">IFERROR(VLOOKUP(ROWS($B$45:B88),Упутство!$B$374:$D$473,3,FALSE),"")</f>
        <v/>
      </c>
      <c r="C88" s="467"/>
      <c r="D88" s="218" t="str">
        <f ca="1">IFERROR(VLOOKUP(ROWS(D$45:D88),Упутство!$B$374:$N$473,4,FALSE),"")</f>
        <v/>
      </c>
      <c r="E88" s="218" t="str">
        <f ca="1">IFERROR(VLOOKUP(ROWS(E$45:E88),Упутство!$B$374:$N$473,5,FALSE),"")</f>
        <v/>
      </c>
      <c r="F88" s="218" t="str">
        <f ca="1">IFERROR(VLOOKUP(ROWS(F$45:F88),Упутство!$B$374:$N$473,6,FALSE),"")</f>
        <v/>
      </c>
      <c r="G88" s="218" t="str">
        <f ca="1">IFERROR(VLOOKUP(ROWS(G$45:G88),Упутство!$B$374:$N$473,7,FALSE),"")</f>
        <v/>
      </c>
      <c r="H88" s="414" t="str">
        <f ca="1">IFERROR(VLOOKUP(ROWS(H$45:H88),Упутство!$B$374:$N$473,8,FALSE),"")</f>
        <v/>
      </c>
      <c r="I88" s="414" t="str">
        <f ca="1">IFERROR(VLOOKUP(ROWS(I$45:I88),Упутство!$B$374:$N$473,9,FALSE),"")</f>
        <v/>
      </c>
      <c r="J88" s="218" t="str">
        <f ca="1">IFERROR(VLOOKUP(ROWS(J$45:J88),Упутство!$B$374:$N$473,10,FALSE),"")</f>
        <v/>
      </c>
      <c r="K88" s="218" t="str">
        <f ca="1">IFERROR(VLOOKUP(ROWS(K$45:K88),Упутство!$B$374:$N$473,11,FALSE),"")</f>
        <v/>
      </c>
      <c r="L88" s="218" t="str">
        <f ca="1">IFERROR(VLOOKUP(ROWS(L$45:L88),Упутство!$B$374:$N$473,12,FALSE),"")</f>
        <v/>
      </c>
      <c r="M88" s="218" t="str">
        <f ca="1">IFERROR(VLOOKUP(ROWS(M$45:M88),Упутство!$B$374:$N$473,13,FALSE),"")</f>
        <v/>
      </c>
      <c r="N88" s="446">
        <f t="shared" ca="1" si="0"/>
        <v>0</v>
      </c>
      <c r="O88" s="447">
        <f t="shared" ca="1" si="1"/>
        <v>0</v>
      </c>
      <c r="P88" s="59"/>
      <c r="Q88" s="59"/>
      <c r="R88" s="59"/>
      <c r="S88" s="59"/>
      <c r="T88" s="59"/>
      <c r="U88" s="59"/>
      <c r="V88" s="59"/>
      <c r="W88" s="59"/>
      <c r="X88" s="8"/>
      <c r="Y88" s="8"/>
      <c r="Z88" s="8"/>
      <c r="AA88" s="8"/>
      <c r="AB88" s="8"/>
      <c r="AC88" s="8"/>
      <c r="AD88" s="9"/>
      <c r="AE88" s="8"/>
      <c r="AF88" s="8"/>
      <c r="AG88" s="8"/>
    </row>
    <row r="89" spans="1:33" ht="28.5" hidden="1" customHeight="1" outlineLevel="1">
      <c r="A89" s="100">
        <f t="shared" si="2"/>
        <v>45</v>
      </c>
      <c r="B89" s="466" t="str">
        <f ca="1">IFERROR(VLOOKUP(ROWS($B$45:B89),Упутство!$B$374:$D$473,3,FALSE),"")</f>
        <v/>
      </c>
      <c r="C89" s="467"/>
      <c r="D89" s="218" t="str">
        <f ca="1">IFERROR(VLOOKUP(ROWS(D$45:D89),Упутство!$B$374:$N$473,4,FALSE),"")</f>
        <v/>
      </c>
      <c r="E89" s="218" t="str">
        <f ca="1">IFERROR(VLOOKUP(ROWS(E$45:E89),Упутство!$B$374:$N$473,5,FALSE),"")</f>
        <v/>
      </c>
      <c r="F89" s="218" t="str">
        <f ca="1">IFERROR(VLOOKUP(ROWS(F$45:F89),Упутство!$B$374:$N$473,6,FALSE),"")</f>
        <v/>
      </c>
      <c r="G89" s="218" t="str">
        <f ca="1">IFERROR(VLOOKUP(ROWS(G$45:G89),Упутство!$B$374:$N$473,7,FALSE),"")</f>
        <v/>
      </c>
      <c r="H89" s="414" t="str">
        <f ca="1">IFERROR(VLOOKUP(ROWS(H$45:H89),Упутство!$B$374:$N$473,8,FALSE),"")</f>
        <v/>
      </c>
      <c r="I89" s="414" t="str">
        <f ca="1">IFERROR(VLOOKUP(ROWS(I$45:I89),Упутство!$B$374:$N$473,9,FALSE),"")</f>
        <v/>
      </c>
      <c r="J89" s="218" t="str">
        <f ca="1">IFERROR(VLOOKUP(ROWS(J$45:J89),Упутство!$B$374:$N$473,10,FALSE),"")</f>
        <v/>
      </c>
      <c r="K89" s="218" t="str">
        <f ca="1">IFERROR(VLOOKUP(ROWS(K$45:K89),Упутство!$B$374:$N$473,11,FALSE),"")</f>
        <v/>
      </c>
      <c r="L89" s="218" t="str">
        <f ca="1">IFERROR(VLOOKUP(ROWS(L$45:L89),Упутство!$B$374:$N$473,12,FALSE),"")</f>
        <v/>
      </c>
      <c r="M89" s="218" t="str">
        <f ca="1">IFERROR(VLOOKUP(ROWS(M$45:M89),Упутство!$B$374:$N$473,13,FALSE),"")</f>
        <v/>
      </c>
      <c r="N89" s="446">
        <f t="shared" ca="1" si="0"/>
        <v>0</v>
      </c>
      <c r="O89" s="447">
        <f t="shared" ca="1" si="1"/>
        <v>0</v>
      </c>
      <c r="P89" s="59"/>
      <c r="Q89" s="59"/>
      <c r="R89" s="59"/>
      <c r="S89" s="59"/>
      <c r="T89" s="59"/>
      <c r="U89" s="59"/>
      <c r="V89" s="59"/>
      <c r="W89" s="59"/>
      <c r="X89" s="8"/>
      <c r="Y89" s="8"/>
      <c r="Z89" s="8"/>
      <c r="AA89" s="8"/>
      <c r="AB89" s="8"/>
      <c r="AC89" s="8"/>
      <c r="AD89" s="9"/>
      <c r="AE89" s="8"/>
      <c r="AF89" s="8"/>
      <c r="AG89" s="8"/>
    </row>
    <row r="90" spans="1:33" ht="28.5" hidden="1" customHeight="1" outlineLevel="1">
      <c r="A90" s="100">
        <f t="shared" si="2"/>
        <v>46</v>
      </c>
      <c r="B90" s="466" t="str">
        <f ca="1">IFERROR(VLOOKUP(ROWS($B$45:B90),Упутство!$B$374:$D$473,3,FALSE),"")</f>
        <v/>
      </c>
      <c r="C90" s="467"/>
      <c r="D90" s="218" t="str">
        <f ca="1">IFERROR(VLOOKUP(ROWS(D$45:D90),Упутство!$B$374:$N$473,4,FALSE),"")</f>
        <v/>
      </c>
      <c r="E90" s="218" t="str">
        <f ca="1">IFERROR(VLOOKUP(ROWS(E$45:E90),Упутство!$B$374:$N$473,5,FALSE),"")</f>
        <v/>
      </c>
      <c r="F90" s="218" t="str">
        <f ca="1">IFERROR(VLOOKUP(ROWS(F$45:F90),Упутство!$B$374:$N$473,6,FALSE),"")</f>
        <v/>
      </c>
      <c r="G90" s="218" t="str">
        <f ca="1">IFERROR(VLOOKUP(ROWS(G$45:G90),Упутство!$B$374:$N$473,7,FALSE),"")</f>
        <v/>
      </c>
      <c r="H90" s="414" t="str">
        <f ca="1">IFERROR(VLOOKUP(ROWS(H$45:H90),Упутство!$B$374:$N$473,8,FALSE),"")</f>
        <v/>
      </c>
      <c r="I90" s="414" t="str">
        <f ca="1">IFERROR(VLOOKUP(ROWS(I$45:I90),Упутство!$B$374:$N$473,9,FALSE),"")</f>
        <v/>
      </c>
      <c r="J90" s="218" t="str">
        <f ca="1">IFERROR(VLOOKUP(ROWS(J$45:J90),Упутство!$B$374:$N$473,10,FALSE),"")</f>
        <v/>
      </c>
      <c r="K90" s="218" t="str">
        <f ca="1">IFERROR(VLOOKUP(ROWS(K$45:K90),Упутство!$B$374:$N$473,11,FALSE),"")</f>
        <v/>
      </c>
      <c r="L90" s="218" t="str">
        <f ca="1">IFERROR(VLOOKUP(ROWS(L$45:L90),Упутство!$B$374:$N$473,12,FALSE),"")</f>
        <v/>
      </c>
      <c r="M90" s="218" t="str">
        <f ca="1">IFERROR(VLOOKUP(ROWS(M$45:M90),Упутство!$B$374:$N$473,13,FALSE),"")</f>
        <v/>
      </c>
      <c r="N90" s="446">
        <f t="shared" ca="1" si="0"/>
        <v>0</v>
      </c>
      <c r="O90" s="447">
        <f t="shared" ca="1" si="1"/>
        <v>0</v>
      </c>
      <c r="P90" s="59"/>
      <c r="Q90" s="59"/>
      <c r="R90" s="59"/>
      <c r="S90" s="59"/>
      <c r="T90" s="59"/>
      <c r="U90" s="59"/>
      <c r="V90" s="59"/>
      <c r="W90" s="59"/>
      <c r="X90" s="8"/>
      <c r="Y90" s="8"/>
      <c r="Z90" s="8"/>
      <c r="AA90" s="8"/>
      <c r="AB90" s="8"/>
      <c r="AC90" s="8"/>
      <c r="AD90" s="9"/>
      <c r="AE90" s="8"/>
      <c r="AF90" s="8"/>
      <c r="AG90" s="8"/>
    </row>
    <row r="91" spans="1:33" ht="28.5" hidden="1" customHeight="1" outlineLevel="1">
      <c r="A91" s="100">
        <f t="shared" si="2"/>
        <v>47</v>
      </c>
      <c r="B91" s="466" t="str">
        <f ca="1">IFERROR(VLOOKUP(ROWS($B$45:B91),Упутство!$B$374:$D$473,3,FALSE),"")</f>
        <v/>
      </c>
      <c r="C91" s="467"/>
      <c r="D91" s="218" t="str">
        <f ca="1">IFERROR(VLOOKUP(ROWS(D$45:D91),Упутство!$B$374:$N$473,4,FALSE),"")</f>
        <v/>
      </c>
      <c r="E91" s="218" t="str">
        <f ca="1">IFERROR(VLOOKUP(ROWS(E$45:E91),Упутство!$B$374:$N$473,5,FALSE),"")</f>
        <v/>
      </c>
      <c r="F91" s="218" t="str">
        <f ca="1">IFERROR(VLOOKUP(ROWS(F$45:F91),Упутство!$B$374:$N$473,6,FALSE),"")</f>
        <v/>
      </c>
      <c r="G91" s="218" t="str">
        <f ca="1">IFERROR(VLOOKUP(ROWS(G$45:G91),Упутство!$B$374:$N$473,7,FALSE),"")</f>
        <v/>
      </c>
      <c r="H91" s="414" t="str">
        <f ca="1">IFERROR(VLOOKUP(ROWS(H$45:H91),Упутство!$B$374:$N$473,8,FALSE),"")</f>
        <v/>
      </c>
      <c r="I91" s="414" t="str">
        <f ca="1">IFERROR(VLOOKUP(ROWS(I$45:I91),Упутство!$B$374:$N$473,9,FALSE),"")</f>
        <v/>
      </c>
      <c r="J91" s="218" t="str">
        <f ca="1">IFERROR(VLOOKUP(ROWS(J$45:J91),Упутство!$B$374:$N$473,10,FALSE),"")</f>
        <v/>
      </c>
      <c r="K91" s="218" t="str">
        <f ca="1">IFERROR(VLOOKUP(ROWS(K$45:K91),Упутство!$B$374:$N$473,11,FALSE),"")</f>
        <v/>
      </c>
      <c r="L91" s="218" t="str">
        <f ca="1">IFERROR(VLOOKUP(ROWS(L$45:L91),Упутство!$B$374:$N$473,12,FALSE),"")</f>
        <v/>
      </c>
      <c r="M91" s="218" t="str">
        <f ca="1">IFERROR(VLOOKUP(ROWS(M$45:M91),Упутство!$B$374:$N$473,13,FALSE),"")</f>
        <v/>
      </c>
      <c r="N91" s="446">
        <f t="shared" ca="1" si="0"/>
        <v>0</v>
      </c>
      <c r="O91" s="447">
        <f t="shared" ca="1" si="1"/>
        <v>0</v>
      </c>
      <c r="P91" s="59"/>
      <c r="Q91" s="59"/>
      <c r="R91" s="59"/>
      <c r="S91" s="59"/>
      <c r="T91" s="59"/>
      <c r="U91" s="59"/>
      <c r="V91" s="59"/>
      <c r="W91" s="59"/>
      <c r="X91" s="8"/>
      <c r="Y91" s="8"/>
      <c r="Z91" s="8"/>
      <c r="AA91" s="8"/>
      <c r="AB91" s="8"/>
      <c r="AC91" s="8"/>
      <c r="AD91" s="9"/>
      <c r="AE91" s="8"/>
      <c r="AF91" s="8"/>
      <c r="AG91" s="8"/>
    </row>
    <row r="92" spans="1:33" ht="28.5" hidden="1" customHeight="1" outlineLevel="1">
      <c r="A92" s="100">
        <f t="shared" si="2"/>
        <v>48</v>
      </c>
      <c r="B92" s="466" t="str">
        <f ca="1">IFERROR(VLOOKUP(ROWS($B$45:B92),Упутство!$B$374:$D$473,3,FALSE),"")</f>
        <v/>
      </c>
      <c r="C92" s="467"/>
      <c r="D92" s="218" t="str">
        <f ca="1">IFERROR(VLOOKUP(ROWS(D$45:D92),Упутство!$B$374:$N$473,4,FALSE),"")</f>
        <v/>
      </c>
      <c r="E92" s="218" t="str">
        <f ca="1">IFERROR(VLOOKUP(ROWS(E$45:E92),Упутство!$B$374:$N$473,5,FALSE),"")</f>
        <v/>
      </c>
      <c r="F92" s="218" t="str">
        <f ca="1">IFERROR(VLOOKUP(ROWS(F$45:F92),Упутство!$B$374:$N$473,6,FALSE),"")</f>
        <v/>
      </c>
      <c r="G92" s="218" t="str">
        <f ca="1">IFERROR(VLOOKUP(ROWS(G$45:G92),Упутство!$B$374:$N$473,7,FALSE),"")</f>
        <v/>
      </c>
      <c r="H92" s="414" t="str">
        <f ca="1">IFERROR(VLOOKUP(ROWS(H$45:H92),Упутство!$B$374:$N$473,8,FALSE),"")</f>
        <v/>
      </c>
      <c r="I92" s="414" t="str">
        <f ca="1">IFERROR(VLOOKUP(ROWS(I$45:I92),Упутство!$B$374:$N$473,9,FALSE),"")</f>
        <v/>
      </c>
      <c r="J92" s="218" t="str">
        <f ca="1">IFERROR(VLOOKUP(ROWS(J$45:J92),Упутство!$B$374:$N$473,10,FALSE),"")</f>
        <v/>
      </c>
      <c r="K92" s="218" t="str">
        <f ca="1">IFERROR(VLOOKUP(ROWS(K$45:K92),Упутство!$B$374:$N$473,11,FALSE),"")</f>
        <v/>
      </c>
      <c r="L92" s="218" t="str">
        <f ca="1">IFERROR(VLOOKUP(ROWS(L$45:L92),Упутство!$B$374:$N$473,12,FALSE),"")</f>
        <v/>
      </c>
      <c r="M92" s="218" t="str">
        <f ca="1">IFERROR(VLOOKUP(ROWS(M$45:M92),Упутство!$B$374:$N$473,13,FALSE),"")</f>
        <v/>
      </c>
      <c r="N92" s="446">
        <f t="shared" ca="1" si="0"/>
        <v>0</v>
      </c>
      <c r="O92" s="447">
        <f t="shared" ca="1" si="1"/>
        <v>0</v>
      </c>
      <c r="P92" s="59"/>
      <c r="Q92" s="59"/>
      <c r="R92" s="59"/>
      <c r="S92" s="59"/>
      <c r="T92" s="59"/>
      <c r="U92" s="59"/>
      <c r="V92" s="59"/>
      <c r="W92" s="59"/>
      <c r="X92" s="8"/>
      <c r="Y92" s="8"/>
      <c r="Z92" s="8"/>
      <c r="AA92" s="8"/>
      <c r="AB92" s="8"/>
      <c r="AC92" s="8"/>
      <c r="AD92" s="9"/>
      <c r="AE92" s="8"/>
      <c r="AF92" s="8"/>
      <c r="AG92" s="8"/>
    </row>
    <row r="93" spans="1:33" ht="28.5" hidden="1" customHeight="1" outlineLevel="1">
      <c r="A93" s="100">
        <f t="shared" si="2"/>
        <v>49</v>
      </c>
      <c r="B93" s="466" t="str">
        <f ca="1">IFERROR(VLOOKUP(ROWS($B$45:B93),Упутство!$B$374:$D$473,3,FALSE),"")</f>
        <v/>
      </c>
      <c r="C93" s="467"/>
      <c r="D93" s="218" t="str">
        <f ca="1">IFERROR(VLOOKUP(ROWS(D$45:D93),Упутство!$B$374:$N$473,4,FALSE),"")</f>
        <v/>
      </c>
      <c r="E93" s="218" t="str">
        <f ca="1">IFERROR(VLOOKUP(ROWS(E$45:E93),Упутство!$B$374:$N$473,5,FALSE),"")</f>
        <v/>
      </c>
      <c r="F93" s="218" t="str">
        <f ca="1">IFERROR(VLOOKUP(ROWS(F$45:F93),Упутство!$B$374:$N$473,6,FALSE),"")</f>
        <v/>
      </c>
      <c r="G93" s="218" t="str">
        <f ca="1">IFERROR(VLOOKUP(ROWS(G$45:G93),Упутство!$B$374:$N$473,7,FALSE),"")</f>
        <v/>
      </c>
      <c r="H93" s="414" t="str">
        <f ca="1">IFERROR(VLOOKUP(ROWS(H$45:H93),Упутство!$B$374:$N$473,8,FALSE),"")</f>
        <v/>
      </c>
      <c r="I93" s="414" t="str">
        <f ca="1">IFERROR(VLOOKUP(ROWS(I$45:I93),Упутство!$B$374:$N$473,9,FALSE),"")</f>
        <v/>
      </c>
      <c r="J93" s="218" t="str">
        <f ca="1">IFERROR(VLOOKUP(ROWS(J$45:J93),Упутство!$B$374:$N$473,10,FALSE),"")</f>
        <v/>
      </c>
      <c r="K93" s="218" t="str">
        <f ca="1">IFERROR(VLOOKUP(ROWS(K$45:K93),Упутство!$B$374:$N$473,11,FALSE),"")</f>
        <v/>
      </c>
      <c r="L93" s="218" t="str">
        <f ca="1">IFERROR(VLOOKUP(ROWS(L$45:L93),Упутство!$B$374:$N$473,12,FALSE),"")</f>
        <v/>
      </c>
      <c r="M93" s="218" t="str">
        <f ca="1">IFERROR(VLOOKUP(ROWS(M$45:M93),Упутство!$B$374:$N$473,13,FALSE),"")</f>
        <v/>
      </c>
      <c r="N93" s="446">
        <f t="shared" ca="1" si="0"/>
        <v>0</v>
      </c>
      <c r="O93" s="447">
        <f t="shared" ca="1" si="1"/>
        <v>0</v>
      </c>
      <c r="P93" s="59"/>
      <c r="Q93" s="59"/>
      <c r="R93" s="59"/>
      <c r="S93" s="59"/>
      <c r="T93" s="59"/>
      <c r="U93" s="59"/>
      <c r="V93" s="59"/>
      <c r="W93" s="59"/>
      <c r="X93" s="8"/>
      <c r="Y93" s="8"/>
      <c r="Z93" s="8"/>
      <c r="AA93" s="8"/>
      <c r="AB93" s="8"/>
      <c r="AC93" s="8"/>
      <c r="AD93" s="9"/>
      <c r="AE93" s="8"/>
      <c r="AF93" s="8"/>
      <c r="AG93" s="8"/>
    </row>
    <row r="94" spans="1:33" ht="28.5" hidden="1" customHeight="1" outlineLevel="1">
      <c r="A94" s="100">
        <f t="shared" si="2"/>
        <v>50</v>
      </c>
      <c r="B94" s="466" t="str">
        <f ca="1">IFERROR(VLOOKUP(ROWS($B$45:B94),Упутство!$B$374:$D$473,3,FALSE),"")</f>
        <v/>
      </c>
      <c r="C94" s="467"/>
      <c r="D94" s="218" t="str">
        <f ca="1">IFERROR(VLOOKUP(ROWS(D$45:D94),Упутство!$B$374:$N$473,4,FALSE),"")</f>
        <v/>
      </c>
      <c r="E94" s="218" t="str">
        <f ca="1">IFERROR(VLOOKUP(ROWS(E$45:E94),Упутство!$B$374:$N$473,5,FALSE),"")</f>
        <v/>
      </c>
      <c r="F94" s="218" t="str">
        <f ca="1">IFERROR(VLOOKUP(ROWS(F$45:F94),Упутство!$B$374:$N$473,6,FALSE),"")</f>
        <v/>
      </c>
      <c r="G94" s="218" t="str">
        <f ca="1">IFERROR(VLOOKUP(ROWS(G$45:G94),Упутство!$B$374:$N$473,7,FALSE),"")</f>
        <v/>
      </c>
      <c r="H94" s="414" t="str">
        <f ca="1">IFERROR(VLOOKUP(ROWS(H$45:H94),Упутство!$B$374:$N$473,8,FALSE),"")</f>
        <v/>
      </c>
      <c r="I94" s="414" t="str">
        <f ca="1">IFERROR(VLOOKUP(ROWS(I$45:I94),Упутство!$B$374:$N$473,9,FALSE),"")</f>
        <v/>
      </c>
      <c r="J94" s="218" t="str">
        <f ca="1">IFERROR(VLOOKUP(ROWS(J$45:J94),Упутство!$B$374:$N$473,10,FALSE),"")</f>
        <v/>
      </c>
      <c r="K94" s="218" t="str">
        <f ca="1">IFERROR(VLOOKUP(ROWS(K$45:K94),Упутство!$B$374:$N$473,11,FALSE),"")</f>
        <v/>
      </c>
      <c r="L94" s="218" t="str">
        <f ca="1">IFERROR(VLOOKUP(ROWS(L$45:L94),Упутство!$B$374:$N$473,12,FALSE),"")</f>
        <v/>
      </c>
      <c r="M94" s="218" t="str">
        <f ca="1">IFERROR(VLOOKUP(ROWS(M$45:M94),Упутство!$B$374:$N$473,13,FALSE),"")</f>
        <v/>
      </c>
      <c r="N94" s="446">
        <f t="shared" ca="1" si="0"/>
        <v>0</v>
      </c>
      <c r="O94" s="447">
        <f t="shared" ca="1" si="1"/>
        <v>0</v>
      </c>
      <c r="P94" s="59"/>
      <c r="Q94" s="59"/>
      <c r="R94" s="59"/>
      <c r="S94" s="59"/>
      <c r="T94" s="59"/>
      <c r="U94" s="59"/>
      <c r="V94" s="59"/>
      <c r="W94" s="59"/>
      <c r="X94" s="8"/>
      <c r="Y94" s="8"/>
      <c r="Z94" s="8"/>
      <c r="AA94" s="8"/>
      <c r="AB94" s="8"/>
      <c r="AC94" s="8"/>
      <c r="AD94" s="9"/>
      <c r="AE94" s="8"/>
      <c r="AF94" s="8"/>
      <c r="AG94" s="8"/>
    </row>
    <row r="95" spans="1:33" ht="28.5" hidden="1" customHeight="1" outlineLevel="1">
      <c r="A95" s="100">
        <f t="shared" si="2"/>
        <v>51</v>
      </c>
      <c r="B95" s="466" t="str">
        <f ca="1">IFERROR(VLOOKUP(ROWS($B$45:B95),Упутство!$B$374:$D$473,3,FALSE),"")</f>
        <v/>
      </c>
      <c r="C95" s="467"/>
      <c r="D95" s="218" t="str">
        <f ca="1">IFERROR(VLOOKUP(ROWS(D$45:D95),Упутство!$B$374:$N$473,4,FALSE),"")</f>
        <v/>
      </c>
      <c r="E95" s="218" t="str">
        <f ca="1">IFERROR(VLOOKUP(ROWS(E$45:E95),Упутство!$B$374:$N$473,5,FALSE),"")</f>
        <v/>
      </c>
      <c r="F95" s="218" t="str">
        <f ca="1">IFERROR(VLOOKUP(ROWS(F$45:F95),Упутство!$B$374:$N$473,6,FALSE),"")</f>
        <v/>
      </c>
      <c r="G95" s="218" t="str">
        <f ca="1">IFERROR(VLOOKUP(ROWS(G$45:G95),Упутство!$B$374:$N$473,7,FALSE),"")</f>
        <v/>
      </c>
      <c r="H95" s="414" t="str">
        <f ca="1">IFERROR(VLOOKUP(ROWS(H$45:H95),Упутство!$B$374:$N$473,8,FALSE),"")</f>
        <v/>
      </c>
      <c r="I95" s="414" t="str">
        <f ca="1">IFERROR(VLOOKUP(ROWS(I$45:I95),Упутство!$B$374:$N$473,9,FALSE),"")</f>
        <v/>
      </c>
      <c r="J95" s="218" t="str">
        <f ca="1">IFERROR(VLOOKUP(ROWS(J$45:J95),Упутство!$B$374:$N$473,10,FALSE),"")</f>
        <v/>
      </c>
      <c r="K95" s="218" t="str">
        <f ca="1">IFERROR(VLOOKUP(ROWS(K$45:K95),Упутство!$B$374:$N$473,11,FALSE),"")</f>
        <v/>
      </c>
      <c r="L95" s="218" t="str">
        <f ca="1">IFERROR(VLOOKUP(ROWS(L$45:L95),Упутство!$B$374:$N$473,12,FALSE),"")</f>
        <v/>
      </c>
      <c r="M95" s="218" t="str">
        <f ca="1">IFERROR(VLOOKUP(ROWS(M$45:M95),Упутство!$B$374:$N$473,13,FALSE),"")</f>
        <v/>
      </c>
      <c r="N95" s="446">
        <f t="shared" ca="1" si="0"/>
        <v>0</v>
      </c>
      <c r="O95" s="447">
        <f t="shared" ca="1" si="1"/>
        <v>0</v>
      </c>
      <c r="P95" s="59"/>
      <c r="Q95" s="59"/>
      <c r="R95" s="59"/>
      <c r="S95" s="59"/>
      <c r="T95" s="59"/>
      <c r="U95" s="59"/>
      <c r="V95" s="59"/>
      <c r="W95" s="59"/>
      <c r="X95" s="8"/>
      <c r="Y95" s="8"/>
      <c r="Z95" s="8"/>
      <c r="AA95" s="8"/>
      <c r="AB95" s="8"/>
      <c r="AC95" s="8"/>
      <c r="AD95" s="9"/>
      <c r="AE95" s="8"/>
      <c r="AF95" s="8"/>
      <c r="AG95" s="8"/>
    </row>
    <row r="96" spans="1:33" ht="28.5" hidden="1" customHeight="1" outlineLevel="1">
      <c r="A96" s="100">
        <f t="shared" si="2"/>
        <v>52</v>
      </c>
      <c r="B96" s="466" t="str">
        <f ca="1">IFERROR(VLOOKUP(ROWS($B$45:B96),Упутство!$B$374:$D$473,3,FALSE),"")</f>
        <v/>
      </c>
      <c r="C96" s="467"/>
      <c r="D96" s="218" t="str">
        <f ca="1">IFERROR(VLOOKUP(ROWS(D$45:D96),Упутство!$B$374:$N$473,4,FALSE),"")</f>
        <v/>
      </c>
      <c r="E96" s="218" t="str">
        <f ca="1">IFERROR(VLOOKUP(ROWS(E$45:E96),Упутство!$B$374:$N$473,5,FALSE),"")</f>
        <v/>
      </c>
      <c r="F96" s="218" t="str">
        <f ca="1">IFERROR(VLOOKUP(ROWS(F$45:F96),Упутство!$B$374:$N$473,6,FALSE),"")</f>
        <v/>
      </c>
      <c r="G96" s="218" t="str">
        <f ca="1">IFERROR(VLOOKUP(ROWS(G$45:G96),Упутство!$B$374:$N$473,7,FALSE),"")</f>
        <v/>
      </c>
      <c r="H96" s="414" t="str">
        <f ca="1">IFERROR(VLOOKUP(ROWS(H$45:H96),Упутство!$B$374:$N$473,8,FALSE),"")</f>
        <v/>
      </c>
      <c r="I96" s="414" t="str">
        <f ca="1">IFERROR(VLOOKUP(ROWS(I$45:I96),Упутство!$B$374:$N$473,9,FALSE),"")</f>
        <v/>
      </c>
      <c r="J96" s="218" t="str">
        <f ca="1">IFERROR(VLOOKUP(ROWS(J$45:J96),Упутство!$B$374:$N$473,10,FALSE),"")</f>
        <v/>
      </c>
      <c r="K96" s="218" t="str">
        <f ca="1">IFERROR(VLOOKUP(ROWS(K$45:K96),Упутство!$B$374:$N$473,11,FALSE),"")</f>
        <v/>
      </c>
      <c r="L96" s="218" t="str">
        <f ca="1">IFERROR(VLOOKUP(ROWS(L$45:L96),Упутство!$B$374:$N$473,12,FALSE),"")</f>
        <v/>
      </c>
      <c r="M96" s="218" t="str">
        <f ca="1">IFERROR(VLOOKUP(ROWS(M$45:M96),Упутство!$B$374:$N$473,13,FALSE),"")</f>
        <v/>
      </c>
      <c r="N96" s="446">
        <f t="shared" ca="1" si="0"/>
        <v>0</v>
      </c>
      <c r="O96" s="447">
        <f t="shared" ca="1" si="1"/>
        <v>0</v>
      </c>
      <c r="P96" s="59"/>
      <c r="Q96" s="59"/>
      <c r="R96" s="59"/>
      <c r="S96" s="59"/>
      <c r="T96" s="59"/>
      <c r="U96" s="59"/>
      <c r="V96" s="59"/>
      <c r="W96" s="59"/>
      <c r="X96" s="8"/>
      <c r="Y96" s="8"/>
      <c r="Z96" s="8"/>
      <c r="AA96" s="8"/>
      <c r="AB96" s="8"/>
      <c r="AC96" s="8"/>
      <c r="AD96" s="9"/>
      <c r="AE96" s="8"/>
      <c r="AF96" s="8"/>
      <c r="AG96" s="8"/>
    </row>
    <row r="97" spans="1:34" ht="35.1" customHeight="1" collapsed="1">
      <c r="A97" s="483" t="s">
        <v>1207</v>
      </c>
      <c r="B97" s="484"/>
      <c r="C97" s="199">
        <f>$D$4</f>
        <v>0</v>
      </c>
      <c r="D97" s="227">
        <f t="shared" ref="D97:M97" ca="1" si="3">SUM(D45:D96)</f>
        <v>0</v>
      </c>
      <c r="E97" s="227">
        <f t="shared" ca="1" si="3"/>
        <v>0</v>
      </c>
      <c r="F97" s="227">
        <f t="shared" ca="1" si="3"/>
        <v>0</v>
      </c>
      <c r="G97" s="227">
        <f t="shared" ca="1" si="3"/>
        <v>0</v>
      </c>
      <c r="H97" s="227">
        <f t="shared" ca="1" si="3"/>
        <v>0</v>
      </c>
      <c r="I97" s="227">
        <f t="shared" ca="1" si="3"/>
        <v>0</v>
      </c>
      <c r="J97" s="227">
        <f t="shared" ca="1" si="3"/>
        <v>0</v>
      </c>
      <c r="K97" s="389">
        <f t="shared" ca="1" si="3"/>
        <v>0</v>
      </c>
      <c r="L97" s="389">
        <f t="shared" ca="1" si="3"/>
        <v>0</v>
      </c>
      <c r="M97" s="389">
        <f t="shared" ca="1" si="3"/>
        <v>0</v>
      </c>
      <c r="N97" s="389">
        <f t="shared" ca="1" si="0"/>
        <v>0</v>
      </c>
      <c r="O97" s="389">
        <f t="shared" ca="1" si="1"/>
        <v>0</v>
      </c>
      <c r="W97" s="8"/>
      <c r="X97" s="8"/>
      <c r="Y97" s="8"/>
      <c r="Z97" s="8"/>
      <c r="AA97" s="8"/>
      <c r="AB97" s="8"/>
      <c r="AC97" s="8"/>
      <c r="AD97" s="8"/>
      <c r="AE97" s="8"/>
      <c r="AF97" s="8"/>
      <c r="AG97" s="8"/>
    </row>
    <row r="98" spans="1:34" ht="21" customHeight="1">
      <c r="A98" s="97"/>
      <c r="B98" s="97"/>
      <c r="C98" s="97"/>
      <c r="D98" s="97"/>
      <c r="E98" s="97"/>
      <c r="F98" s="97"/>
      <c r="G98" s="97"/>
      <c r="H98" s="97"/>
      <c r="I98" s="97"/>
      <c r="J98" s="97"/>
      <c r="K98" s="97"/>
      <c r="L98" s="97"/>
      <c r="M98" s="97"/>
      <c r="N98" s="97"/>
      <c r="X98" s="8"/>
      <c r="Y98" s="8"/>
      <c r="Z98" s="8"/>
      <c r="AA98" s="8"/>
      <c r="AB98" s="8"/>
      <c r="AC98" s="8"/>
      <c r="AD98" s="8"/>
      <c r="AE98" s="8"/>
      <c r="AF98" s="8"/>
      <c r="AG98" s="8"/>
      <c r="AH98" s="8"/>
    </row>
    <row r="99" spans="1:34" ht="35.1" customHeight="1">
      <c r="A99" s="142" t="s">
        <v>1271</v>
      </c>
      <c r="B99" s="491" t="s">
        <v>2351</v>
      </c>
      <c r="C99" s="492"/>
      <c r="D99" s="491" t="s">
        <v>817</v>
      </c>
      <c r="E99" s="492"/>
      <c r="F99" s="493" t="s">
        <v>2345</v>
      </c>
      <c r="G99" s="493"/>
      <c r="H99" s="493" t="s">
        <v>5198</v>
      </c>
      <c r="I99" s="493"/>
      <c r="J99" s="500" t="s">
        <v>5199</v>
      </c>
      <c r="K99" s="492"/>
      <c r="L99" s="500" t="s">
        <v>5200</v>
      </c>
      <c r="M99" s="492"/>
      <c r="N99" s="491" t="s">
        <v>2347</v>
      </c>
      <c r="O99" s="492"/>
      <c r="W99" s="8"/>
      <c r="X99" s="8"/>
      <c r="Y99" s="8"/>
      <c r="Z99" s="8"/>
      <c r="AA99" s="8"/>
      <c r="AB99" s="8"/>
      <c r="AC99" s="8"/>
      <c r="AD99" s="9"/>
      <c r="AE99" s="8"/>
      <c r="AF99" s="8"/>
      <c r="AG99" s="8"/>
    </row>
    <row r="100" spans="1:34" ht="28.5" customHeight="1">
      <c r="A100" s="101" t="s">
        <v>1272</v>
      </c>
      <c r="B100" s="487" t="str">
        <f ca="1">IFERROR(VLOOKUP(ROWS($B$100:B100),Упутство!$FQ$1789:$FX$1805,2,FALSE),"")</f>
        <v/>
      </c>
      <c r="C100" s="488"/>
      <c r="D100" s="479" t="str">
        <f ca="1">IFERROR(VLOOKUP(ROWS($D$100:D100),Упутство!$FQ$1789:$FY$1805,5,FALSE),"")</f>
        <v/>
      </c>
      <c r="E100" s="480"/>
      <c r="F100" s="479" t="str">
        <f ca="1">IFERROR(VLOOKUP(ROWS($F$100:F100),Упутство!$FQ$1789:$FY$1805,6,FALSE),"")</f>
        <v/>
      </c>
      <c r="G100" s="480"/>
      <c r="H100" s="501" t="str">
        <f ca="1">IFERROR(VLOOKUP(ROWS($H$100:H100),Упутство!$FQ$1789:$FY$1805,7,FALSE),"")</f>
        <v/>
      </c>
      <c r="I100" s="502"/>
      <c r="J100" s="479" t="str">
        <f ca="1">IFERROR(VLOOKUP(ROWS($J$100:J100),Упутство!$FQ$1789:$FY$1805,8,FALSE),"")</f>
        <v/>
      </c>
      <c r="K100" s="480"/>
      <c r="L100" s="479" t="str">
        <f ca="1">IFERROR(VLOOKUP(ROWS($L$100:L100),Упутство!$FQ$1789:$FY$1805,9,FALSE),"")</f>
        <v/>
      </c>
      <c r="M100" s="480"/>
      <c r="N100" s="526">
        <f ca="1">SUM(H100,J100,L100)</f>
        <v>0</v>
      </c>
      <c r="O100" s="527"/>
      <c r="W100" s="8"/>
      <c r="X100" s="8"/>
      <c r="Y100" s="8"/>
      <c r="Z100" s="8"/>
      <c r="AA100" s="8"/>
      <c r="AB100" s="8"/>
      <c r="AC100" s="8"/>
      <c r="AD100" s="9"/>
      <c r="AE100" s="8"/>
      <c r="AF100" s="8"/>
      <c r="AG100" s="8"/>
    </row>
    <row r="101" spans="1:34" ht="28.5" customHeight="1">
      <c r="A101" s="101" t="s">
        <v>1273</v>
      </c>
      <c r="B101" s="487" t="str">
        <f ca="1">IFERROR(VLOOKUP(ROWS($B$100:B101),Упутство!$FQ$1789:$FX$1805,2,FALSE),"")</f>
        <v/>
      </c>
      <c r="C101" s="488"/>
      <c r="D101" s="479" t="str">
        <f ca="1">IFERROR(VLOOKUP(ROWS($D$100:D101),Упутство!$FQ$1789:$FY$1805,5,FALSE),"")</f>
        <v/>
      </c>
      <c r="E101" s="480"/>
      <c r="F101" s="479" t="str">
        <f ca="1">IFERROR(VLOOKUP(ROWS($F$100:F101),Упутство!$FQ$1789:$FY$1805,6,FALSE),"")</f>
        <v/>
      </c>
      <c r="G101" s="480"/>
      <c r="H101" s="485" t="str">
        <f ca="1">IFERROR(VLOOKUP(ROWS($H$100:H101),Упутство!$FQ$1789:$FY$1805,7,FALSE),"")</f>
        <v/>
      </c>
      <c r="I101" s="486"/>
      <c r="J101" s="479" t="str">
        <f ca="1">IFERROR(VLOOKUP(ROWS($J$100:J101),Упутство!$FQ$1789:$FY$1805,8,FALSE),"")</f>
        <v/>
      </c>
      <c r="K101" s="480"/>
      <c r="L101" s="479" t="str">
        <f ca="1">IFERROR(VLOOKUP(ROWS($L$100:L101),Упутство!$FQ$1789:$FY$1805,9,FALSE),"")</f>
        <v/>
      </c>
      <c r="M101" s="480"/>
      <c r="N101" s="526">
        <f t="shared" ref="N101:N116" ca="1" si="4">SUM(H101,J101,L101)</f>
        <v>0</v>
      </c>
      <c r="O101" s="527"/>
      <c r="W101" s="8"/>
      <c r="X101" s="8"/>
      <c r="Y101" s="8"/>
      <c r="Z101" s="8"/>
      <c r="AA101" s="8"/>
      <c r="AB101" s="8"/>
      <c r="AC101" s="8"/>
      <c r="AD101" s="8"/>
      <c r="AE101" s="8"/>
      <c r="AF101" s="8"/>
      <c r="AG101" s="8"/>
    </row>
    <row r="102" spans="1:34" ht="28.5" customHeight="1">
      <c r="A102" s="101" t="s">
        <v>1274</v>
      </c>
      <c r="B102" s="487" t="str">
        <f ca="1">IFERROR(VLOOKUP(ROWS($B$100:B102),Упутство!$FQ$1789:$FX$1805,2,FALSE),"")</f>
        <v/>
      </c>
      <c r="C102" s="488"/>
      <c r="D102" s="479" t="str">
        <f ca="1">IFERROR(VLOOKUP(ROWS($D$100:D102),Упутство!$FQ$1789:$FY$1805,5,FALSE),"")</f>
        <v/>
      </c>
      <c r="E102" s="480"/>
      <c r="F102" s="479" t="str">
        <f ca="1">IFERROR(VLOOKUP(ROWS($F$100:F102),Упутство!$FQ$1789:$FY$1805,6,FALSE),"")</f>
        <v/>
      </c>
      <c r="G102" s="480"/>
      <c r="H102" s="485" t="str">
        <f ca="1">IFERROR(VLOOKUP(ROWS($H$100:H102),Упутство!$FQ$1789:$FY$1805,7,FALSE),"")</f>
        <v/>
      </c>
      <c r="I102" s="486"/>
      <c r="J102" s="479" t="str">
        <f ca="1">IFERROR(VLOOKUP(ROWS($J$100:J102),Упутство!$FQ$1789:$FY$1805,8,FALSE),"")</f>
        <v/>
      </c>
      <c r="K102" s="480"/>
      <c r="L102" s="479" t="str">
        <f ca="1">IFERROR(VLOOKUP(ROWS($L$100:L102),Упутство!$FQ$1789:$FY$1805,9,FALSE),"")</f>
        <v/>
      </c>
      <c r="M102" s="480"/>
      <c r="N102" s="526">
        <f t="shared" ca="1" si="4"/>
        <v>0</v>
      </c>
      <c r="O102" s="527"/>
      <c r="W102" s="8"/>
      <c r="X102" s="8"/>
      <c r="Y102" s="8"/>
      <c r="Z102" s="8"/>
      <c r="AA102" s="8"/>
      <c r="AB102" s="8"/>
      <c r="AC102" s="8"/>
      <c r="AD102" s="8"/>
      <c r="AE102" s="8"/>
      <c r="AF102" s="8"/>
      <c r="AG102" s="8"/>
    </row>
    <row r="103" spans="1:34" ht="28.5" customHeight="1">
      <c r="A103" s="101" t="s">
        <v>1275</v>
      </c>
      <c r="B103" s="487" t="str">
        <f ca="1">IFERROR(VLOOKUP(ROWS($B$100:B103),Упутство!$FQ$1789:$FX$1805,2,FALSE),"")</f>
        <v/>
      </c>
      <c r="C103" s="488"/>
      <c r="D103" s="479" t="str">
        <f ca="1">IFERROR(VLOOKUP(ROWS($D$100:D103),Упутство!$FQ$1789:$FY$1805,5,FALSE),"")</f>
        <v/>
      </c>
      <c r="E103" s="480"/>
      <c r="F103" s="479" t="str">
        <f ca="1">IFERROR(VLOOKUP(ROWS($F$100:F103),Упутство!$FQ$1789:$FY$1805,6,FALSE),"")</f>
        <v/>
      </c>
      <c r="G103" s="480"/>
      <c r="H103" s="485" t="str">
        <f ca="1">IFERROR(VLOOKUP(ROWS($H$100:H103),Упутство!$FQ$1789:$FY$1805,7,FALSE),"")</f>
        <v/>
      </c>
      <c r="I103" s="486"/>
      <c r="J103" s="479" t="str">
        <f ca="1">IFERROR(VLOOKUP(ROWS($J$100:J103),Упутство!$FQ$1789:$FY$1805,8,FALSE),"")</f>
        <v/>
      </c>
      <c r="K103" s="480"/>
      <c r="L103" s="479" t="str">
        <f ca="1">IFERROR(VLOOKUP(ROWS($L$100:L103),Упутство!$FQ$1789:$FY$1805,9,FALSE),"")</f>
        <v/>
      </c>
      <c r="M103" s="480"/>
      <c r="N103" s="526">
        <f t="shared" ca="1" si="4"/>
        <v>0</v>
      </c>
      <c r="O103" s="527"/>
      <c r="W103" s="8"/>
      <c r="X103" s="8"/>
      <c r="Y103" s="8"/>
      <c r="Z103" s="8"/>
      <c r="AA103" s="8"/>
      <c r="AB103" s="8"/>
      <c r="AC103" s="8"/>
      <c r="AD103" s="8"/>
      <c r="AE103" s="8"/>
      <c r="AF103" s="8"/>
      <c r="AG103" s="8"/>
    </row>
    <row r="104" spans="1:34" ht="28.5" customHeight="1">
      <c r="A104" s="101" t="s">
        <v>1276</v>
      </c>
      <c r="B104" s="487" t="str">
        <f ca="1">IFERROR(VLOOKUP(ROWS($B$100:B104),Упутство!$FQ$1789:$FX$1805,2,FALSE),"")</f>
        <v/>
      </c>
      <c r="C104" s="488"/>
      <c r="D104" s="479" t="str">
        <f ca="1">IFERROR(VLOOKUP(ROWS($D$100:D104),Упутство!$FQ$1789:$FY$1805,5,FALSE),"")</f>
        <v/>
      </c>
      <c r="E104" s="480"/>
      <c r="F104" s="479" t="str">
        <f ca="1">IFERROR(VLOOKUP(ROWS($F$100:F104),Упутство!$FQ$1789:$FY$1805,6,FALSE),"")</f>
        <v/>
      </c>
      <c r="G104" s="480"/>
      <c r="H104" s="485" t="str">
        <f ca="1">IFERROR(VLOOKUP(ROWS($H$100:H104),Упутство!$FQ$1789:$FY$1805,7,FALSE),"")</f>
        <v/>
      </c>
      <c r="I104" s="486"/>
      <c r="J104" s="479" t="str">
        <f ca="1">IFERROR(VLOOKUP(ROWS($J$100:J104),Упутство!$FQ$1789:$FY$1805,8,FALSE),"")</f>
        <v/>
      </c>
      <c r="K104" s="480"/>
      <c r="L104" s="479" t="str">
        <f ca="1">IFERROR(VLOOKUP(ROWS($L$100:L104),Упутство!$FQ$1789:$FY$1805,9,FALSE),"")</f>
        <v/>
      </c>
      <c r="M104" s="480"/>
      <c r="N104" s="526">
        <f t="shared" ca="1" si="4"/>
        <v>0</v>
      </c>
      <c r="O104" s="527"/>
      <c r="V104" s="4"/>
      <c r="W104" s="4"/>
      <c r="X104" s="4"/>
      <c r="Y104" s="8"/>
      <c r="Z104" s="8"/>
      <c r="AA104" s="8"/>
      <c r="AB104" s="8"/>
      <c r="AC104" s="8"/>
      <c r="AD104" s="8"/>
      <c r="AE104" s="8"/>
      <c r="AF104" s="8"/>
      <c r="AG104" s="8"/>
    </row>
    <row r="105" spans="1:34" ht="28.5" customHeight="1">
      <c r="A105" s="101" t="s">
        <v>1277</v>
      </c>
      <c r="B105" s="487" t="str">
        <f ca="1">IFERROR(VLOOKUP(ROWS($B$100:B105),Упутство!$FQ$1789:$FX$1805,2,FALSE),"")</f>
        <v/>
      </c>
      <c r="C105" s="488"/>
      <c r="D105" s="479" t="str">
        <f ca="1">IFERROR(VLOOKUP(ROWS($D$100:D105),Упутство!$FQ$1789:$FY$1805,5,FALSE),"")</f>
        <v/>
      </c>
      <c r="E105" s="480"/>
      <c r="F105" s="479" t="str">
        <f ca="1">IFERROR(VLOOKUP(ROWS($F$100:F105),Упутство!$FQ$1789:$FY$1805,6,FALSE),"")</f>
        <v/>
      </c>
      <c r="G105" s="480"/>
      <c r="H105" s="485" t="str">
        <f ca="1">IFERROR(VLOOKUP(ROWS($H$100:H105),Упутство!$FQ$1789:$FY$1805,7,FALSE),"")</f>
        <v/>
      </c>
      <c r="I105" s="486"/>
      <c r="J105" s="479" t="str">
        <f ca="1">IFERROR(VLOOKUP(ROWS($J$100:J105),Упутство!$FQ$1789:$FY$1805,8,FALSE),"")</f>
        <v/>
      </c>
      <c r="K105" s="480"/>
      <c r="L105" s="479" t="str">
        <f ca="1">IFERROR(VLOOKUP(ROWS($L$100:L105),Упутство!$FQ$1789:$FY$1805,9,FALSE),"")</f>
        <v/>
      </c>
      <c r="M105" s="480"/>
      <c r="N105" s="526">
        <f t="shared" ca="1" si="4"/>
        <v>0</v>
      </c>
      <c r="O105" s="527"/>
      <c r="P105" s="4"/>
      <c r="Q105" s="4"/>
      <c r="R105" s="4"/>
      <c r="S105" s="4"/>
      <c r="T105" s="4"/>
      <c r="U105" s="4"/>
      <c r="V105" s="4"/>
      <c r="W105" s="8"/>
      <c r="X105" s="8"/>
      <c r="Y105" s="8"/>
      <c r="Z105" s="8"/>
      <c r="AA105" s="8"/>
      <c r="AB105" s="8"/>
      <c r="AC105" s="8"/>
      <c r="AD105" s="9"/>
      <c r="AE105" s="8"/>
      <c r="AF105" s="8"/>
      <c r="AG105" s="8"/>
    </row>
    <row r="106" spans="1:34" ht="28.5" customHeight="1">
      <c r="A106" s="102" t="s">
        <v>1278</v>
      </c>
      <c r="B106" s="487" t="str">
        <f ca="1">IFERROR(VLOOKUP(ROWS($B$100:B106),Упутство!$FQ$1789:$FX$1805,2,FALSE),"")</f>
        <v/>
      </c>
      <c r="C106" s="488"/>
      <c r="D106" s="479" t="str">
        <f ca="1">IFERROR(VLOOKUP(ROWS($D$100:D106),Упутство!$FQ$1789:$FY$1805,5,FALSE),"")</f>
        <v/>
      </c>
      <c r="E106" s="480"/>
      <c r="F106" s="479" t="str">
        <f ca="1">IFERROR(VLOOKUP(ROWS($F$100:F106),Упутство!$FQ$1789:$FY$1805,6,FALSE),"")</f>
        <v/>
      </c>
      <c r="G106" s="480"/>
      <c r="H106" s="485" t="str">
        <f ca="1">IFERROR(VLOOKUP(ROWS($H$100:H106),Упутство!$FQ$1789:$FY$1805,7,FALSE),"")</f>
        <v/>
      </c>
      <c r="I106" s="486"/>
      <c r="J106" s="479" t="str">
        <f ca="1">IFERROR(VLOOKUP(ROWS($J$100:J106),Упутство!$FQ$1789:$FY$1805,8,FALSE),"")</f>
        <v/>
      </c>
      <c r="K106" s="480"/>
      <c r="L106" s="479" t="str">
        <f ca="1">IFERROR(VLOOKUP(ROWS($L$100:L106),Упутство!$FQ$1789:$FY$1805,9,FALSE),"")</f>
        <v/>
      </c>
      <c r="M106" s="480"/>
      <c r="N106" s="526">
        <f t="shared" ca="1" si="4"/>
        <v>0</v>
      </c>
      <c r="O106" s="527"/>
      <c r="P106" s="4"/>
      <c r="Q106" s="4"/>
      <c r="R106" s="4"/>
      <c r="S106" s="4"/>
      <c r="T106" s="4"/>
      <c r="U106" s="4"/>
      <c r="V106" s="4"/>
      <c r="W106" s="8"/>
      <c r="X106" s="8"/>
      <c r="Y106" s="8"/>
      <c r="Z106" s="8"/>
      <c r="AA106" s="8"/>
      <c r="AB106" s="8"/>
      <c r="AC106" s="8"/>
      <c r="AD106" s="8"/>
      <c r="AE106" s="8"/>
      <c r="AF106" s="8"/>
      <c r="AG106" s="8"/>
    </row>
    <row r="107" spans="1:34" ht="28.5" customHeight="1">
      <c r="A107" s="102" t="s">
        <v>1279</v>
      </c>
      <c r="B107" s="487" t="str">
        <f ca="1">IFERROR(VLOOKUP(ROWS($B$100:B107),Упутство!$FQ$1789:$FX$1805,2,FALSE),"")</f>
        <v/>
      </c>
      <c r="C107" s="488"/>
      <c r="D107" s="479" t="str">
        <f ca="1">IFERROR(VLOOKUP(ROWS($D$100:D107),Упутство!$FQ$1789:$FY$1805,5,FALSE),"")</f>
        <v/>
      </c>
      <c r="E107" s="480"/>
      <c r="F107" s="479" t="str">
        <f ca="1">IFERROR(VLOOKUP(ROWS($F$100:F107),Упутство!$FQ$1789:$FY$1805,6,FALSE),"")</f>
        <v/>
      </c>
      <c r="G107" s="480"/>
      <c r="H107" s="485" t="str">
        <f ca="1">IFERROR(VLOOKUP(ROWS($H$100:H107),Упутство!$FQ$1789:$FY$1805,7,FALSE),"")</f>
        <v/>
      </c>
      <c r="I107" s="486"/>
      <c r="J107" s="479" t="str">
        <f ca="1">IFERROR(VLOOKUP(ROWS($J$100:J107),Упутство!$FQ$1789:$FY$1805,8,FALSE),"")</f>
        <v/>
      </c>
      <c r="K107" s="480"/>
      <c r="L107" s="479" t="str">
        <f ca="1">IFERROR(VLOOKUP(ROWS($L$100:L107),Упутство!$FQ$1789:$FY$1805,9,FALSE),"")</f>
        <v/>
      </c>
      <c r="M107" s="480"/>
      <c r="N107" s="526">
        <f t="shared" ca="1" si="4"/>
        <v>0</v>
      </c>
      <c r="O107" s="527"/>
      <c r="P107" s="4"/>
      <c r="Q107" s="4"/>
      <c r="R107" s="4"/>
      <c r="S107" s="4"/>
      <c r="T107" s="4"/>
      <c r="U107" s="4"/>
      <c r="V107" s="4"/>
      <c r="W107" s="8"/>
      <c r="X107" s="8"/>
      <c r="Y107" s="8"/>
      <c r="Z107" s="8"/>
      <c r="AA107" s="8"/>
      <c r="AB107" s="8"/>
      <c r="AC107" s="8"/>
      <c r="AD107" s="8"/>
      <c r="AE107" s="8"/>
      <c r="AF107" s="8"/>
      <c r="AG107" s="8"/>
    </row>
    <row r="108" spans="1:34" ht="28.5" customHeight="1">
      <c r="A108" s="102" t="s">
        <v>1280</v>
      </c>
      <c r="B108" s="487" t="str">
        <f ca="1">IFERROR(VLOOKUP(ROWS($B$100:B108),Упутство!$FQ$1789:$FX$1805,2,FALSE),"")</f>
        <v/>
      </c>
      <c r="C108" s="488"/>
      <c r="D108" s="479" t="str">
        <f ca="1">IFERROR(VLOOKUP(ROWS($D$100:D108),Упутство!$FQ$1789:$FY$1805,5,FALSE),"")</f>
        <v/>
      </c>
      <c r="E108" s="480"/>
      <c r="F108" s="479" t="str">
        <f ca="1">IFERROR(VLOOKUP(ROWS($F$100:F108),Упутство!$FQ$1789:$FY$1805,6,FALSE),"")</f>
        <v/>
      </c>
      <c r="G108" s="480"/>
      <c r="H108" s="485" t="str">
        <f ca="1">IFERROR(VLOOKUP(ROWS($H$100:H108),Упутство!$FQ$1789:$FY$1805,7,FALSE),"")</f>
        <v/>
      </c>
      <c r="I108" s="486"/>
      <c r="J108" s="479" t="str">
        <f ca="1">IFERROR(VLOOKUP(ROWS($J$100:J108),Упутство!$FQ$1789:$FY$1805,8,FALSE),"")</f>
        <v/>
      </c>
      <c r="K108" s="480"/>
      <c r="L108" s="479" t="str">
        <f ca="1">IFERROR(VLOOKUP(ROWS($L$100:L108),Упутство!$FQ$1789:$FY$1805,9,FALSE),"")</f>
        <v/>
      </c>
      <c r="M108" s="480"/>
      <c r="N108" s="526">
        <f t="shared" ca="1" si="4"/>
        <v>0</v>
      </c>
      <c r="O108" s="527"/>
      <c r="P108" s="4"/>
      <c r="Q108" s="4"/>
      <c r="R108" s="4"/>
      <c r="S108" s="4"/>
      <c r="T108" s="4"/>
      <c r="U108" s="4"/>
      <c r="V108" s="4"/>
      <c r="W108" s="4"/>
      <c r="X108" s="8"/>
      <c r="Y108" s="8"/>
      <c r="Z108" s="8"/>
      <c r="AA108" s="8"/>
      <c r="AB108" s="8"/>
      <c r="AC108" s="8"/>
      <c r="AD108" s="8"/>
      <c r="AE108" s="8"/>
      <c r="AF108" s="8"/>
      <c r="AG108" s="8"/>
    </row>
    <row r="109" spans="1:34" ht="28.5" customHeight="1">
      <c r="A109" s="102" t="s">
        <v>1281</v>
      </c>
      <c r="B109" s="487" t="str">
        <f ca="1">IFERROR(VLOOKUP(ROWS($B$100:B109),Упутство!$FQ$1789:$FX$1805,2,FALSE),"")</f>
        <v/>
      </c>
      <c r="C109" s="488"/>
      <c r="D109" s="479" t="str">
        <f ca="1">IFERROR(VLOOKUP(ROWS($D$100:D109),Упутство!$FQ$1789:$FY$1805,5,FALSE),"")</f>
        <v/>
      </c>
      <c r="E109" s="480"/>
      <c r="F109" s="479" t="str">
        <f ca="1">IFERROR(VLOOKUP(ROWS($F$100:F109),Упутство!$FQ$1789:$FY$1805,6,FALSE),"")</f>
        <v/>
      </c>
      <c r="G109" s="480"/>
      <c r="H109" s="485" t="str">
        <f ca="1">IFERROR(VLOOKUP(ROWS($H$100:H109),Упутство!$FQ$1789:$FY$1805,7,FALSE),"")</f>
        <v/>
      </c>
      <c r="I109" s="486"/>
      <c r="J109" s="479" t="str">
        <f ca="1">IFERROR(VLOOKUP(ROWS($J$100:J109),Упутство!$FQ$1789:$FY$1805,8,FALSE),"")</f>
        <v/>
      </c>
      <c r="K109" s="480"/>
      <c r="L109" s="479" t="str">
        <f ca="1">IFERROR(VLOOKUP(ROWS($L$100:L109),Упутство!$FQ$1789:$FY$1805,9,FALSE),"")</f>
        <v/>
      </c>
      <c r="M109" s="480"/>
      <c r="N109" s="526">
        <f t="shared" ca="1" si="4"/>
        <v>0</v>
      </c>
      <c r="O109" s="527"/>
      <c r="P109" s="4"/>
      <c r="Q109" s="4"/>
      <c r="R109" s="4"/>
      <c r="S109" s="4"/>
      <c r="T109" s="4"/>
      <c r="U109" s="4"/>
      <c r="V109" s="4"/>
      <c r="W109" s="4"/>
      <c r="X109" s="8"/>
      <c r="Y109" s="8"/>
      <c r="Z109" s="8"/>
      <c r="AA109" s="8"/>
      <c r="AB109" s="8"/>
      <c r="AC109" s="8"/>
      <c r="AD109" s="8"/>
      <c r="AE109" s="8"/>
      <c r="AF109" s="8"/>
      <c r="AG109" s="8"/>
    </row>
    <row r="110" spans="1:34" ht="28.5" hidden="1" customHeight="1" outlineLevel="1">
      <c r="A110" s="102" t="s">
        <v>1090</v>
      </c>
      <c r="B110" s="487" t="str">
        <f ca="1">IFERROR(VLOOKUP(ROWS($B$100:B110),Упутство!$FQ$1789:$FX$1805,2,FALSE),"")</f>
        <v/>
      </c>
      <c r="C110" s="488"/>
      <c r="D110" s="479" t="str">
        <f ca="1">IFERROR(VLOOKUP(ROWS($D$100:D110),Упутство!$FQ$1789:$FY$1805,5,FALSE),"")</f>
        <v/>
      </c>
      <c r="E110" s="480"/>
      <c r="F110" s="479" t="str">
        <f ca="1">IFERROR(VLOOKUP(ROWS($F$100:F110),Упутство!$FQ$1789:$FY$1805,6,FALSE),"")</f>
        <v/>
      </c>
      <c r="G110" s="480"/>
      <c r="H110" s="485" t="str">
        <f ca="1">IFERROR(VLOOKUP(ROWS($H$100:H110),Упутство!$FQ$1789:$FY$1805,7,FALSE),"")</f>
        <v/>
      </c>
      <c r="I110" s="486"/>
      <c r="J110" s="479" t="str">
        <f ca="1">IFERROR(VLOOKUP(ROWS($J$100:J110),Упутство!$FQ$1789:$FY$1805,8,FALSE),"")</f>
        <v/>
      </c>
      <c r="K110" s="480"/>
      <c r="L110" s="479" t="str">
        <f ca="1">IFERROR(VLOOKUP(ROWS($L$100:L110),Упутство!$FQ$1789:$FY$1805,9,FALSE),"")</f>
        <v/>
      </c>
      <c r="M110" s="480"/>
      <c r="N110" s="526">
        <f t="shared" ca="1" si="4"/>
        <v>0</v>
      </c>
      <c r="O110" s="527"/>
      <c r="P110" s="4"/>
      <c r="Q110" s="4"/>
      <c r="R110" s="4"/>
      <c r="S110" s="4"/>
      <c r="T110" s="4"/>
      <c r="U110" s="4"/>
      <c r="V110" s="4"/>
      <c r="W110" s="8"/>
      <c r="X110" s="8"/>
      <c r="Y110" s="8"/>
      <c r="Z110" s="8"/>
      <c r="AA110" s="8"/>
      <c r="AB110" s="8"/>
      <c r="AC110" s="8"/>
      <c r="AD110" s="8"/>
      <c r="AE110" s="8"/>
      <c r="AF110" s="8"/>
      <c r="AG110" s="8"/>
    </row>
    <row r="111" spans="1:34" ht="28.5" hidden="1" customHeight="1" outlineLevel="1">
      <c r="A111" s="102" t="s">
        <v>1091</v>
      </c>
      <c r="B111" s="487" t="str">
        <f ca="1">IFERROR(VLOOKUP(ROWS($B$100:B111),Упутство!$FQ$1789:$FX$1805,2,FALSE),"")</f>
        <v/>
      </c>
      <c r="C111" s="488"/>
      <c r="D111" s="479" t="str">
        <f ca="1">IFERROR(VLOOKUP(ROWS($D$100:D111),Упутство!$FQ$1789:$FY$1805,5,FALSE),"")</f>
        <v/>
      </c>
      <c r="E111" s="480"/>
      <c r="F111" s="479" t="str">
        <f ca="1">IFERROR(VLOOKUP(ROWS($F$100:F111),Упутство!$FQ$1789:$FY$1805,6,FALSE),"")</f>
        <v/>
      </c>
      <c r="G111" s="480"/>
      <c r="H111" s="485" t="str">
        <f ca="1">IFERROR(VLOOKUP(ROWS($H$100:H111),Упутство!$FQ$1789:$FY$1805,7,FALSE),"")</f>
        <v/>
      </c>
      <c r="I111" s="486"/>
      <c r="J111" s="479" t="str">
        <f ca="1">IFERROR(VLOOKUP(ROWS($J$100:J111),Упутство!$FQ$1789:$FY$1805,8,FALSE),"")</f>
        <v/>
      </c>
      <c r="K111" s="480"/>
      <c r="L111" s="479" t="str">
        <f ca="1">IFERROR(VLOOKUP(ROWS($L$100:L111),Упутство!$FQ$1789:$FY$1805,9,FALSE),"")</f>
        <v/>
      </c>
      <c r="M111" s="480"/>
      <c r="N111" s="526">
        <f t="shared" ca="1" si="4"/>
        <v>0</v>
      </c>
      <c r="O111" s="527"/>
      <c r="P111" s="4"/>
      <c r="Q111" s="4"/>
      <c r="R111" s="4"/>
      <c r="S111" s="4"/>
      <c r="T111" s="4"/>
      <c r="U111" s="4"/>
      <c r="V111" s="4"/>
      <c r="W111" s="8"/>
      <c r="X111" s="8"/>
      <c r="Y111" s="8"/>
      <c r="Z111" s="8"/>
      <c r="AA111" s="8"/>
      <c r="AB111" s="8"/>
      <c r="AC111" s="8"/>
      <c r="AD111" s="8"/>
      <c r="AE111" s="8"/>
      <c r="AF111" s="8"/>
      <c r="AG111" s="8"/>
    </row>
    <row r="112" spans="1:34" ht="28.5" hidden="1" customHeight="1" outlineLevel="1">
      <c r="A112" s="102" t="s">
        <v>1092</v>
      </c>
      <c r="B112" s="487" t="str">
        <f ca="1">IFERROR(VLOOKUP(ROWS($B$100:B112),Упутство!$FQ$1789:$FX$1805,2,FALSE),"")</f>
        <v/>
      </c>
      <c r="C112" s="488"/>
      <c r="D112" s="479" t="str">
        <f ca="1">IFERROR(VLOOKUP(ROWS($D$100:D112),Упутство!$FQ$1789:$FY$1805,5,FALSE),"")</f>
        <v/>
      </c>
      <c r="E112" s="480"/>
      <c r="F112" s="479" t="str">
        <f ca="1">IFERROR(VLOOKUP(ROWS($F$100:F112),Упутство!$FQ$1789:$FY$1805,6,FALSE),"")</f>
        <v/>
      </c>
      <c r="G112" s="480"/>
      <c r="H112" s="485" t="str">
        <f ca="1">IFERROR(VLOOKUP(ROWS($H$100:H112),Упутство!$FQ$1789:$FY$1805,7,FALSE),"")</f>
        <v/>
      </c>
      <c r="I112" s="486"/>
      <c r="J112" s="479" t="str">
        <f ca="1">IFERROR(VLOOKUP(ROWS($J$100:J112),Упутство!$FQ$1789:$FY$1805,8,FALSE),"")</f>
        <v/>
      </c>
      <c r="K112" s="480"/>
      <c r="L112" s="479" t="str">
        <f ca="1">IFERROR(VLOOKUP(ROWS($L$100:L112),Упутство!$FQ$1789:$FY$1805,9,FALSE),"")</f>
        <v/>
      </c>
      <c r="M112" s="480"/>
      <c r="N112" s="526">
        <f t="shared" ca="1" si="4"/>
        <v>0</v>
      </c>
      <c r="O112" s="527"/>
      <c r="P112" s="4"/>
      <c r="Q112" s="4"/>
      <c r="R112" s="4"/>
      <c r="S112" s="4"/>
      <c r="T112" s="4"/>
      <c r="U112" s="4"/>
      <c r="V112" s="4"/>
      <c r="W112" s="8"/>
      <c r="X112" s="8"/>
      <c r="Y112" s="8"/>
      <c r="Z112" s="8"/>
      <c r="AA112" s="8"/>
      <c r="AB112" s="8"/>
      <c r="AC112" s="8"/>
      <c r="AD112" s="8"/>
      <c r="AE112" s="8"/>
      <c r="AF112" s="8"/>
      <c r="AG112" s="8"/>
    </row>
    <row r="113" spans="1:34" ht="28.5" hidden="1" customHeight="1" outlineLevel="1">
      <c r="A113" s="102" t="s">
        <v>1093</v>
      </c>
      <c r="B113" s="487" t="str">
        <f ca="1">IFERROR(VLOOKUP(ROWS($B$100:B113),Упутство!$FQ$1789:$FX$1805,2,FALSE),"")</f>
        <v/>
      </c>
      <c r="C113" s="488"/>
      <c r="D113" s="479" t="str">
        <f ca="1">IFERROR(VLOOKUP(ROWS($D$100:D113),Упутство!$FQ$1789:$FY$1805,5,FALSE),"")</f>
        <v/>
      </c>
      <c r="E113" s="480"/>
      <c r="F113" s="479" t="str">
        <f ca="1">IFERROR(VLOOKUP(ROWS($F$100:F113),Упутство!$FQ$1789:$FY$1805,6,FALSE),"")</f>
        <v/>
      </c>
      <c r="G113" s="480"/>
      <c r="H113" s="485" t="str">
        <f ca="1">IFERROR(VLOOKUP(ROWS($H$100:H113),Упутство!$FQ$1789:$FY$1805,7,FALSE),"")</f>
        <v/>
      </c>
      <c r="I113" s="486"/>
      <c r="J113" s="479" t="str">
        <f ca="1">IFERROR(VLOOKUP(ROWS($J$100:J113),Упутство!$FQ$1789:$FY$1805,8,FALSE),"")</f>
        <v/>
      </c>
      <c r="K113" s="480"/>
      <c r="L113" s="479" t="str">
        <f ca="1">IFERROR(VLOOKUP(ROWS($L$100:L113),Упутство!$FQ$1789:$FY$1805,9,FALSE),"")</f>
        <v/>
      </c>
      <c r="M113" s="480"/>
      <c r="N113" s="526">
        <f t="shared" ca="1" si="4"/>
        <v>0</v>
      </c>
      <c r="O113" s="527"/>
      <c r="P113" s="4"/>
      <c r="Q113" s="4"/>
      <c r="R113" s="4"/>
      <c r="S113" s="4"/>
      <c r="T113" s="4"/>
      <c r="U113" s="4"/>
      <c r="V113" s="4"/>
      <c r="W113" s="8"/>
      <c r="X113" s="8"/>
      <c r="Y113" s="8"/>
      <c r="Z113" s="8"/>
      <c r="AA113" s="8"/>
      <c r="AB113" s="8"/>
      <c r="AC113" s="8"/>
      <c r="AD113" s="8"/>
      <c r="AE113" s="8"/>
      <c r="AF113" s="8"/>
      <c r="AG113" s="8"/>
    </row>
    <row r="114" spans="1:34" ht="28.5" hidden="1" customHeight="1" outlineLevel="1">
      <c r="A114" s="102" t="s">
        <v>1094</v>
      </c>
      <c r="B114" s="487" t="str">
        <f ca="1">IFERROR(VLOOKUP(ROWS($B$100:B114),Упутство!$FQ$1789:$FX$1805,2,FALSE),"")</f>
        <v/>
      </c>
      <c r="C114" s="488"/>
      <c r="D114" s="479" t="str">
        <f ca="1">IFERROR(VLOOKUP(ROWS($D$100:D114),Упутство!$FQ$1789:$FY$1805,5,FALSE),"")</f>
        <v/>
      </c>
      <c r="E114" s="480"/>
      <c r="F114" s="479" t="str">
        <f ca="1">IFERROR(VLOOKUP(ROWS($F$100:F114),Упутство!$FQ$1789:$FY$1805,6,FALSE),"")</f>
        <v/>
      </c>
      <c r="G114" s="480"/>
      <c r="H114" s="485" t="str">
        <f ca="1">IFERROR(VLOOKUP(ROWS($H$100:H114),Упутство!$FQ$1789:$FY$1805,7,FALSE),"")</f>
        <v/>
      </c>
      <c r="I114" s="486"/>
      <c r="J114" s="479" t="str">
        <f ca="1">IFERROR(VLOOKUP(ROWS($J$100:J114),Упутство!$FQ$1789:$FY$1805,8,FALSE),"")</f>
        <v/>
      </c>
      <c r="K114" s="480"/>
      <c r="L114" s="479" t="str">
        <f ca="1">IFERROR(VLOOKUP(ROWS($L$100:L114),Упутство!$FQ$1789:$FY$1805,9,FALSE),"")</f>
        <v/>
      </c>
      <c r="M114" s="480"/>
      <c r="N114" s="526">
        <f t="shared" ca="1" si="4"/>
        <v>0</v>
      </c>
      <c r="O114" s="527"/>
      <c r="P114" s="4"/>
      <c r="Q114" s="4"/>
      <c r="R114" s="4"/>
      <c r="S114" s="4"/>
      <c r="T114" s="4"/>
      <c r="U114" s="4"/>
      <c r="V114" s="4"/>
      <c r="W114" s="8"/>
      <c r="X114" s="8"/>
      <c r="Y114" s="8"/>
      <c r="Z114" s="8"/>
      <c r="AA114" s="8"/>
      <c r="AB114" s="8"/>
      <c r="AC114" s="8"/>
      <c r="AD114" s="8"/>
      <c r="AE114" s="8"/>
      <c r="AF114" s="8"/>
      <c r="AG114" s="8"/>
    </row>
    <row r="115" spans="1:34" ht="28.5" hidden="1" customHeight="1" outlineLevel="1">
      <c r="A115" s="102" t="s">
        <v>1095</v>
      </c>
      <c r="B115" s="487" t="str">
        <f ca="1">IFERROR(VLOOKUP(ROWS($B$100:B115),Упутство!$FQ$1789:$FX$1805,2,FALSE),"")</f>
        <v/>
      </c>
      <c r="C115" s="488"/>
      <c r="D115" s="479" t="str">
        <f ca="1">IFERROR(VLOOKUP(ROWS($D$100:D115),Упутство!$FQ$1789:$FY$1805,5,FALSE),"")</f>
        <v/>
      </c>
      <c r="E115" s="480"/>
      <c r="F115" s="479" t="str">
        <f ca="1">IFERROR(VLOOKUP(ROWS($F$100:F115),Упутство!$FQ$1789:$FY$1805,6,FALSE),"")</f>
        <v/>
      </c>
      <c r="G115" s="480"/>
      <c r="H115" s="485" t="str">
        <f ca="1">IFERROR(VLOOKUP(ROWS($H$100:H115),Упутство!$FQ$1789:$FY$1805,7,FALSE),"")</f>
        <v/>
      </c>
      <c r="I115" s="486"/>
      <c r="J115" s="479" t="str">
        <f ca="1">IFERROR(VLOOKUP(ROWS($J$100:J115),Упутство!$FQ$1789:$FY$1805,8,FALSE),"")</f>
        <v/>
      </c>
      <c r="K115" s="480"/>
      <c r="L115" s="479" t="str">
        <f ca="1">IFERROR(VLOOKUP(ROWS($L$100:L115),Упутство!$FQ$1789:$FY$1805,9,FALSE),"")</f>
        <v/>
      </c>
      <c r="M115" s="480"/>
      <c r="N115" s="526">
        <f t="shared" ca="1" si="4"/>
        <v>0</v>
      </c>
      <c r="O115" s="527"/>
      <c r="P115" s="4"/>
      <c r="Q115" s="4"/>
      <c r="R115" s="4"/>
      <c r="S115" s="4"/>
      <c r="T115" s="4"/>
      <c r="U115" s="4"/>
      <c r="V115" s="4"/>
      <c r="W115" s="8"/>
      <c r="X115" s="8"/>
      <c r="Y115" s="8"/>
      <c r="Z115" s="8"/>
      <c r="AA115" s="8"/>
      <c r="AB115" s="8"/>
      <c r="AC115" s="8"/>
      <c r="AD115" s="8"/>
      <c r="AE115" s="8"/>
      <c r="AF115" s="8"/>
      <c r="AG115" s="8"/>
    </row>
    <row r="116" spans="1:34" ht="28.5" hidden="1" customHeight="1" outlineLevel="1">
      <c r="A116" s="102" t="s">
        <v>1657</v>
      </c>
      <c r="B116" s="487" t="str">
        <f ca="1">IFERROR(VLOOKUP(ROWS($B$100:B116),Упутство!$FQ$1789:$FX$1805,2,FALSE),"")</f>
        <v/>
      </c>
      <c r="C116" s="488"/>
      <c r="D116" s="479" t="str">
        <f ca="1">IFERROR(VLOOKUP(ROWS($D$100:D116),Упутство!$FQ$1789:$FY$1805,5,FALSE),"")</f>
        <v/>
      </c>
      <c r="E116" s="480"/>
      <c r="F116" s="479" t="str">
        <f ca="1">IFERROR(VLOOKUP(ROWS($F$100:F116),Упутство!$FQ$1789:$FY$1805,6,FALSE),"")</f>
        <v/>
      </c>
      <c r="G116" s="480"/>
      <c r="H116" s="485" t="str">
        <f ca="1">IFERROR(VLOOKUP(ROWS($H$100:H116),Упутство!$FQ$1789:$FY$1805,7,FALSE),"")</f>
        <v/>
      </c>
      <c r="I116" s="486"/>
      <c r="J116" s="479" t="str">
        <f ca="1">IFERROR(VLOOKUP(ROWS($J$100:J116),Упутство!$FQ$1789:$FY$1805,8,FALSE),"")</f>
        <v/>
      </c>
      <c r="K116" s="480"/>
      <c r="L116" s="479" t="str">
        <f ca="1">IFERROR(VLOOKUP(ROWS($L$100:L116),Упутство!$FQ$1789:$FY$1805,9,FALSE),"")</f>
        <v/>
      </c>
      <c r="M116" s="480"/>
      <c r="N116" s="526">
        <f t="shared" ca="1" si="4"/>
        <v>0</v>
      </c>
      <c r="O116" s="527"/>
      <c r="P116" s="4"/>
      <c r="Q116" s="4"/>
      <c r="R116" s="4"/>
      <c r="S116" s="4"/>
      <c r="T116" s="4"/>
      <c r="U116" s="4"/>
      <c r="V116" s="4"/>
      <c r="W116" s="8"/>
      <c r="X116" s="8"/>
      <c r="Y116" s="8"/>
      <c r="Z116" s="8"/>
      <c r="AA116" s="8"/>
      <c r="AB116" s="8"/>
      <c r="AC116" s="8"/>
      <c r="AD116" s="8"/>
      <c r="AE116" s="8"/>
      <c r="AF116" s="8"/>
      <c r="AG116" s="8"/>
    </row>
    <row r="117" spans="1:34" ht="35.1" customHeight="1" collapsed="1">
      <c r="A117" s="483" t="s">
        <v>1208</v>
      </c>
      <c r="B117" s="484"/>
      <c r="C117" s="199">
        <f>$D$4</f>
        <v>0</v>
      </c>
      <c r="D117" s="481">
        <f ca="1">SUM(D100:E116)</f>
        <v>0</v>
      </c>
      <c r="E117" s="482"/>
      <c r="F117" s="481">
        <f ca="1">SUM(F100:G116)</f>
        <v>0</v>
      </c>
      <c r="G117" s="482"/>
      <c r="H117" s="481">
        <f ca="1">SUM(H100:I116)</f>
        <v>0</v>
      </c>
      <c r="I117" s="482"/>
      <c r="J117" s="481">
        <f ca="1">SUM(J100:K116)</f>
        <v>0</v>
      </c>
      <c r="K117" s="482"/>
      <c r="L117" s="481">
        <f ca="1">SUM(L100:M116)</f>
        <v>0</v>
      </c>
      <c r="M117" s="482"/>
      <c r="N117" s="532">
        <f ca="1">SUM(H117:M117)</f>
        <v>0</v>
      </c>
      <c r="O117" s="533"/>
      <c r="P117" s="4"/>
      <c r="Q117" s="4"/>
      <c r="R117" s="4"/>
      <c r="S117" s="4"/>
      <c r="T117" s="4"/>
      <c r="U117" s="4"/>
      <c r="V117" s="4"/>
      <c r="W117" s="8"/>
      <c r="X117" s="8"/>
      <c r="Y117" s="8"/>
      <c r="Z117" s="8"/>
      <c r="AA117" s="8"/>
      <c r="AB117" s="8"/>
      <c r="AC117" s="8"/>
      <c r="AD117" s="9"/>
      <c r="AE117" s="8"/>
      <c r="AF117" s="8"/>
      <c r="AG117" s="8"/>
    </row>
    <row r="118" spans="1:34">
      <c r="A118" s="97"/>
      <c r="B118" s="97"/>
      <c r="C118" s="97"/>
      <c r="D118" s="97"/>
      <c r="E118" s="97"/>
      <c r="F118" s="97"/>
      <c r="G118" s="97"/>
      <c r="H118" s="97"/>
      <c r="I118" s="97"/>
      <c r="J118" s="97"/>
      <c r="K118" s="97"/>
      <c r="L118" s="97"/>
      <c r="M118" s="97"/>
      <c r="N118" s="97"/>
      <c r="X118" s="8"/>
      <c r="Y118" s="8"/>
      <c r="Z118" s="8"/>
      <c r="AA118" s="8"/>
      <c r="AB118" s="8"/>
      <c r="AC118" s="8"/>
      <c r="AD118" s="8"/>
      <c r="AE118" s="8"/>
      <c r="AF118" s="8"/>
      <c r="AG118" s="8"/>
      <c r="AH118" s="8"/>
    </row>
    <row r="119" spans="1:34">
      <c r="A119" s="139" t="s">
        <v>1209</v>
      </c>
      <c r="B119" s="140" t="s">
        <v>1213</v>
      </c>
      <c r="C119" s="140"/>
      <c r="D119" s="97"/>
      <c r="E119" s="97"/>
      <c r="F119" s="97"/>
      <c r="G119" s="97"/>
      <c r="H119" s="97"/>
      <c r="I119" s="97"/>
      <c r="J119" s="97"/>
      <c r="K119" s="97"/>
      <c r="L119" s="97"/>
      <c r="M119" s="97"/>
      <c r="N119" s="97"/>
      <c r="X119" s="8"/>
      <c r="Y119" s="8"/>
      <c r="Z119" s="8"/>
      <c r="AA119" s="8"/>
      <c r="AB119" s="8"/>
      <c r="AC119" s="8"/>
      <c r="AD119" s="8"/>
      <c r="AE119" s="8"/>
      <c r="AF119" s="8"/>
      <c r="AG119" s="8"/>
      <c r="AH119" s="8"/>
    </row>
    <row r="120" spans="1:34">
      <c r="A120" s="139" t="s">
        <v>1210</v>
      </c>
      <c r="B120" s="140" t="s">
        <v>1214</v>
      </c>
      <c r="C120" s="140"/>
      <c r="D120" s="97"/>
      <c r="E120" s="97"/>
      <c r="F120" s="97"/>
      <c r="G120" s="97"/>
      <c r="H120" s="97"/>
      <c r="I120" s="97"/>
      <c r="J120" s="97"/>
      <c r="K120" s="97"/>
      <c r="L120" s="97"/>
      <c r="M120" s="97"/>
      <c r="N120" s="97"/>
      <c r="X120" s="8"/>
      <c r="Y120" s="8"/>
      <c r="Z120" s="8"/>
      <c r="AA120" s="8"/>
      <c r="AB120" s="8"/>
      <c r="AC120" s="8"/>
      <c r="AD120" s="8"/>
      <c r="AE120" s="8"/>
      <c r="AF120" s="8"/>
      <c r="AG120" s="8"/>
      <c r="AH120" s="8"/>
    </row>
    <row r="121" spans="1:34" ht="15" customHeight="1">
      <c r="A121" s="7"/>
      <c r="B121" s="7"/>
      <c r="C121" s="7"/>
      <c r="D121" s="7"/>
      <c r="E121" s="7"/>
      <c r="F121" s="7"/>
      <c r="G121" s="7"/>
      <c r="H121" s="7"/>
      <c r="I121" s="7"/>
      <c r="J121" s="7"/>
      <c r="K121" s="7"/>
      <c r="L121" s="7"/>
      <c r="M121" s="7"/>
      <c r="N121" s="7"/>
      <c r="X121" s="8"/>
      <c r="Y121" s="8"/>
      <c r="Z121" s="8"/>
      <c r="AA121" s="8"/>
      <c r="AB121" s="8"/>
      <c r="AC121" s="8"/>
      <c r="AD121" s="8"/>
      <c r="AE121" s="8"/>
      <c r="AF121" s="8"/>
      <c r="AG121" s="8"/>
      <c r="AH121" s="8"/>
    </row>
    <row r="122" spans="1:34" ht="15" customHeight="1">
      <c r="A122" s="7"/>
      <c r="B122" s="7"/>
      <c r="C122" s="7"/>
      <c r="D122" s="7"/>
      <c r="E122" s="7"/>
      <c r="F122" s="7"/>
      <c r="G122" s="7"/>
      <c r="H122" s="7"/>
      <c r="I122" s="7"/>
      <c r="J122" s="7"/>
      <c r="K122" s="7"/>
      <c r="L122" s="7"/>
      <c r="M122" s="7"/>
      <c r="N122" s="7"/>
      <c r="X122" s="8"/>
      <c r="Y122" s="8"/>
      <c r="Z122" s="8"/>
      <c r="AA122" s="8"/>
      <c r="AB122" s="8"/>
      <c r="AC122" s="8"/>
      <c r="AD122" s="8"/>
      <c r="AE122" s="9"/>
      <c r="AF122" s="8"/>
      <c r="AG122" s="8"/>
      <c r="AH122" s="8"/>
    </row>
    <row r="123" spans="1:34" ht="15" customHeight="1">
      <c r="A123" s="7"/>
      <c r="B123" s="4"/>
      <c r="C123" s="4"/>
      <c r="D123" s="4"/>
      <c r="E123" s="4"/>
      <c r="F123" s="4"/>
      <c r="G123" s="4"/>
      <c r="H123" s="4"/>
      <c r="I123" s="4"/>
      <c r="M123" s="531" t="s">
        <v>813</v>
      </c>
      <c r="N123" s="531"/>
      <c r="X123" s="8"/>
      <c r="Y123" s="8"/>
      <c r="Z123" s="8"/>
      <c r="AA123" s="8"/>
      <c r="AB123" s="8"/>
      <c r="AC123" s="8"/>
      <c r="AD123" s="8"/>
      <c r="AE123" s="8"/>
      <c r="AF123" s="8"/>
      <c r="AG123" s="8"/>
      <c r="AH123" s="8"/>
    </row>
    <row r="124" spans="1:34">
      <c r="A124" s="7"/>
      <c r="B124" s="4"/>
      <c r="C124" s="4"/>
      <c r="D124" s="4"/>
      <c r="E124" s="4"/>
      <c r="F124" s="4"/>
      <c r="G124" s="4"/>
      <c r="H124" s="4"/>
      <c r="I124" s="4"/>
      <c r="M124" s="97"/>
      <c r="N124" s="97"/>
      <c r="X124" s="8"/>
      <c r="Y124" s="8"/>
      <c r="Z124" s="8"/>
      <c r="AA124" s="8"/>
      <c r="AB124" s="8"/>
      <c r="AC124" s="8"/>
      <c r="AD124" s="8"/>
      <c r="AE124" s="8"/>
      <c r="AF124" s="8"/>
      <c r="AG124" s="8"/>
      <c r="AH124" s="8"/>
    </row>
    <row r="125" spans="1:34" ht="15.75" thickBot="1">
      <c r="A125" s="7"/>
      <c r="B125" s="180" t="s">
        <v>814</v>
      </c>
      <c r="C125" s="143"/>
      <c r="D125" s="4"/>
      <c r="E125" s="4"/>
      <c r="F125" s="4"/>
      <c r="G125" s="4"/>
      <c r="H125" s="4"/>
      <c r="I125" s="4"/>
      <c r="M125" s="143"/>
      <c r="N125" s="143"/>
      <c r="X125" s="8"/>
      <c r="Y125" s="8"/>
      <c r="Z125" s="8"/>
      <c r="AA125" s="8"/>
      <c r="AB125" s="8"/>
      <c r="AC125" s="8"/>
      <c r="AD125" s="8"/>
      <c r="AE125" s="9"/>
      <c r="AF125" s="8"/>
      <c r="AG125" s="8"/>
      <c r="AH125" s="8"/>
    </row>
    <row r="126" spans="1:34">
      <c r="X126" s="8"/>
      <c r="Y126" s="8"/>
      <c r="Z126" s="8"/>
      <c r="AA126" s="8"/>
      <c r="AB126" s="8"/>
      <c r="AC126" s="8"/>
      <c r="AD126" s="8"/>
      <c r="AE126" s="9"/>
      <c r="AF126" s="8"/>
      <c r="AG126" s="8"/>
      <c r="AH126" s="8"/>
    </row>
    <row r="127" spans="1:34">
      <c r="X127" s="8"/>
      <c r="Y127" s="8"/>
      <c r="Z127" s="8"/>
      <c r="AA127" s="8"/>
      <c r="AB127" s="8"/>
      <c r="AC127" s="8"/>
      <c r="AD127" s="8"/>
      <c r="AE127" s="9"/>
      <c r="AF127" s="8"/>
      <c r="AG127" s="8"/>
      <c r="AH127" s="8"/>
    </row>
    <row r="128" spans="1:34" ht="15" customHeight="1">
      <c r="X128" s="8"/>
      <c r="Y128" s="8"/>
      <c r="Z128" s="8"/>
      <c r="AA128" s="8"/>
      <c r="AB128" s="8"/>
      <c r="AC128" s="8"/>
      <c r="AD128" s="8"/>
      <c r="AE128" s="8"/>
      <c r="AF128" s="8"/>
      <c r="AG128" s="8"/>
      <c r="AH128" s="8"/>
    </row>
    <row r="129" spans="24:34">
      <c r="X129" s="8"/>
      <c r="Y129" s="8"/>
      <c r="Z129" s="8"/>
      <c r="AA129" s="8"/>
      <c r="AB129" s="8"/>
      <c r="AC129" s="8"/>
      <c r="AD129" s="8"/>
      <c r="AE129" s="8"/>
      <c r="AF129" s="8"/>
      <c r="AG129" s="8"/>
      <c r="AH129" s="8"/>
    </row>
    <row r="130" spans="24:34" ht="15" customHeight="1">
      <c r="X130" s="8"/>
      <c r="Y130" s="8"/>
      <c r="Z130" s="8"/>
      <c r="AA130" s="8"/>
      <c r="AB130" s="8"/>
      <c r="AC130" s="8"/>
      <c r="AD130" s="8"/>
      <c r="AE130" s="8"/>
      <c r="AF130" s="8"/>
      <c r="AG130" s="8"/>
      <c r="AH130" s="8"/>
    </row>
    <row r="131" spans="24:34">
      <c r="X131" s="8"/>
      <c r="Y131" s="8"/>
      <c r="Z131" s="8"/>
      <c r="AA131" s="8"/>
      <c r="AB131" s="8"/>
      <c r="AC131" s="8"/>
      <c r="AD131" s="8"/>
      <c r="AE131" s="8"/>
      <c r="AF131" s="8"/>
      <c r="AG131" s="8"/>
      <c r="AH131" s="8"/>
    </row>
    <row r="132" spans="24:34" ht="15" customHeight="1">
      <c r="X132" s="8"/>
      <c r="Y132" s="8"/>
      <c r="Z132" s="8"/>
      <c r="AA132" s="8"/>
      <c r="AB132" s="8"/>
      <c r="AC132" s="8"/>
      <c r="AD132" s="8"/>
      <c r="AE132" s="9"/>
      <c r="AF132" s="8"/>
      <c r="AG132" s="8"/>
      <c r="AH132" s="8"/>
    </row>
    <row r="133" spans="24:34" ht="15" customHeight="1">
      <c r="X133" s="8"/>
      <c r="Y133" s="8"/>
      <c r="Z133" s="8"/>
      <c r="AA133" s="8"/>
      <c r="AB133" s="8"/>
      <c r="AC133" s="8"/>
      <c r="AD133" s="8"/>
      <c r="AE133" s="8"/>
      <c r="AF133" s="8"/>
      <c r="AG133" s="8"/>
      <c r="AH133" s="8"/>
    </row>
    <row r="134" spans="24:34">
      <c r="X134" s="8"/>
      <c r="Y134" s="8"/>
      <c r="Z134" s="8"/>
      <c r="AA134" s="8"/>
      <c r="AB134" s="8"/>
      <c r="AC134" s="8"/>
      <c r="AD134" s="8"/>
      <c r="AE134" s="8"/>
      <c r="AF134" s="8"/>
      <c r="AG134" s="8"/>
      <c r="AH134" s="8"/>
    </row>
    <row r="135" spans="24:34" ht="15" customHeight="1">
      <c r="X135" s="8"/>
      <c r="Y135" s="8"/>
      <c r="Z135" s="8"/>
      <c r="AA135" s="8"/>
      <c r="AB135" s="8"/>
      <c r="AC135" s="8"/>
      <c r="AD135" s="8"/>
      <c r="AE135" s="8"/>
      <c r="AF135" s="8"/>
      <c r="AG135" s="8"/>
      <c r="AH135" s="8"/>
    </row>
    <row r="136" spans="24:34">
      <c r="X136" s="8"/>
      <c r="Y136" s="8"/>
      <c r="Z136" s="8"/>
      <c r="AA136" s="8"/>
      <c r="AB136" s="8"/>
      <c r="AC136" s="8"/>
      <c r="AD136" s="8"/>
      <c r="AE136" s="9"/>
      <c r="AF136" s="8"/>
      <c r="AG136" s="8"/>
      <c r="AH136" s="8"/>
    </row>
    <row r="137" spans="24:34">
      <c r="X137" s="8"/>
      <c r="Y137" s="8"/>
      <c r="Z137" s="8"/>
      <c r="AA137" s="8"/>
      <c r="AB137" s="8"/>
      <c r="AC137" s="8"/>
      <c r="AD137" s="8"/>
      <c r="AE137" s="8"/>
      <c r="AF137" s="8"/>
      <c r="AG137" s="8"/>
      <c r="AH137" s="8"/>
    </row>
    <row r="138" spans="24:34">
      <c r="X138" s="8"/>
      <c r="Y138" s="8"/>
      <c r="Z138" s="8"/>
      <c r="AA138" s="8"/>
      <c r="AB138" s="8"/>
      <c r="AC138" s="8"/>
      <c r="AD138" s="8"/>
      <c r="AE138" s="8"/>
      <c r="AF138" s="8"/>
      <c r="AG138" s="8"/>
      <c r="AH138" s="8"/>
    </row>
    <row r="139" spans="24:34">
      <c r="X139" s="8"/>
      <c r="Y139" s="8"/>
      <c r="Z139" s="8"/>
      <c r="AA139" s="8"/>
      <c r="AB139" s="8"/>
      <c r="AC139" s="8"/>
      <c r="AD139" s="8"/>
      <c r="AE139" s="8"/>
      <c r="AF139" s="8"/>
      <c r="AG139" s="8"/>
      <c r="AH139" s="8"/>
    </row>
    <row r="140" spans="24:34">
      <c r="X140" s="8"/>
      <c r="Y140" s="8"/>
      <c r="Z140" s="8"/>
      <c r="AA140" s="8"/>
      <c r="AB140" s="8"/>
      <c r="AC140" s="8"/>
      <c r="AD140" s="8"/>
      <c r="AE140" s="8"/>
      <c r="AF140" s="8"/>
      <c r="AG140" s="8"/>
      <c r="AH140" s="8"/>
    </row>
    <row r="141" spans="24:34" ht="15" customHeight="1">
      <c r="X141" s="8"/>
      <c r="Y141" s="8"/>
      <c r="Z141" s="8"/>
      <c r="AA141" s="8"/>
      <c r="AB141" s="8"/>
      <c r="AC141" s="8"/>
      <c r="AD141" s="8"/>
      <c r="AE141" s="9"/>
      <c r="AF141" s="8"/>
      <c r="AG141" s="8"/>
      <c r="AH141" s="8"/>
    </row>
    <row r="142" spans="24:34">
      <c r="X142" s="8"/>
      <c r="Y142" s="8"/>
      <c r="Z142" s="8"/>
      <c r="AA142" s="8"/>
      <c r="AB142" s="8"/>
      <c r="AC142" s="8"/>
      <c r="AD142" s="8"/>
      <c r="AE142" s="8"/>
      <c r="AF142" s="8"/>
      <c r="AG142" s="8"/>
      <c r="AH142" s="8"/>
    </row>
    <row r="143" spans="24:34">
      <c r="X143" s="8"/>
      <c r="Y143" s="8"/>
      <c r="Z143" s="8"/>
      <c r="AA143" s="8"/>
      <c r="AB143" s="8"/>
      <c r="AC143" s="8"/>
      <c r="AD143" s="8"/>
      <c r="AE143" s="8"/>
      <c r="AF143" s="8"/>
      <c r="AG143" s="8"/>
      <c r="AH143" s="8"/>
    </row>
    <row r="144" spans="24:34">
      <c r="X144" s="8"/>
      <c r="Y144" s="8"/>
      <c r="Z144" s="8"/>
      <c r="AA144" s="8"/>
      <c r="AB144" s="8"/>
      <c r="AC144" s="8"/>
      <c r="AD144" s="8"/>
      <c r="AE144" s="8"/>
      <c r="AF144" s="8"/>
      <c r="AG144" s="8"/>
      <c r="AH144" s="8"/>
    </row>
    <row r="145" spans="24:34">
      <c r="X145" s="8"/>
      <c r="Y145" s="8"/>
      <c r="Z145" s="8"/>
      <c r="AA145" s="8"/>
      <c r="AB145" s="8"/>
      <c r="AC145" s="8"/>
      <c r="AD145" s="8"/>
      <c r="AE145" s="8"/>
      <c r="AF145" s="8"/>
      <c r="AG145" s="8"/>
      <c r="AH145" s="8"/>
    </row>
    <row r="146" spans="24:34">
      <c r="X146" s="8"/>
      <c r="Y146" s="8"/>
      <c r="Z146" s="8"/>
      <c r="AA146" s="8"/>
      <c r="AB146" s="8"/>
      <c r="AC146" s="8"/>
      <c r="AD146" s="8"/>
      <c r="AE146" s="9"/>
      <c r="AF146" s="8"/>
      <c r="AG146" s="8"/>
      <c r="AH146" s="8"/>
    </row>
    <row r="147" spans="24:34" ht="15" customHeight="1">
      <c r="X147" s="8"/>
      <c r="Y147" s="8"/>
      <c r="Z147" s="8"/>
      <c r="AA147" s="8"/>
      <c r="AB147" s="8"/>
      <c r="AC147" s="8"/>
      <c r="AD147" s="8"/>
      <c r="AE147" s="8"/>
      <c r="AF147" s="8"/>
      <c r="AG147" s="8"/>
      <c r="AH147" s="8"/>
    </row>
    <row r="148" spans="24:34">
      <c r="X148" s="8"/>
      <c r="Y148" s="8"/>
      <c r="Z148" s="8"/>
      <c r="AA148" s="8"/>
      <c r="AB148" s="8"/>
      <c r="AC148" s="8"/>
      <c r="AD148" s="8"/>
      <c r="AE148" s="8"/>
      <c r="AF148" s="8"/>
      <c r="AG148" s="8"/>
      <c r="AH148" s="8"/>
    </row>
    <row r="149" spans="24:34">
      <c r="X149" s="8"/>
      <c r="Y149" s="8"/>
      <c r="Z149" s="8"/>
      <c r="AA149" s="8"/>
      <c r="AB149" s="8"/>
      <c r="AC149" s="8"/>
      <c r="AD149" s="8"/>
      <c r="AE149" s="8"/>
      <c r="AF149" s="8"/>
      <c r="AG149" s="8"/>
      <c r="AH149" s="8"/>
    </row>
  </sheetData>
  <sheetProtection sheet="1" objects="1" scenarios="1" formatCells="0" formatColumns="0" formatRows="0" insertRows="0"/>
  <dataConsolidate link="1"/>
  <mergeCells count="277">
    <mergeCell ref="M123:N123"/>
    <mergeCell ref="N117:O117"/>
    <mergeCell ref="L43:M43"/>
    <mergeCell ref="L99:M99"/>
    <mergeCell ref="L100:M100"/>
    <mergeCell ref="L101:M101"/>
    <mergeCell ref="L102:M102"/>
    <mergeCell ref="L105:M105"/>
    <mergeCell ref="L106:M106"/>
    <mergeCell ref="L107:M107"/>
    <mergeCell ref="L108:M108"/>
    <mergeCell ref="N108:O108"/>
    <mergeCell ref="N109:O109"/>
    <mergeCell ref="N110:O110"/>
    <mergeCell ref="N111:O111"/>
    <mergeCell ref="N112:O112"/>
    <mergeCell ref="N113:O113"/>
    <mergeCell ref="N114:O114"/>
    <mergeCell ref="N115:O115"/>
    <mergeCell ref="N116:O116"/>
    <mergeCell ref="N99:O99"/>
    <mergeCell ref="N100:O100"/>
    <mergeCell ref="N101:O101"/>
    <mergeCell ref="N102:O102"/>
    <mergeCell ref="N107:O107"/>
    <mergeCell ref="L39:O39"/>
    <mergeCell ref="L40:O40"/>
    <mergeCell ref="L41:O41"/>
    <mergeCell ref="N43:O43"/>
    <mergeCell ref="J100:K100"/>
    <mergeCell ref="J101:K101"/>
    <mergeCell ref="J102:K102"/>
    <mergeCell ref="J103:K103"/>
    <mergeCell ref="J104:K104"/>
    <mergeCell ref="J99:K99"/>
    <mergeCell ref="J107:K107"/>
    <mergeCell ref="B15:C17"/>
    <mergeCell ref="D26:F26"/>
    <mergeCell ref="B27:C29"/>
    <mergeCell ref="N105:O105"/>
    <mergeCell ref="N106:O106"/>
    <mergeCell ref="L103:M103"/>
    <mergeCell ref="L104:M104"/>
    <mergeCell ref="D39:F39"/>
    <mergeCell ref="D40:F40"/>
    <mergeCell ref="J105:K105"/>
    <mergeCell ref="J106:K106"/>
    <mergeCell ref="F99:G99"/>
    <mergeCell ref="H99:I99"/>
    <mergeCell ref="L15:O15"/>
    <mergeCell ref="L16:O16"/>
    <mergeCell ref="L17:O17"/>
    <mergeCell ref="D19:O19"/>
    <mergeCell ref="N103:O103"/>
    <mergeCell ref="N104:O104"/>
    <mergeCell ref="L33:O33"/>
    <mergeCell ref="L34:O34"/>
    <mergeCell ref="L35:O35"/>
    <mergeCell ref="D37:O37"/>
    <mergeCell ref="L38:O38"/>
    <mergeCell ref="B105:C105"/>
    <mergeCell ref="B106:C106"/>
    <mergeCell ref="B107:C107"/>
    <mergeCell ref="D38:F38"/>
    <mergeCell ref="D100:E100"/>
    <mergeCell ref="D101:E101"/>
    <mergeCell ref="A39:A41"/>
    <mergeCell ref="B55:C55"/>
    <mergeCell ref="B56:C56"/>
    <mergeCell ref="B84:C84"/>
    <mergeCell ref="B85:C85"/>
    <mergeCell ref="B39:C41"/>
    <mergeCell ref="D99:E99"/>
    <mergeCell ref="B45:C45"/>
    <mergeCell ref="B46:C46"/>
    <mergeCell ref="D43:E43"/>
    <mergeCell ref="B77:C77"/>
    <mergeCell ref="B70:C70"/>
    <mergeCell ref="B67:C67"/>
    <mergeCell ref="B68:C68"/>
    <mergeCell ref="B69:C69"/>
    <mergeCell ref="B96:C96"/>
    <mergeCell ref="B72:C72"/>
    <mergeCell ref="B73:C73"/>
    <mergeCell ref="J108:K108"/>
    <mergeCell ref="H101:I101"/>
    <mergeCell ref="H102:I102"/>
    <mergeCell ref="H103:I103"/>
    <mergeCell ref="H104:I104"/>
    <mergeCell ref="H105:I105"/>
    <mergeCell ref="H106:I106"/>
    <mergeCell ref="H107:I107"/>
    <mergeCell ref="F100:G100"/>
    <mergeCell ref="F101:G101"/>
    <mergeCell ref="F102:G102"/>
    <mergeCell ref="F103:G103"/>
    <mergeCell ref="F104:G104"/>
    <mergeCell ref="F105:G105"/>
    <mergeCell ref="F106:G106"/>
    <mergeCell ref="F107:G107"/>
    <mergeCell ref="F108:G108"/>
    <mergeCell ref="H108:I108"/>
    <mergeCell ref="A19:A20"/>
    <mergeCell ref="A25:A26"/>
    <mergeCell ref="D34:F34"/>
    <mergeCell ref="D21:F21"/>
    <mergeCell ref="D22:F22"/>
    <mergeCell ref="D23:F23"/>
    <mergeCell ref="L20:O20"/>
    <mergeCell ref="L21:O21"/>
    <mergeCell ref="L22:O22"/>
    <mergeCell ref="L23:O23"/>
    <mergeCell ref="D25:O25"/>
    <mergeCell ref="L26:O26"/>
    <mergeCell ref="L27:O27"/>
    <mergeCell ref="L28:O28"/>
    <mergeCell ref="L29:O29"/>
    <mergeCell ref="D31:O31"/>
    <mergeCell ref="L32:O32"/>
    <mergeCell ref="D27:F27"/>
    <mergeCell ref="D28:F28"/>
    <mergeCell ref="D29:F29"/>
    <mergeCell ref="B19:C20"/>
    <mergeCell ref="B21:C23"/>
    <mergeCell ref="B25:C26"/>
    <mergeCell ref="D20:F20"/>
    <mergeCell ref="A4:C4"/>
    <mergeCell ref="D4:K4"/>
    <mergeCell ref="A5:C5"/>
    <mergeCell ref="A10:C10"/>
    <mergeCell ref="B13:C14"/>
    <mergeCell ref="D6:K6"/>
    <mergeCell ref="A6:C6"/>
    <mergeCell ref="A13:A14"/>
    <mergeCell ref="A8:C8"/>
    <mergeCell ref="A11:C11"/>
    <mergeCell ref="D9:O9"/>
    <mergeCell ref="D10:O10"/>
    <mergeCell ref="D11:O11"/>
    <mergeCell ref="D13:O13"/>
    <mergeCell ref="L14:O14"/>
    <mergeCell ref="D14:F14"/>
    <mergeCell ref="A1:O1"/>
    <mergeCell ref="A2:O2"/>
    <mergeCell ref="D7:O7"/>
    <mergeCell ref="D8:O8"/>
    <mergeCell ref="F43:G43"/>
    <mergeCell ref="J43:K43"/>
    <mergeCell ref="H43:I43"/>
    <mergeCell ref="F116:G116"/>
    <mergeCell ref="H100:I100"/>
    <mergeCell ref="A15:A17"/>
    <mergeCell ref="A7:C7"/>
    <mergeCell ref="A9:C9"/>
    <mergeCell ref="D15:F15"/>
    <mergeCell ref="D16:F16"/>
    <mergeCell ref="D17:F17"/>
    <mergeCell ref="D33:F33"/>
    <mergeCell ref="D32:F32"/>
    <mergeCell ref="A21:A23"/>
    <mergeCell ref="A27:A29"/>
    <mergeCell ref="A37:A38"/>
    <mergeCell ref="A31:A32"/>
    <mergeCell ref="A33:A35"/>
    <mergeCell ref="D41:F41"/>
    <mergeCell ref="B62:C62"/>
    <mergeCell ref="A43:A44"/>
    <mergeCell ref="B99:C99"/>
    <mergeCell ref="D105:E105"/>
    <mergeCell ref="D106:E106"/>
    <mergeCell ref="D102:E102"/>
    <mergeCell ref="B108:C108"/>
    <mergeCell ref="B76:C76"/>
    <mergeCell ref="B100:C100"/>
    <mergeCell ref="B101:C101"/>
    <mergeCell ref="B102:C102"/>
    <mergeCell ref="B103:C103"/>
    <mergeCell ref="B104:C104"/>
    <mergeCell ref="B64:C64"/>
    <mergeCell ref="B65:C65"/>
    <mergeCell ref="D103:E103"/>
    <mergeCell ref="D104:E104"/>
    <mergeCell ref="B54:C54"/>
    <mergeCell ref="B47:C47"/>
    <mergeCell ref="B48:C48"/>
    <mergeCell ref="B49:C49"/>
    <mergeCell ref="B43:C44"/>
    <mergeCell ref="B74:C74"/>
    <mergeCell ref="B75:C75"/>
    <mergeCell ref="A97:B97"/>
    <mergeCell ref="B71:C71"/>
    <mergeCell ref="B66:C66"/>
    <mergeCell ref="B60:C60"/>
    <mergeCell ref="H109:I109"/>
    <mergeCell ref="B116:C116"/>
    <mergeCell ref="D107:E107"/>
    <mergeCell ref="B109:C109"/>
    <mergeCell ref="B110:C110"/>
    <mergeCell ref="B111:C111"/>
    <mergeCell ref="B112:C112"/>
    <mergeCell ref="D116:E116"/>
    <mergeCell ref="D109:E109"/>
    <mergeCell ref="D110:E110"/>
    <mergeCell ref="D111:E111"/>
    <mergeCell ref="D112:E112"/>
    <mergeCell ref="D113:E113"/>
    <mergeCell ref="B113:C113"/>
    <mergeCell ref="B114:C114"/>
    <mergeCell ref="B115:C115"/>
    <mergeCell ref="D114:E114"/>
    <mergeCell ref="D115:E115"/>
    <mergeCell ref="F109:G109"/>
    <mergeCell ref="F110:G110"/>
    <mergeCell ref="F111:G111"/>
    <mergeCell ref="F112:G112"/>
    <mergeCell ref="D108:E108"/>
    <mergeCell ref="A117:B117"/>
    <mergeCell ref="F117:G117"/>
    <mergeCell ref="H110:I110"/>
    <mergeCell ref="H111:I111"/>
    <mergeCell ref="H112:I112"/>
    <mergeCell ref="H113:I113"/>
    <mergeCell ref="H114:I114"/>
    <mergeCell ref="H115:I115"/>
    <mergeCell ref="H116:I116"/>
    <mergeCell ref="H117:I117"/>
    <mergeCell ref="D117:E117"/>
    <mergeCell ref="F113:G113"/>
    <mergeCell ref="F114:G114"/>
    <mergeCell ref="F115:G115"/>
    <mergeCell ref="J115:K115"/>
    <mergeCell ref="J116:K116"/>
    <mergeCell ref="J117:K117"/>
    <mergeCell ref="J110:K110"/>
    <mergeCell ref="J111:K111"/>
    <mergeCell ref="J112:K112"/>
    <mergeCell ref="J113:K113"/>
    <mergeCell ref="L109:M109"/>
    <mergeCell ref="J109:K109"/>
    <mergeCell ref="L115:M115"/>
    <mergeCell ref="L116:M116"/>
    <mergeCell ref="L117:M117"/>
    <mergeCell ref="L110:M110"/>
    <mergeCell ref="L111:M111"/>
    <mergeCell ref="L112:M112"/>
    <mergeCell ref="L113:M113"/>
    <mergeCell ref="L114:M114"/>
    <mergeCell ref="J114:K114"/>
    <mergeCell ref="B37:C38"/>
    <mergeCell ref="B31:C32"/>
    <mergeCell ref="B33:C35"/>
    <mergeCell ref="D35:F35"/>
    <mergeCell ref="B50:C50"/>
    <mergeCell ref="B51:C51"/>
    <mergeCell ref="B52:C52"/>
    <mergeCell ref="B53:C53"/>
    <mergeCell ref="B63:C63"/>
    <mergeCell ref="B57:C57"/>
    <mergeCell ref="B58:C58"/>
    <mergeCell ref="B59:C59"/>
    <mergeCell ref="B61:C61"/>
    <mergeCell ref="B89:C89"/>
    <mergeCell ref="B90:C90"/>
    <mergeCell ref="B91:C91"/>
    <mergeCell ref="B92:C92"/>
    <mergeCell ref="B93:C93"/>
    <mergeCell ref="B94:C94"/>
    <mergeCell ref="B95:C95"/>
    <mergeCell ref="B78:C78"/>
    <mergeCell ref="B79:C79"/>
    <mergeCell ref="B80:C80"/>
    <mergeCell ref="B86:C86"/>
    <mergeCell ref="B87:C87"/>
    <mergeCell ref="B88:C88"/>
    <mergeCell ref="B83:C83"/>
    <mergeCell ref="B81:C81"/>
    <mergeCell ref="B82:C82"/>
  </mergeCells>
  <phoneticPr fontId="20" type="noConversion"/>
  <conditionalFormatting sqref="D117">
    <cfRule type="expression" dxfId="53" priority="36">
      <formula>D117&lt;&gt;(D97+E97)</formula>
    </cfRule>
  </conditionalFormatting>
  <conditionalFormatting sqref="D97">
    <cfRule type="expression" dxfId="52" priority="29">
      <formula>(D97+E97)&lt;&gt;D117</formula>
    </cfRule>
  </conditionalFormatting>
  <conditionalFormatting sqref="E97">
    <cfRule type="expression" dxfId="51" priority="24">
      <formula>(D97+E97)&lt;&gt;D117</formula>
    </cfRule>
  </conditionalFormatting>
  <conditionalFormatting sqref="F97">
    <cfRule type="expression" dxfId="50" priority="17">
      <formula>(F97+G97)&lt;&gt;F117</formula>
    </cfRule>
  </conditionalFormatting>
  <conditionalFormatting sqref="H97">
    <cfRule type="expression" dxfId="49" priority="16">
      <formula>(H97+I97)&lt;&gt;H117</formula>
    </cfRule>
  </conditionalFormatting>
  <conditionalFormatting sqref="J97">
    <cfRule type="expression" dxfId="48" priority="15">
      <formula>(J97+K97)&lt;&gt;J117</formula>
    </cfRule>
  </conditionalFormatting>
  <conditionalFormatting sqref="G97">
    <cfRule type="expression" dxfId="47" priority="13">
      <formula>(F97+G97)&lt;&gt;F117</formula>
    </cfRule>
  </conditionalFormatting>
  <conditionalFormatting sqref="I97">
    <cfRule type="expression" dxfId="46" priority="12">
      <formula>(H97+I97)&lt;&gt;H117</formula>
    </cfRule>
  </conditionalFormatting>
  <conditionalFormatting sqref="K97">
    <cfRule type="expression" dxfId="45" priority="11">
      <formula>(J97+K97)&lt;&gt;J117</formula>
    </cfRule>
  </conditionalFormatting>
  <conditionalFormatting sqref="F117">
    <cfRule type="expression" dxfId="44" priority="9">
      <formula>F117&lt;&gt;(F97+G97)</formula>
    </cfRule>
  </conditionalFormatting>
  <conditionalFormatting sqref="H117">
    <cfRule type="expression" dxfId="43" priority="8">
      <formula>H117&lt;&gt;(H97+I97)</formula>
    </cfRule>
  </conditionalFormatting>
  <conditionalFormatting sqref="J117">
    <cfRule type="expression" dxfId="42" priority="48">
      <formula>J117&lt;&gt;(J97+K97)</formula>
    </cfRule>
  </conditionalFormatting>
  <conditionalFormatting sqref="N117">
    <cfRule type="expression" dxfId="41" priority="50">
      <formula>N117&lt;&gt;(N97+O97)</formula>
    </cfRule>
  </conditionalFormatting>
  <conditionalFormatting sqref="L117">
    <cfRule type="expression" dxfId="40" priority="5">
      <formula>L117&lt;&gt;(L97+M97)</formula>
    </cfRule>
  </conditionalFormatting>
  <conditionalFormatting sqref="L97">
    <cfRule type="expression" dxfId="39" priority="4">
      <formula>(M97+L97)&lt;&gt;L117</formula>
    </cfRule>
  </conditionalFormatting>
  <conditionalFormatting sqref="M97">
    <cfRule type="expression" dxfId="38" priority="3">
      <formula>(L97+M97)&lt;&gt;L117</formula>
    </cfRule>
  </conditionalFormatting>
  <conditionalFormatting sqref="N97">
    <cfRule type="expression" dxfId="37" priority="2">
      <formula>(O97+N97)&lt;&gt;N117</formula>
    </cfRule>
  </conditionalFormatting>
  <conditionalFormatting sqref="O97">
    <cfRule type="expression" dxfId="36" priority="1">
      <formula>(N97+O97)&lt;&gt;N117</formula>
    </cfRule>
  </conditionalFormatting>
  <dataValidations xWindow="130" yWindow="535" count="18">
    <dataValidation allowBlank="1" showErrorMessage="1" sqref="B100:B116 C110:C116 C100:C108 D100:M116"/>
    <dataValidation type="list" allowBlank="1" showInputMessage="1" showErrorMessage="1" sqref="R45:R46">
      <formula1>$W$45:$W$45</formula1>
    </dataValidation>
    <dataValidation type="list" allowBlank="1" showInputMessage="1" showErrorMessage="1" sqref="D4:K4">
      <formula1>Програми</formula1>
    </dataValidation>
    <dataValidation type="list" errorStyle="information" allowBlank="1" showErrorMessage="1" errorTitle="Обавештење" error="Након самостално дефинисаног циља кликните на ОК" sqref="B15:C17">
      <formula1>INDIRECT($V$4)</formula1>
    </dataValidation>
    <dataValidation type="list" errorStyle="information" allowBlank="1" showErrorMessage="1" errorTitle="Обавештење" error="Након самостално дефинисаног индикатора кликните на ОК" sqref="D15:F15">
      <formula1>INDIRECT($V$5)</formula1>
    </dataValidation>
    <dataValidation type="list" errorStyle="information" allowBlank="1" showInputMessage="1" showErrorMessage="1" errorTitle="Обавештење" error="Након самостално дефинисаног индикатора кликните на ОК" sqref="D17:F17">
      <formula1>INDIRECT($V$5)</formula1>
    </dataValidation>
    <dataValidation type="list" errorStyle="information" allowBlank="1" showInputMessage="1" showErrorMessage="1" errorTitle="Обавештење" error="Након самостално дефинисаног циља кликните на ОК" sqref="B39:C41">
      <formula1>INDIRECT($V$4)</formula1>
    </dataValidation>
    <dataValidation type="list" errorStyle="information" allowBlank="1" showInputMessage="1" showErrorMessage="1" errorTitle="Обавештење" error="Након самостално дефинисаног индикатора кликните на ОК" sqref="D23:F23">
      <formula1>INDIRECT($V$6)</formula1>
    </dataValidation>
    <dataValidation type="list" errorStyle="information" allowBlank="1" showInputMessage="1" showErrorMessage="1" errorTitle="Обавештење" error="Након самостално дефинисаног индикатора кликните на ОК" sqref="D41:F41">
      <formula1>INDIRECT($V$9)</formula1>
    </dataValidation>
    <dataValidation type="list" errorStyle="information" allowBlank="1" showErrorMessage="1" errorTitle="Обавештење" error="Након самостално дефинисаног индикатора кликните на ОК" sqref="D33:F33">
      <formula1>INDIRECT($V$8)</formula1>
    </dataValidation>
    <dataValidation type="list" errorStyle="information" allowBlank="1" showInputMessage="1" showErrorMessage="1" errorTitle="Обавештење" error="Након самостално дефинисаног индикатора кликните на ОК" sqref="D35:F35">
      <formula1>INDIRECT($V$8)</formula1>
    </dataValidation>
    <dataValidation type="list" errorStyle="information" allowBlank="1" showInputMessage="1" showErrorMessage="1" errorTitle="Обавештење" error="Након самостално дефинисаног индикатора кликните на ОК" sqref="D29:F29">
      <formula1>INDIRECT($V$7)</formula1>
    </dataValidation>
    <dataValidation type="list" errorStyle="information" allowBlank="1" showInputMessage="1" showErrorMessage="1" errorTitle="Обавештење" error="Након самостално дефинисаног индикатора кликните на ОК" sqref="D16:F16">
      <formula1>INDIRECT($V$5)</formula1>
    </dataValidation>
    <dataValidation type="list" errorStyle="information" allowBlank="1" showInputMessage="1" showErrorMessage="1" errorTitle="Обавештење" error="Након самостално дефинисаног циља кликните на ОК" sqref="B21:C23 B27:C29 B33:C35">
      <formula1>INDIRECT($V$4)</formula1>
    </dataValidation>
    <dataValidation type="list" errorStyle="information" allowBlank="1" showInputMessage="1" showErrorMessage="1" errorTitle="Обавештење" error="Након самостално дефинисаног индикатора кликните на ОК" sqref="D21:F21 D22:F22">
      <formula1>INDIRECT($V$6)</formula1>
    </dataValidation>
    <dataValidation type="list" errorStyle="information" allowBlank="1" showInputMessage="1" showErrorMessage="1" errorTitle="Обавештење" error="Након самостално дефинисаног индикатора кликните на ОК" sqref="D27:F27 D28:F28">
      <formula1>INDIRECT($V$7)</formula1>
    </dataValidation>
    <dataValidation type="list" errorStyle="information" allowBlank="1" showInputMessage="1" showErrorMessage="1" errorTitle="Обавештење" error="Након самостално дефинисаног индикатора кликните на ОК" sqref="D34:F34">
      <formula1>INDIRECT($V$8)</formula1>
    </dataValidation>
    <dataValidation type="list" errorStyle="information" allowBlank="1" showInputMessage="1" showErrorMessage="1" errorTitle="Обавештење" error="Након самостално дефинисаног индикатора кликните на ОК" sqref="D39:F39 D40:F40">
      <formula1>INDIRECT($V$9)</formula1>
    </dataValidation>
  </dataValidations>
  <pageMargins left="0" right="0.23622047244094491" top="0.47244094488188981" bottom="0.39370078740157483" header="0.19685039370078741" footer="0.15748031496062992"/>
  <pageSetup paperSize="9" scale="69" fitToHeight="0" orientation="landscape" r:id="rId1"/>
  <headerFooter>
    <oddHeader>&amp;RОбразац 1. Програм</oddHeader>
    <oddFooter>&amp;RСтрана &amp;P од &amp;N</oddFooter>
  </headerFooter>
  <legacyDrawing r:id="rId2"/>
</worksheet>
</file>

<file path=xl/worksheets/sheet2.xml><?xml version="1.0" encoding="utf-8"?>
<worksheet xmlns="http://schemas.openxmlformats.org/spreadsheetml/2006/main" xmlns:r="http://schemas.openxmlformats.org/officeDocument/2006/relationships">
  <sheetPr codeName="Sheet2">
    <tabColor indexed="47"/>
    <pageSetUpPr fitToPage="1"/>
  </sheetPr>
  <dimension ref="A1:CK448"/>
  <sheetViews>
    <sheetView zoomScale="84" zoomScaleNormal="84" zoomScaleSheetLayoutView="90" workbookViewId="0">
      <selection activeCell="D5" sqref="D5:K5"/>
    </sheetView>
  </sheetViews>
  <sheetFormatPr defaultRowHeight="15" outlineLevelRow="1"/>
  <cols>
    <col min="1" max="1" width="7.28515625" style="59" customWidth="1"/>
    <col min="2" max="2" width="9.28515625" style="59" customWidth="1"/>
    <col min="3" max="3" width="31.42578125" style="59" customWidth="1"/>
    <col min="4" max="15" width="13.140625" style="59" customWidth="1"/>
    <col min="16" max="21" width="9.140625" style="59"/>
    <col min="22" max="24" width="9.140625" style="59" hidden="1" customWidth="1"/>
    <col min="25" max="25" width="76.5703125" style="59" hidden="1" customWidth="1"/>
    <col min="26" max="30" width="9.140625" style="59" hidden="1" customWidth="1"/>
    <col min="31" max="31" width="9.140625" style="149" hidden="1" customWidth="1"/>
    <col min="32" max="38" width="9.140625" style="59" hidden="1" customWidth="1"/>
    <col min="39" max="39" width="9.7109375" style="59" hidden="1" customWidth="1"/>
    <col min="40" max="40" width="9.140625" style="59" hidden="1" customWidth="1"/>
    <col min="41" max="41" width="0" style="179" hidden="1" customWidth="1"/>
    <col min="42" max="42" width="0" style="147" hidden="1" customWidth="1"/>
    <col min="43" max="44" width="9.140625" style="59"/>
    <col min="45" max="54" width="9.140625" style="144"/>
    <col min="55" max="16384" width="9.140625" style="59"/>
  </cols>
  <sheetData>
    <row r="1" spans="1:55" ht="18" customHeight="1">
      <c r="A1" s="534" t="s">
        <v>1266</v>
      </c>
      <c r="B1" s="534"/>
      <c r="C1" s="534"/>
      <c r="D1" s="534"/>
      <c r="E1" s="534"/>
      <c r="F1" s="534"/>
      <c r="G1" s="534"/>
      <c r="H1" s="534"/>
      <c r="I1" s="534"/>
      <c r="J1" s="534"/>
      <c r="K1" s="534"/>
      <c r="L1" s="534"/>
      <c r="M1" s="534"/>
      <c r="N1" s="534"/>
      <c r="O1" s="534"/>
      <c r="V1" s="144"/>
      <c r="W1" s="144"/>
      <c r="X1" s="144"/>
      <c r="Y1" s="144"/>
      <c r="Z1" s="541">
        <v>2015</v>
      </c>
      <c r="AA1" s="541"/>
      <c r="AB1" s="541">
        <v>2016</v>
      </c>
      <c r="AC1" s="541"/>
      <c r="AD1" s="541">
        <v>2017</v>
      </c>
      <c r="AE1" s="541"/>
      <c r="AF1" s="541">
        <v>2018</v>
      </c>
      <c r="AG1" s="541"/>
      <c r="AH1" s="541">
        <v>2019</v>
      </c>
      <c r="AI1" s="541"/>
      <c r="AJ1" s="144" t="s">
        <v>1227</v>
      </c>
      <c r="AK1" s="144"/>
      <c r="AL1" s="144"/>
      <c r="AM1" s="144" t="str">
        <f>IF(A2=AJ1,""," - захтев за додатна средства")</f>
        <v/>
      </c>
      <c r="AN1" s="144"/>
      <c r="AO1" s="542"/>
      <c r="AP1" s="542"/>
      <c r="AQ1" s="152"/>
      <c r="AR1" s="150"/>
      <c r="AS1" s="151"/>
      <c r="AT1" s="151"/>
      <c r="AU1" s="152"/>
      <c r="AV1" s="151"/>
      <c r="AW1" s="151"/>
      <c r="AX1" s="151"/>
      <c r="AY1" s="152"/>
      <c r="AZ1" s="152"/>
      <c r="BA1" s="10"/>
      <c r="BB1" s="11"/>
      <c r="BC1" s="145"/>
    </row>
    <row r="2" spans="1:55" ht="21" customHeight="1">
      <c r="A2" s="495" t="s">
        <v>1227</v>
      </c>
      <c r="B2" s="495"/>
      <c r="C2" s="495"/>
      <c r="D2" s="495"/>
      <c r="E2" s="495"/>
      <c r="F2" s="495"/>
      <c r="G2" s="495"/>
      <c r="H2" s="495"/>
      <c r="I2" s="495"/>
      <c r="J2" s="495"/>
      <c r="K2" s="495"/>
      <c r="L2" s="495"/>
      <c r="M2" s="495"/>
      <c r="N2" s="495"/>
      <c r="O2" s="495"/>
      <c r="V2" s="144" t="e">
        <f>VLOOKUP($D$4,Упутство!$B$38:$C$54,2,FALSE)</f>
        <v>#N/A</v>
      </c>
      <c r="W2" s="144"/>
      <c r="X2" s="144" t="s">
        <v>1910</v>
      </c>
      <c r="Y2" s="144" t="str">
        <f>$C$323&amp;AM1&amp;" ("&amp;$D$7&amp;")"</f>
        <v>0 ()</v>
      </c>
      <c r="Z2" s="211">
        <f>$D$323</f>
        <v>0</v>
      </c>
      <c r="AA2" s="211">
        <f>$E$323</f>
        <v>0</v>
      </c>
      <c r="AB2" s="211">
        <f>$F$323</f>
        <v>0</v>
      </c>
      <c r="AC2" s="211">
        <f>$G$323</f>
        <v>0</v>
      </c>
      <c r="AD2" s="211">
        <f>$H$323</f>
        <v>0</v>
      </c>
      <c r="AE2" s="211">
        <f>$I$323</f>
        <v>0</v>
      </c>
      <c r="AF2" s="211">
        <f>$J$323</f>
        <v>0</v>
      </c>
      <c r="AG2" s="211">
        <f>$K$323</f>
        <v>0</v>
      </c>
      <c r="AH2" s="211">
        <f>$L$323</f>
        <v>0</v>
      </c>
      <c r="AI2" s="211">
        <f>$M$323</f>
        <v>0</v>
      </c>
      <c r="AJ2" s="144" t="s">
        <v>1972</v>
      </c>
      <c r="AK2" s="144"/>
      <c r="AL2" s="144"/>
      <c r="AM2" s="144"/>
      <c r="AN2" s="144"/>
      <c r="AO2" s="436"/>
      <c r="AP2" s="437"/>
      <c r="AQ2" s="152"/>
      <c r="AR2" s="1"/>
      <c r="AS2" s="12"/>
      <c r="AT2" s="13"/>
      <c r="AU2" s="152"/>
      <c r="AV2" s="13"/>
      <c r="AW2" s="14"/>
      <c r="AX2" s="13"/>
      <c r="AY2" s="152"/>
      <c r="AZ2" s="152"/>
      <c r="BA2" s="10"/>
      <c r="BB2" s="15"/>
      <c r="BC2" s="145"/>
    </row>
    <row r="3" spans="1:55" s="94" customFormat="1" ht="15.75" customHeight="1">
      <c r="A3" s="390"/>
      <c r="B3" s="390"/>
      <c r="C3" s="391"/>
      <c r="D3" s="96"/>
      <c r="E3" s="96"/>
      <c r="F3" s="96"/>
      <c r="G3" s="96"/>
      <c r="H3" s="96"/>
      <c r="I3" s="96"/>
      <c r="J3" s="96"/>
      <c r="K3" s="96"/>
      <c r="L3" s="96"/>
      <c r="M3" s="96"/>
      <c r="N3" s="96"/>
      <c r="O3" s="99"/>
      <c r="V3" s="154" t="e">
        <f>VLOOKUP($D$5,Упутство!$A$134:$B$205,2,FALSE)</f>
        <v>#N/A</v>
      </c>
      <c r="W3" s="154"/>
      <c r="X3" s="212" t="s">
        <v>1911</v>
      </c>
      <c r="Y3" s="154">
        <f>$B$326</f>
        <v>0</v>
      </c>
      <c r="Z3" s="535">
        <f>$D$326</f>
        <v>0</v>
      </c>
      <c r="AA3" s="536"/>
      <c r="AB3" s="535">
        <f>$F$326</f>
        <v>0</v>
      </c>
      <c r="AC3" s="536"/>
      <c r="AD3" s="535">
        <f>$H$326</f>
        <v>0</v>
      </c>
      <c r="AE3" s="536"/>
      <c r="AF3" s="535">
        <f>$J$326</f>
        <v>0</v>
      </c>
      <c r="AG3" s="536"/>
      <c r="AH3" s="535">
        <f>$L$326</f>
        <v>0</v>
      </c>
      <c r="AI3" s="536"/>
      <c r="AJ3" s="154"/>
      <c r="AK3" s="154"/>
      <c r="AL3" s="154"/>
      <c r="AM3" s="154"/>
      <c r="AN3" s="154"/>
      <c r="AO3" s="438"/>
      <c r="AP3" s="439"/>
      <c r="AQ3" s="159"/>
      <c r="AR3" s="103"/>
      <c r="AS3" s="104"/>
      <c r="AT3" s="105"/>
      <c r="AU3" s="159"/>
      <c r="AV3" s="105"/>
      <c r="AW3" s="106"/>
      <c r="AX3" s="105"/>
      <c r="AY3" s="159"/>
      <c r="AZ3" s="159"/>
      <c r="BA3" s="107"/>
      <c r="BB3" s="108"/>
      <c r="BC3" s="99"/>
    </row>
    <row r="4" spans="1:55" s="94" customFormat="1" ht="21.75" customHeight="1">
      <c r="A4" s="544" t="s">
        <v>1284</v>
      </c>
      <c r="B4" s="544"/>
      <c r="C4" s="544"/>
      <c r="D4" s="537" t="str">
        <f>IF(Програм!$D$4="","",Програм!$D$4)</f>
        <v/>
      </c>
      <c r="E4" s="538"/>
      <c r="F4" s="538"/>
      <c r="G4" s="538"/>
      <c r="H4" s="538"/>
      <c r="I4" s="538"/>
      <c r="J4" s="538"/>
      <c r="K4" s="538"/>
      <c r="L4" s="538"/>
      <c r="M4" s="538"/>
      <c r="N4" s="538"/>
      <c r="O4" s="539"/>
      <c r="V4" s="154" t="e">
        <f>VLOOKUP($B$16,Упутство!$A$218:$B$314,2,FALSE)</f>
        <v>#N/A</v>
      </c>
      <c r="W4" s="154"/>
      <c r="X4" s="154"/>
      <c r="Y4" s="154">
        <f>$B$327</f>
        <v>0</v>
      </c>
      <c r="Z4" s="535">
        <f>$D$327</f>
        <v>0</v>
      </c>
      <c r="AA4" s="536"/>
      <c r="AB4" s="535">
        <f>$F$327</f>
        <v>0</v>
      </c>
      <c r="AC4" s="536"/>
      <c r="AD4" s="535">
        <f>$H$327</f>
        <v>0</v>
      </c>
      <c r="AE4" s="536"/>
      <c r="AF4" s="535">
        <f>$J$327</f>
        <v>0</v>
      </c>
      <c r="AG4" s="536"/>
      <c r="AH4" s="535">
        <f>$L$327</f>
        <v>0</v>
      </c>
      <c r="AI4" s="536"/>
      <c r="AJ4" s="154"/>
      <c r="AK4" s="154"/>
      <c r="AL4" s="154"/>
      <c r="AM4" s="154"/>
      <c r="AN4" s="154"/>
      <c r="AO4" s="438"/>
      <c r="AP4" s="439"/>
      <c r="AQ4" s="159"/>
      <c r="AR4" s="103"/>
      <c r="AS4" s="104"/>
      <c r="AT4" s="105"/>
      <c r="AU4" s="159"/>
      <c r="AV4" s="105"/>
      <c r="AW4" s="109"/>
      <c r="AX4" s="105"/>
      <c r="AY4" s="159"/>
      <c r="AZ4" s="159"/>
      <c r="BA4" s="107"/>
      <c r="BB4" s="108"/>
      <c r="BC4" s="99"/>
    </row>
    <row r="5" spans="1:55" s="94" customFormat="1" ht="21.75" customHeight="1">
      <c r="A5" s="544" t="s">
        <v>866</v>
      </c>
      <c r="B5" s="544"/>
      <c r="C5" s="544"/>
      <c r="D5" s="546"/>
      <c r="E5" s="546"/>
      <c r="F5" s="546"/>
      <c r="G5" s="546"/>
      <c r="H5" s="546"/>
      <c r="I5" s="546"/>
      <c r="J5" s="546"/>
      <c r="K5" s="546"/>
      <c r="L5" s="392"/>
      <c r="M5" s="392"/>
      <c r="N5" s="393"/>
      <c r="O5" s="394"/>
      <c r="V5" s="154" t="e">
        <f>VLOOKUP($B$22,Упутство!$A$218:$B$314,2,FALSE)</f>
        <v>#N/A</v>
      </c>
      <c r="W5" s="154"/>
      <c r="X5" s="154"/>
      <c r="Y5" s="154">
        <f>$B$328</f>
        <v>0</v>
      </c>
      <c r="Z5" s="535">
        <f>$D$328</f>
        <v>0</v>
      </c>
      <c r="AA5" s="536"/>
      <c r="AB5" s="535">
        <f>$F$328</f>
        <v>0</v>
      </c>
      <c r="AC5" s="536"/>
      <c r="AD5" s="535">
        <f>$H$328</f>
        <v>0</v>
      </c>
      <c r="AE5" s="536"/>
      <c r="AF5" s="535">
        <f>$J$328</f>
        <v>0</v>
      </c>
      <c r="AG5" s="536"/>
      <c r="AH5" s="535">
        <f>$L$328</f>
        <v>0</v>
      </c>
      <c r="AI5" s="536"/>
      <c r="AJ5" s="154"/>
      <c r="AK5" s="154"/>
      <c r="AL5" s="154"/>
      <c r="AM5" s="154"/>
      <c r="AN5" s="154"/>
      <c r="AO5" s="438"/>
      <c r="AP5" s="439"/>
      <c r="AQ5" s="159"/>
      <c r="AR5" s="103"/>
      <c r="AS5" s="104"/>
      <c r="AT5" s="105"/>
      <c r="AU5" s="159"/>
      <c r="AV5" s="105"/>
      <c r="AW5" s="109"/>
      <c r="AX5" s="105"/>
      <c r="AY5" s="159"/>
      <c r="AZ5" s="159"/>
      <c r="BA5" s="107"/>
      <c r="BB5" s="108"/>
      <c r="BC5" s="99"/>
    </row>
    <row r="6" spans="1:55" s="94" customFormat="1" ht="21.75" customHeight="1">
      <c r="A6" s="544" t="s">
        <v>1282</v>
      </c>
      <c r="B6" s="544"/>
      <c r="C6" s="544"/>
      <c r="D6" s="543"/>
      <c r="E6" s="543"/>
      <c r="F6" s="543"/>
      <c r="G6" s="543"/>
      <c r="H6" s="543"/>
      <c r="I6" s="543"/>
      <c r="J6" s="543"/>
      <c r="K6" s="543"/>
      <c r="L6" s="395"/>
      <c r="M6" s="395"/>
      <c r="N6" s="396"/>
      <c r="O6" s="397"/>
      <c r="V6" s="154" t="e">
        <f>VLOOKUP($B$28,Упутство!$A$218:$B$314,2,FALSE)</f>
        <v>#N/A</v>
      </c>
      <c r="W6" s="154"/>
      <c r="X6" s="154"/>
      <c r="Y6" s="154">
        <f>$B$329</f>
        <v>0</v>
      </c>
      <c r="Z6" s="535">
        <f>$D$329</f>
        <v>0</v>
      </c>
      <c r="AA6" s="536"/>
      <c r="AB6" s="535">
        <f>$F$329</f>
        <v>0</v>
      </c>
      <c r="AC6" s="536"/>
      <c r="AD6" s="535">
        <f>$H$329</f>
        <v>0</v>
      </c>
      <c r="AE6" s="536"/>
      <c r="AF6" s="535">
        <f>$J$329</f>
        <v>0</v>
      </c>
      <c r="AG6" s="536"/>
      <c r="AH6" s="535">
        <f>$L$329</f>
        <v>0</v>
      </c>
      <c r="AI6" s="536"/>
      <c r="AJ6" s="154"/>
      <c r="AK6" s="154"/>
      <c r="AL6" s="154"/>
      <c r="AM6" s="154"/>
      <c r="AN6" s="154"/>
      <c r="AO6" s="438"/>
      <c r="AP6" s="439"/>
      <c r="AQ6" s="159"/>
      <c r="AR6" s="103"/>
      <c r="AS6" s="104"/>
      <c r="AT6" s="105"/>
      <c r="AU6" s="159"/>
      <c r="AV6" s="105"/>
      <c r="AW6" s="109"/>
      <c r="AX6" s="105"/>
      <c r="AY6" s="159"/>
      <c r="AZ6" s="159"/>
      <c r="BA6" s="107"/>
      <c r="BB6" s="108"/>
      <c r="BC6" s="99"/>
    </row>
    <row r="7" spans="1:55" s="94" customFormat="1" ht="27.75" customHeight="1">
      <c r="A7" s="545" t="s">
        <v>815</v>
      </c>
      <c r="B7" s="545"/>
      <c r="C7" s="545"/>
      <c r="D7" s="563"/>
      <c r="E7" s="563"/>
      <c r="F7" s="563"/>
      <c r="G7" s="563"/>
      <c r="H7" s="563"/>
      <c r="I7" s="563"/>
      <c r="J7" s="563"/>
      <c r="K7" s="563"/>
      <c r="L7" s="563"/>
      <c r="M7" s="563"/>
      <c r="N7" s="563"/>
      <c r="O7" s="563"/>
      <c r="V7" s="154" t="e">
        <f>VLOOKUP($B$34,Упутство!$A$218:$B$314,2,FALSE)</f>
        <v>#N/A</v>
      </c>
      <c r="W7" s="154"/>
      <c r="X7" s="154"/>
      <c r="Y7" s="154">
        <f>$B$330</f>
        <v>0</v>
      </c>
      <c r="Z7" s="535">
        <f>$D$330</f>
        <v>0</v>
      </c>
      <c r="AA7" s="536"/>
      <c r="AB7" s="535">
        <f>$F$330</f>
        <v>0</v>
      </c>
      <c r="AC7" s="536"/>
      <c r="AD7" s="535">
        <f>$H$330</f>
        <v>0</v>
      </c>
      <c r="AE7" s="536"/>
      <c r="AF7" s="535">
        <f>$J$330</f>
        <v>0</v>
      </c>
      <c r="AG7" s="536"/>
      <c r="AH7" s="535">
        <f>$L$330</f>
        <v>0</v>
      </c>
      <c r="AI7" s="536"/>
      <c r="AJ7" s="154"/>
      <c r="AK7" s="154"/>
      <c r="AL7" s="154"/>
      <c r="AM7" s="154"/>
      <c r="AN7" s="154"/>
      <c r="AO7" s="438"/>
      <c r="AP7" s="439"/>
      <c r="AQ7" s="159"/>
      <c r="AR7" s="103"/>
      <c r="AS7" s="104"/>
      <c r="AT7" s="105"/>
      <c r="AU7" s="159"/>
      <c r="AV7" s="105"/>
      <c r="AW7" s="109"/>
      <c r="AX7" s="105"/>
      <c r="AY7" s="159"/>
      <c r="AZ7" s="159"/>
      <c r="BA7" s="107"/>
      <c r="BB7" s="108"/>
      <c r="BC7" s="99"/>
    </row>
    <row r="8" spans="1:55" s="94" customFormat="1" ht="21.75" customHeight="1">
      <c r="A8" s="514" t="s">
        <v>1206</v>
      </c>
      <c r="B8" s="514"/>
      <c r="C8" s="514"/>
      <c r="D8" s="563"/>
      <c r="E8" s="563"/>
      <c r="F8" s="563"/>
      <c r="G8" s="563"/>
      <c r="H8" s="563"/>
      <c r="I8" s="563"/>
      <c r="J8" s="563"/>
      <c r="K8" s="563"/>
      <c r="L8" s="563"/>
      <c r="M8" s="563"/>
      <c r="N8" s="563"/>
      <c r="O8" s="563"/>
      <c r="V8" s="154" t="e">
        <f>VLOOKUP($B$40,Упутство!$A$218:$B$314,2,FALSE)</f>
        <v>#N/A</v>
      </c>
      <c r="W8" s="154"/>
      <c r="X8" s="154"/>
      <c r="Y8" s="154">
        <f>$B$331</f>
        <v>0</v>
      </c>
      <c r="Z8" s="535">
        <f>$D$331</f>
        <v>0</v>
      </c>
      <c r="AA8" s="536"/>
      <c r="AB8" s="535">
        <f>$F$331</f>
        <v>0</v>
      </c>
      <c r="AC8" s="536"/>
      <c r="AD8" s="535">
        <f>$H$331</f>
        <v>0</v>
      </c>
      <c r="AE8" s="536"/>
      <c r="AF8" s="535">
        <f>$J$331</f>
        <v>0</v>
      </c>
      <c r="AG8" s="536"/>
      <c r="AH8" s="535">
        <f>$L$331</f>
        <v>0</v>
      </c>
      <c r="AI8" s="536"/>
      <c r="AJ8" s="154"/>
      <c r="AK8" s="154"/>
      <c r="AL8" s="154"/>
      <c r="AM8" s="154"/>
      <c r="AN8" s="154"/>
      <c r="AO8" s="438"/>
      <c r="AP8" s="439"/>
      <c r="AQ8" s="159"/>
      <c r="AR8" s="103"/>
      <c r="AS8" s="104"/>
      <c r="AT8" s="105"/>
      <c r="AU8" s="159"/>
      <c r="AV8" s="105"/>
      <c r="AW8" s="109"/>
      <c r="AX8" s="105"/>
      <c r="AY8" s="159"/>
      <c r="AZ8" s="159"/>
      <c r="BA8" s="107"/>
      <c r="BB8" s="108"/>
      <c r="BC8" s="99"/>
    </row>
    <row r="9" spans="1:55" s="94" customFormat="1" ht="21.75" customHeight="1">
      <c r="A9" s="514" t="s">
        <v>1264</v>
      </c>
      <c r="B9" s="514"/>
      <c r="C9" s="514"/>
      <c r="D9" s="563"/>
      <c r="E9" s="563"/>
      <c r="F9" s="563"/>
      <c r="G9" s="563"/>
      <c r="H9" s="563"/>
      <c r="I9" s="563"/>
      <c r="J9" s="563"/>
      <c r="K9" s="563"/>
      <c r="L9" s="563"/>
      <c r="M9" s="563"/>
      <c r="N9" s="563"/>
      <c r="O9" s="563"/>
      <c r="V9" s="154"/>
      <c r="W9" s="154"/>
      <c r="X9" s="154"/>
      <c r="Y9" s="154">
        <f>$B$332</f>
        <v>0</v>
      </c>
      <c r="Z9" s="535">
        <f>$D$332</f>
        <v>0</v>
      </c>
      <c r="AA9" s="536"/>
      <c r="AB9" s="535">
        <f>$F$332</f>
        <v>0</v>
      </c>
      <c r="AC9" s="536"/>
      <c r="AD9" s="535">
        <f>$H$332</f>
        <v>0</v>
      </c>
      <c r="AE9" s="536"/>
      <c r="AF9" s="535">
        <f>$J$332</f>
        <v>0</v>
      </c>
      <c r="AG9" s="536"/>
      <c r="AH9" s="535">
        <f>$L$332</f>
        <v>0</v>
      </c>
      <c r="AI9" s="536"/>
      <c r="AJ9" s="154"/>
      <c r="AK9" s="154"/>
      <c r="AL9" s="154"/>
      <c r="AM9" s="154"/>
      <c r="AN9" s="154"/>
      <c r="AO9" s="438"/>
      <c r="AP9" s="439"/>
      <c r="AQ9" s="159"/>
      <c r="AR9" s="103"/>
      <c r="AS9" s="104"/>
      <c r="AT9" s="105"/>
      <c r="AU9" s="159"/>
      <c r="AV9" s="105"/>
      <c r="AW9" s="109"/>
      <c r="AX9" s="105"/>
      <c r="AY9" s="159"/>
      <c r="AZ9" s="159"/>
      <c r="BA9" s="107"/>
      <c r="BB9" s="108"/>
      <c r="BC9" s="99"/>
    </row>
    <row r="10" spans="1:55" s="94" customFormat="1" ht="21.75" customHeight="1">
      <c r="A10" s="514" t="s">
        <v>1283</v>
      </c>
      <c r="B10" s="514"/>
      <c r="C10" s="514"/>
      <c r="D10" s="563"/>
      <c r="E10" s="563"/>
      <c r="F10" s="563"/>
      <c r="G10" s="563"/>
      <c r="H10" s="563"/>
      <c r="I10" s="563"/>
      <c r="J10" s="563"/>
      <c r="K10" s="563"/>
      <c r="L10" s="563"/>
      <c r="M10" s="563"/>
      <c r="N10" s="563"/>
      <c r="O10" s="563"/>
      <c r="V10" s="154"/>
      <c r="W10" s="154"/>
      <c r="X10" s="154"/>
      <c r="Y10" s="154">
        <f>$B$333</f>
        <v>0</v>
      </c>
      <c r="Z10" s="535">
        <f>$D$333</f>
        <v>0</v>
      </c>
      <c r="AA10" s="536"/>
      <c r="AB10" s="535">
        <f>$F$333</f>
        <v>0</v>
      </c>
      <c r="AC10" s="536"/>
      <c r="AD10" s="535">
        <f>$H$333</f>
        <v>0</v>
      </c>
      <c r="AE10" s="536"/>
      <c r="AF10" s="535">
        <f>$J$333</f>
        <v>0</v>
      </c>
      <c r="AG10" s="536"/>
      <c r="AH10" s="535">
        <f>$L$333</f>
        <v>0</v>
      </c>
      <c r="AI10" s="536"/>
      <c r="AJ10" s="154"/>
      <c r="AK10" s="154"/>
      <c r="AL10" s="154"/>
      <c r="AM10" s="154"/>
      <c r="AN10" s="154"/>
      <c r="AO10" s="438"/>
      <c r="AP10" s="439"/>
      <c r="AQ10" s="159"/>
      <c r="AR10" s="103"/>
      <c r="AS10" s="104"/>
      <c r="AT10" s="105"/>
      <c r="AU10" s="159"/>
      <c r="AV10" s="105"/>
      <c r="AW10" s="109"/>
      <c r="AX10" s="105"/>
      <c r="AY10" s="159"/>
      <c r="AZ10" s="159"/>
      <c r="BA10" s="107"/>
      <c r="BB10" s="108"/>
      <c r="BC10" s="99"/>
    </row>
    <row r="11" spans="1:55" s="94" customFormat="1" ht="21.75" customHeight="1">
      <c r="A11" s="553" t="s">
        <v>877</v>
      </c>
      <c r="B11" s="553"/>
      <c r="C11" s="553"/>
      <c r="D11" s="563" t="s">
        <v>1205</v>
      </c>
      <c r="E11" s="563"/>
      <c r="F11" s="563"/>
      <c r="G11" s="563"/>
      <c r="H11" s="563"/>
      <c r="I11" s="563"/>
      <c r="J11" s="563"/>
      <c r="K11" s="563"/>
      <c r="L11" s="563"/>
      <c r="M11" s="563"/>
      <c r="N11" s="563"/>
      <c r="O11" s="563"/>
      <c r="V11" s="154"/>
      <c r="W11" s="154"/>
      <c r="X11" s="154"/>
      <c r="Y11" s="154">
        <f>$B$334</f>
        <v>0</v>
      </c>
      <c r="Z11" s="535">
        <f>$D$334</f>
        <v>0</v>
      </c>
      <c r="AA11" s="536"/>
      <c r="AB11" s="535">
        <f>$F$334</f>
        <v>0</v>
      </c>
      <c r="AC11" s="536"/>
      <c r="AD11" s="535">
        <f>$H$334</f>
        <v>0</v>
      </c>
      <c r="AE11" s="536"/>
      <c r="AF11" s="535">
        <f>$J$334</f>
        <v>0</v>
      </c>
      <c r="AG11" s="536"/>
      <c r="AH11" s="535">
        <f>$L$334</f>
        <v>0</v>
      </c>
      <c r="AI11" s="536"/>
      <c r="AJ11" s="154"/>
      <c r="AK11" s="154"/>
      <c r="AL11" s="154"/>
      <c r="AM11" s="154"/>
      <c r="AN11" s="154"/>
      <c r="AO11" s="438"/>
      <c r="AP11" s="439"/>
      <c r="AQ11" s="159"/>
      <c r="AR11" s="103"/>
      <c r="AS11" s="104"/>
      <c r="AT11" s="105"/>
      <c r="AU11" s="159"/>
      <c r="AV11" s="105"/>
      <c r="AW11" s="109"/>
      <c r="AX11" s="105"/>
      <c r="AY11" s="159"/>
      <c r="AZ11" s="159"/>
      <c r="BA11" s="107"/>
      <c r="BB11" s="108"/>
      <c r="BC11" s="99"/>
    </row>
    <row r="12" spans="1:55" s="94" customFormat="1" ht="28.5" customHeight="1">
      <c r="A12" s="514" t="s">
        <v>871</v>
      </c>
      <c r="B12" s="514"/>
      <c r="C12" s="514"/>
      <c r="D12" s="563"/>
      <c r="E12" s="563"/>
      <c r="F12" s="563"/>
      <c r="G12" s="563"/>
      <c r="H12" s="563"/>
      <c r="I12" s="563"/>
      <c r="J12" s="563"/>
      <c r="K12" s="563"/>
      <c r="L12" s="563"/>
      <c r="M12" s="563"/>
      <c r="N12" s="563"/>
      <c r="O12" s="563"/>
      <c r="V12" s="154"/>
      <c r="W12" s="154"/>
      <c r="X12" s="154"/>
      <c r="Y12" s="154">
        <f>$B$335</f>
        <v>0</v>
      </c>
      <c r="Z12" s="535">
        <f>$D$335</f>
        <v>0</v>
      </c>
      <c r="AA12" s="536"/>
      <c r="AB12" s="535">
        <f>$F$335</f>
        <v>0</v>
      </c>
      <c r="AC12" s="536"/>
      <c r="AD12" s="535">
        <f>$H$335</f>
        <v>0</v>
      </c>
      <c r="AE12" s="536"/>
      <c r="AF12" s="535">
        <f>$J$335</f>
        <v>0</v>
      </c>
      <c r="AG12" s="536"/>
      <c r="AH12" s="535">
        <f>$L$335</f>
        <v>0</v>
      </c>
      <c r="AI12" s="536"/>
      <c r="AJ12" s="154"/>
      <c r="AK12" s="154"/>
      <c r="AL12" s="154"/>
      <c r="AM12" s="154"/>
      <c r="AN12" s="154"/>
      <c r="AO12" s="438"/>
      <c r="AP12" s="439"/>
      <c r="AQ12" s="159"/>
      <c r="AR12" s="103"/>
      <c r="AS12" s="104"/>
      <c r="AT12" s="105"/>
      <c r="AU12" s="159"/>
      <c r="AV12" s="105"/>
      <c r="AW12" s="109"/>
      <c r="AX12" s="105"/>
      <c r="AY12" s="159"/>
      <c r="AZ12" s="159"/>
      <c r="BA12" s="107"/>
      <c r="BB12" s="108"/>
      <c r="BC12" s="99"/>
    </row>
    <row r="13" spans="1:55" s="94" customFormat="1" ht="21" customHeight="1">
      <c r="A13" s="97"/>
      <c r="B13" s="97"/>
      <c r="C13" s="97"/>
      <c r="D13" s="97"/>
      <c r="E13" s="97"/>
      <c r="F13" s="97"/>
      <c r="G13" s="97"/>
      <c r="H13" s="97"/>
      <c r="I13" s="97"/>
      <c r="J13" s="97"/>
      <c r="K13" s="97"/>
      <c r="L13" s="97"/>
      <c r="M13" s="97"/>
      <c r="N13" s="97"/>
      <c r="V13" s="154"/>
      <c r="W13" s="154"/>
      <c r="X13" s="154"/>
      <c r="Y13" s="154">
        <f>$B$336</f>
        <v>0</v>
      </c>
      <c r="Z13" s="535">
        <f>$D$336</f>
        <v>0</v>
      </c>
      <c r="AA13" s="536"/>
      <c r="AB13" s="535">
        <f>$F$336</f>
        <v>0</v>
      </c>
      <c r="AC13" s="536"/>
      <c r="AD13" s="535">
        <f>$H$336</f>
        <v>0</v>
      </c>
      <c r="AE13" s="536"/>
      <c r="AF13" s="535">
        <f>$J$336</f>
        <v>0</v>
      </c>
      <c r="AG13" s="536"/>
      <c r="AH13" s="535">
        <f>$L$336</f>
        <v>0</v>
      </c>
      <c r="AI13" s="536"/>
      <c r="AJ13" s="154"/>
      <c r="AK13" s="154"/>
      <c r="AL13" s="154"/>
      <c r="AM13" s="154"/>
      <c r="AN13" s="154"/>
      <c r="AO13" s="440"/>
      <c r="AP13" s="441"/>
      <c r="AQ13" s="159"/>
      <c r="AR13" s="103"/>
      <c r="AS13" s="104"/>
      <c r="AT13" s="105"/>
      <c r="AU13" s="159"/>
      <c r="AV13" s="105"/>
      <c r="AW13" s="109"/>
      <c r="AX13" s="105"/>
      <c r="AY13" s="159"/>
      <c r="AZ13" s="159"/>
      <c r="BA13" s="107"/>
      <c r="BB13" s="108"/>
      <c r="BC13" s="99"/>
    </row>
    <row r="14" spans="1:55" s="94" customFormat="1" ht="15" customHeight="1">
      <c r="A14" s="508"/>
      <c r="B14" s="468" t="s">
        <v>1176</v>
      </c>
      <c r="C14" s="469"/>
      <c r="D14" s="493" t="s">
        <v>1654</v>
      </c>
      <c r="E14" s="493"/>
      <c r="F14" s="493"/>
      <c r="G14" s="493"/>
      <c r="H14" s="493"/>
      <c r="I14" s="493"/>
      <c r="J14" s="493"/>
      <c r="K14" s="493"/>
      <c r="L14" s="493"/>
      <c r="M14" s="493"/>
      <c r="N14" s="493"/>
      <c r="O14" s="493"/>
      <c r="V14" s="154"/>
      <c r="W14" s="154"/>
      <c r="X14" s="154"/>
      <c r="Y14" s="154">
        <f>$B$337</f>
        <v>0</v>
      </c>
      <c r="Z14" s="535">
        <f>$D$337</f>
        <v>0</v>
      </c>
      <c r="AA14" s="536"/>
      <c r="AB14" s="535">
        <f>$F$337</f>
        <v>0</v>
      </c>
      <c r="AC14" s="536"/>
      <c r="AD14" s="535">
        <f>$H$337</f>
        <v>0</v>
      </c>
      <c r="AE14" s="536"/>
      <c r="AF14" s="535">
        <f>$J$337</f>
        <v>0</v>
      </c>
      <c r="AG14" s="536"/>
      <c r="AH14" s="535">
        <f>$L$337</f>
        <v>0</v>
      </c>
      <c r="AI14" s="536"/>
      <c r="AJ14" s="154"/>
      <c r="AK14" s="154"/>
      <c r="AL14" s="154"/>
      <c r="AM14" s="154"/>
      <c r="AN14" s="440"/>
      <c r="AO14" s="441"/>
      <c r="AP14" s="159"/>
      <c r="AQ14" s="105"/>
      <c r="AR14" s="104"/>
      <c r="AS14" s="105"/>
      <c r="AT14" s="159"/>
      <c r="AU14" s="105"/>
      <c r="AV14" s="109"/>
      <c r="AW14" s="105"/>
      <c r="AX14" s="159"/>
      <c r="AY14" s="159"/>
      <c r="AZ14" s="107"/>
      <c r="BA14" s="108"/>
      <c r="BB14" s="99"/>
    </row>
    <row r="15" spans="1:55" s="94" customFormat="1" ht="39" customHeight="1">
      <c r="A15" s="508"/>
      <c r="B15" s="470"/>
      <c r="C15" s="471"/>
      <c r="D15" s="493" t="s">
        <v>1177</v>
      </c>
      <c r="E15" s="493"/>
      <c r="F15" s="493"/>
      <c r="G15" s="449" t="s">
        <v>817</v>
      </c>
      <c r="H15" s="379" t="s">
        <v>2345</v>
      </c>
      <c r="I15" s="379" t="s">
        <v>5195</v>
      </c>
      <c r="J15" s="379" t="s">
        <v>5196</v>
      </c>
      <c r="K15" s="379" t="s">
        <v>5197</v>
      </c>
      <c r="L15" s="493" t="s">
        <v>1908</v>
      </c>
      <c r="M15" s="493"/>
      <c r="N15" s="493"/>
      <c r="O15" s="493"/>
      <c r="V15" s="154"/>
      <c r="W15" s="154"/>
      <c r="X15" s="154"/>
      <c r="Y15" s="154">
        <f>$B$338</f>
        <v>0</v>
      </c>
      <c r="Z15" s="535">
        <f>$D$338</f>
        <v>0</v>
      </c>
      <c r="AA15" s="536"/>
      <c r="AB15" s="535">
        <f>$F$338</f>
        <v>0</v>
      </c>
      <c r="AC15" s="536"/>
      <c r="AD15" s="535">
        <f>$H$338</f>
        <v>0</v>
      </c>
      <c r="AE15" s="536"/>
      <c r="AF15" s="535">
        <f>$J$338</f>
        <v>0</v>
      </c>
      <c r="AG15" s="536"/>
      <c r="AH15" s="535">
        <f>$L$338</f>
        <v>0</v>
      </c>
      <c r="AI15" s="536"/>
      <c r="AJ15" s="154"/>
      <c r="AK15" s="154"/>
      <c r="AL15" s="154"/>
      <c r="AM15" s="154"/>
      <c r="AN15" s="442"/>
      <c r="AO15" s="439"/>
      <c r="AP15" s="159"/>
      <c r="AQ15" s="105"/>
      <c r="AR15" s="104"/>
      <c r="AS15" s="105"/>
      <c r="AT15" s="159"/>
      <c r="AU15" s="105"/>
      <c r="AV15" s="109"/>
      <c r="AW15" s="105"/>
      <c r="AX15" s="159"/>
      <c r="AY15" s="159"/>
      <c r="AZ15" s="107"/>
      <c r="BA15" s="108"/>
      <c r="BB15" s="99"/>
    </row>
    <row r="16" spans="1:55" s="94" customFormat="1" ht="42.75" customHeight="1">
      <c r="A16" s="503">
        <v>1</v>
      </c>
      <c r="B16" s="547"/>
      <c r="C16" s="548"/>
      <c r="D16" s="478"/>
      <c r="E16" s="478"/>
      <c r="F16" s="478"/>
      <c r="G16" s="427"/>
      <c r="H16" s="101"/>
      <c r="I16" s="450"/>
      <c r="J16" s="101"/>
      <c r="K16" s="454"/>
      <c r="L16" s="478"/>
      <c r="M16" s="478"/>
      <c r="N16" s="478"/>
      <c r="O16" s="478"/>
      <c r="V16" s="154"/>
      <c r="W16" s="154"/>
      <c r="X16" s="154"/>
      <c r="Y16" s="154">
        <f>$B$339</f>
        <v>0</v>
      </c>
      <c r="Z16" s="535">
        <f>$D$339</f>
        <v>0</v>
      </c>
      <c r="AA16" s="536"/>
      <c r="AB16" s="535">
        <f>$F$339</f>
        <v>0</v>
      </c>
      <c r="AC16" s="536"/>
      <c r="AD16" s="535">
        <f>$H$339</f>
        <v>0</v>
      </c>
      <c r="AE16" s="536"/>
      <c r="AF16" s="535">
        <f>$J$339</f>
        <v>0</v>
      </c>
      <c r="AG16" s="536"/>
      <c r="AH16" s="535">
        <f>$L$339</f>
        <v>0</v>
      </c>
      <c r="AI16" s="536"/>
      <c r="AJ16" s="154"/>
      <c r="AK16" s="154"/>
      <c r="AL16" s="154"/>
      <c r="AM16" s="154"/>
      <c r="AN16" s="443"/>
      <c r="AO16" s="444"/>
      <c r="AP16" s="159"/>
      <c r="AQ16" s="105"/>
      <c r="AR16" s="104"/>
      <c r="AS16" s="105"/>
      <c r="AT16" s="159"/>
      <c r="AU16" s="105"/>
      <c r="AV16" s="109"/>
      <c r="AW16" s="105"/>
      <c r="AX16" s="159"/>
      <c r="AY16" s="159"/>
      <c r="AZ16" s="107"/>
      <c r="BA16" s="108"/>
      <c r="BB16" s="99"/>
    </row>
    <row r="17" spans="1:55" s="94" customFormat="1" ht="42" customHeight="1">
      <c r="A17" s="503"/>
      <c r="B17" s="549"/>
      <c r="C17" s="550"/>
      <c r="D17" s="478"/>
      <c r="E17" s="478"/>
      <c r="F17" s="478"/>
      <c r="G17" s="427"/>
      <c r="H17" s="101"/>
      <c r="I17" s="450"/>
      <c r="J17" s="101"/>
      <c r="K17" s="454"/>
      <c r="L17" s="530"/>
      <c r="M17" s="530"/>
      <c r="N17" s="530"/>
      <c r="O17" s="530"/>
      <c r="V17" s="154"/>
      <c r="W17" s="154"/>
      <c r="X17" s="154"/>
      <c r="Y17" s="154">
        <f>$B$340</f>
        <v>0</v>
      </c>
      <c r="Z17" s="535">
        <f>$D$340</f>
        <v>0</v>
      </c>
      <c r="AA17" s="536"/>
      <c r="AB17" s="535">
        <f>$F$340</f>
        <v>0</v>
      </c>
      <c r="AC17" s="536"/>
      <c r="AD17" s="535">
        <f>$H$340</f>
        <v>0</v>
      </c>
      <c r="AE17" s="536"/>
      <c r="AF17" s="535">
        <f>$J$340</f>
        <v>0</v>
      </c>
      <c r="AG17" s="536"/>
      <c r="AH17" s="535">
        <f>$L$340</f>
        <v>0</v>
      </c>
      <c r="AI17" s="536"/>
      <c r="AJ17" s="154"/>
      <c r="AK17" s="154"/>
      <c r="AL17" s="154"/>
      <c r="AM17" s="154"/>
      <c r="AN17" s="443"/>
      <c r="AO17" s="444"/>
      <c r="AP17" s="159"/>
      <c r="AQ17" s="105"/>
      <c r="AR17" s="104"/>
      <c r="AS17" s="105"/>
      <c r="AT17" s="159"/>
      <c r="AU17" s="105"/>
      <c r="AV17" s="109"/>
      <c r="AW17" s="105"/>
      <c r="AX17" s="159"/>
      <c r="AY17" s="159"/>
      <c r="AZ17" s="107"/>
      <c r="BA17" s="108"/>
      <c r="BB17" s="99"/>
    </row>
    <row r="18" spans="1:55" s="94" customFormat="1" ht="42" customHeight="1">
      <c r="A18" s="503"/>
      <c r="B18" s="551"/>
      <c r="C18" s="552"/>
      <c r="D18" s="478"/>
      <c r="E18" s="478"/>
      <c r="F18" s="478"/>
      <c r="G18" s="427"/>
      <c r="H18" s="101"/>
      <c r="I18" s="450"/>
      <c r="J18" s="101"/>
      <c r="K18" s="454"/>
      <c r="L18" s="530"/>
      <c r="M18" s="530"/>
      <c r="N18" s="530"/>
      <c r="O18" s="530"/>
      <c r="V18" s="154"/>
      <c r="W18" s="154"/>
      <c r="X18" s="154"/>
      <c r="Y18" s="154">
        <f>$B$341</f>
        <v>0</v>
      </c>
      <c r="Z18" s="535">
        <f>$D$341</f>
        <v>0</v>
      </c>
      <c r="AA18" s="536"/>
      <c r="AB18" s="535">
        <f>$F$341</f>
        <v>0</v>
      </c>
      <c r="AC18" s="536"/>
      <c r="AD18" s="535">
        <f>$H$341</f>
        <v>0</v>
      </c>
      <c r="AE18" s="536"/>
      <c r="AF18" s="535">
        <f>$J$341</f>
        <v>0</v>
      </c>
      <c r="AG18" s="536"/>
      <c r="AH18" s="535">
        <f>$L$341</f>
        <v>0</v>
      </c>
      <c r="AI18" s="536"/>
      <c r="AJ18" s="154"/>
      <c r="AK18" s="154"/>
      <c r="AL18" s="154"/>
      <c r="AM18" s="154"/>
      <c r="AN18" s="443"/>
      <c r="AO18" s="444"/>
      <c r="AP18" s="159"/>
      <c r="AQ18" s="105"/>
      <c r="AR18" s="104"/>
      <c r="AS18" s="105"/>
      <c r="AT18" s="159"/>
      <c r="AU18" s="105"/>
      <c r="AV18" s="109"/>
      <c r="AW18" s="105"/>
      <c r="AX18" s="159"/>
      <c r="AY18" s="159"/>
      <c r="AZ18" s="107"/>
      <c r="BA18" s="108"/>
      <c r="BB18" s="99"/>
    </row>
    <row r="19" spans="1:55" s="94" customFormat="1" ht="15" customHeight="1">
      <c r="A19" s="97"/>
      <c r="B19" s="97"/>
      <c r="C19" s="98"/>
      <c r="D19" s="98"/>
      <c r="E19" s="97"/>
      <c r="F19" s="97"/>
      <c r="G19" s="97"/>
      <c r="H19" s="97"/>
      <c r="I19" s="97"/>
      <c r="J19" s="97"/>
      <c r="K19" s="97"/>
      <c r="L19" s="97"/>
      <c r="M19" s="97"/>
      <c r="N19" s="97"/>
      <c r="V19" s="154"/>
      <c r="W19" s="154"/>
      <c r="X19" s="154"/>
      <c r="Y19" s="154">
        <f>$B$342</f>
        <v>0</v>
      </c>
      <c r="Z19" s="535">
        <f>$D$342</f>
        <v>0</v>
      </c>
      <c r="AA19" s="536"/>
      <c r="AB19" s="535">
        <f>$F$342</f>
        <v>0</v>
      </c>
      <c r="AC19" s="536"/>
      <c r="AD19" s="535">
        <f>$H$342</f>
        <v>0</v>
      </c>
      <c r="AE19" s="536"/>
      <c r="AF19" s="535">
        <f>$J$342</f>
        <v>0</v>
      </c>
      <c r="AG19" s="536"/>
      <c r="AH19" s="535">
        <f>$L$342</f>
        <v>0</v>
      </c>
      <c r="AI19" s="536"/>
      <c r="AJ19" s="154"/>
      <c r="AK19" s="154"/>
      <c r="AL19" s="154"/>
      <c r="AM19" s="154"/>
      <c r="AN19" s="154"/>
      <c r="AO19" s="442"/>
      <c r="AP19" s="439"/>
      <c r="AQ19" s="159"/>
      <c r="AR19" s="103"/>
      <c r="AS19" s="104"/>
      <c r="AT19" s="105"/>
      <c r="AU19" s="159"/>
      <c r="AV19" s="105"/>
      <c r="AW19" s="109"/>
      <c r="AX19" s="105"/>
      <c r="AY19" s="159"/>
      <c r="AZ19" s="159"/>
      <c r="BA19" s="107"/>
      <c r="BB19" s="108"/>
      <c r="BC19" s="99"/>
    </row>
    <row r="20" spans="1:55" s="94" customFormat="1" ht="15" customHeight="1">
      <c r="A20" s="508"/>
      <c r="B20" s="468" t="s">
        <v>1263</v>
      </c>
      <c r="C20" s="469"/>
      <c r="D20" s="493" t="s">
        <v>1655</v>
      </c>
      <c r="E20" s="493"/>
      <c r="F20" s="493"/>
      <c r="G20" s="493"/>
      <c r="H20" s="493"/>
      <c r="I20" s="493"/>
      <c r="J20" s="493"/>
      <c r="K20" s="493"/>
      <c r="L20" s="493"/>
      <c r="M20" s="493"/>
      <c r="N20" s="493"/>
      <c r="O20" s="493"/>
      <c r="V20" s="154"/>
      <c r="W20" s="154"/>
      <c r="X20" s="154"/>
      <c r="Y20" s="154"/>
      <c r="Z20" s="154"/>
      <c r="AA20" s="213"/>
      <c r="AB20" s="214"/>
      <c r="AC20" s="215"/>
      <c r="AD20" s="216"/>
      <c r="AE20" s="215"/>
      <c r="AF20" s="154"/>
      <c r="AG20" s="154"/>
      <c r="AH20" s="154"/>
      <c r="AI20" s="154"/>
      <c r="AJ20" s="154"/>
      <c r="AK20" s="154"/>
      <c r="AL20" s="154"/>
      <c r="AM20" s="154"/>
      <c r="AN20" s="442"/>
      <c r="AO20" s="439"/>
      <c r="AP20" s="159"/>
      <c r="AQ20" s="105"/>
      <c r="AR20" s="104"/>
      <c r="AS20" s="105"/>
      <c r="AT20" s="159"/>
      <c r="AU20" s="105"/>
      <c r="AV20" s="109"/>
      <c r="AW20" s="105"/>
      <c r="AX20" s="159"/>
      <c r="AY20" s="159"/>
      <c r="AZ20" s="107"/>
      <c r="BA20" s="108"/>
      <c r="BB20" s="99"/>
    </row>
    <row r="21" spans="1:55" s="94" customFormat="1" ht="39" customHeight="1">
      <c r="A21" s="508"/>
      <c r="B21" s="470"/>
      <c r="C21" s="471"/>
      <c r="D21" s="493" t="s">
        <v>1177</v>
      </c>
      <c r="E21" s="493"/>
      <c r="F21" s="493"/>
      <c r="G21" s="379" t="s">
        <v>1909</v>
      </c>
      <c r="H21" s="379" t="s">
        <v>2345</v>
      </c>
      <c r="I21" s="379" t="s">
        <v>5195</v>
      </c>
      <c r="J21" s="379" t="s">
        <v>5196</v>
      </c>
      <c r="K21" s="379" t="s">
        <v>5197</v>
      </c>
      <c r="L21" s="493" t="s">
        <v>1908</v>
      </c>
      <c r="M21" s="493"/>
      <c r="N21" s="493"/>
      <c r="O21" s="493"/>
      <c r="V21" s="154"/>
      <c r="W21" s="154"/>
      <c r="X21" s="154"/>
      <c r="Y21" s="154"/>
      <c r="Z21" s="154"/>
      <c r="AA21" s="214"/>
      <c r="AB21" s="215"/>
      <c r="AC21" s="216"/>
      <c r="AD21" s="215"/>
      <c r="AE21" s="154"/>
      <c r="AF21" s="154"/>
      <c r="AG21" s="154"/>
      <c r="AH21" s="154"/>
      <c r="AI21" s="154"/>
      <c r="AJ21" s="154"/>
      <c r="AK21" s="154"/>
      <c r="AL21" s="154"/>
      <c r="AM21" s="443"/>
      <c r="AN21" s="444"/>
      <c r="AO21" s="159"/>
      <c r="AP21" s="159"/>
      <c r="AQ21" s="159"/>
      <c r="AR21" s="159"/>
      <c r="AS21" s="159"/>
      <c r="AT21" s="105"/>
      <c r="AU21" s="109"/>
      <c r="AV21" s="105"/>
      <c r="AW21" s="159"/>
      <c r="AX21" s="159"/>
      <c r="AY21" s="107"/>
      <c r="AZ21" s="108"/>
      <c r="BA21" s="99"/>
    </row>
    <row r="22" spans="1:55" s="94" customFormat="1" ht="42" customHeight="1">
      <c r="A22" s="503">
        <v>2</v>
      </c>
      <c r="B22" s="547"/>
      <c r="C22" s="548"/>
      <c r="D22" s="478"/>
      <c r="E22" s="478"/>
      <c r="F22" s="478"/>
      <c r="G22" s="427"/>
      <c r="H22" s="101"/>
      <c r="I22" s="450"/>
      <c r="J22" s="101"/>
      <c r="K22" s="454"/>
      <c r="L22" s="530"/>
      <c r="M22" s="530"/>
      <c r="N22" s="530"/>
      <c r="O22" s="530"/>
      <c r="AA22" s="155"/>
      <c r="AB22" s="156"/>
      <c r="AC22" s="157"/>
      <c r="AD22" s="156"/>
      <c r="AM22" s="163"/>
      <c r="AN22" s="164"/>
      <c r="AO22" s="99"/>
      <c r="AP22" s="99"/>
      <c r="AQ22" s="159"/>
      <c r="AR22" s="159"/>
      <c r="AS22" s="159"/>
      <c r="AT22" s="105"/>
      <c r="AU22" s="111"/>
      <c r="AV22" s="105"/>
      <c r="AW22" s="159"/>
      <c r="AX22" s="159"/>
      <c r="AY22" s="107"/>
      <c r="AZ22" s="108"/>
      <c r="BA22" s="99"/>
    </row>
    <row r="23" spans="1:55" s="94" customFormat="1" ht="42" customHeight="1">
      <c r="A23" s="503"/>
      <c r="B23" s="549"/>
      <c r="C23" s="550"/>
      <c r="D23" s="478"/>
      <c r="E23" s="478"/>
      <c r="F23" s="478"/>
      <c r="G23" s="427"/>
      <c r="H23" s="101"/>
      <c r="I23" s="450"/>
      <c r="J23" s="101"/>
      <c r="K23" s="454"/>
      <c r="L23" s="530"/>
      <c r="M23" s="530"/>
      <c r="N23" s="530"/>
      <c r="O23" s="530"/>
      <c r="AA23" s="155"/>
      <c r="AB23" s="156"/>
      <c r="AC23" s="157"/>
      <c r="AD23" s="156"/>
      <c r="AM23" s="162"/>
      <c r="AN23" s="158"/>
      <c r="AO23" s="99"/>
      <c r="AP23" s="99"/>
      <c r="AQ23" s="159"/>
      <c r="AR23" s="159"/>
      <c r="AS23" s="159"/>
      <c r="AT23" s="105"/>
      <c r="AU23" s="111"/>
      <c r="AV23" s="105"/>
      <c r="AW23" s="159"/>
      <c r="AX23" s="159"/>
      <c r="AY23" s="107"/>
      <c r="AZ23" s="108"/>
      <c r="BA23" s="99"/>
    </row>
    <row r="24" spans="1:55" s="94" customFormat="1" ht="42" customHeight="1">
      <c r="A24" s="503"/>
      <c r="B24" s="551"/>
      <c r="C24" s="552"/>
      <c r="D24" s="478"/>
      <c r="E24" s="478"/>
      <c r="F24" s="478"/>
      <c r="G24" s="427"/>
      <c r="H24" s="101"/>
      <c r="I24" s="450"/>
      <c r="J24" s="101"/>
      <c r="K24" s="454"/>
      <c r="L24" s="530"/>
      <c r="M24" s="530"/>
      <c r="N24" s="530"/>
      <c r="O24" s="530"/>
      <c r="AA24" s="155"/>
      <c r="AB24" s="156"/>
      <c r="AC24" s="157"/>
      <c r="AD24" s="156"/>
      <c r="AM24" s="163"/>
      <c r="AN24" s="164"/>
      <c r="AO24" s="99"/>
      <c r="AP24" s="99"/>
      <c r="AQ24" s="159"/>
      <c r="AR24" s="159"/>
      <c r="AS24" s="159"/>
      <c r="AT24" s="105"/>
      <c r="AU24" s="111"/>
      <c r="AV24" s="105"/>
      <c r="AW24" s="159"/>
      <c r="AX24" s="159"/>
      <c r="AY24" s="107"/>
      <c r="AZ24" s="108"/>
      <c r="BA24" s="99"/>
    </row>
    <row r="25" spans="1:55" s="94" customFormat="1" ht="15" customHeight="1">
      <c r="A25" s="97"/>
      <c r="B25" s="97"/>
      <c r="C25" s="98"/>
      <c r="D25" s="98"/>
      <c r="E25" s="97"/>
      <c r="F25" s="97"/>
      <c r="G25" s="97"/>
      <c r="H25" s="97"/>
      <c r="I25" s="97"/>
      <c r="J25" s="97"/>
      <c r="K25" s="97"/>
      <c r="L25" s="97"/>
      <c r="M25" s="97"/>
      <c r="AB25" s="155"/>
      <c r="AC25" s="156"/>
      <c r="AD25" s="157"/>
      <c r="AE25" s="156"/>
      <c r="AN25" s="163"/>
      <c r="AO25" s="164"/>
      <c r="AP25" s="99"/>
      <c r="AQ25" s="99"/>
      <c r="AR25" s="159"/>
      <c r="AS25" s="159"/>
      <c r="AT25" s="159"/>
      <c r="AU25" s="105"/>
      <c r="AV25" s="111"/>
      <c r="AW25" s="105"/>
      <c r="AX25" s="159"/>
      <c r="AY25" s="159"/>
      <c r="AZ25" s="107"/>
      <c r="BA25" s="108"/>
      <c r="BB25" s="99"/>
    </row>
    <row r="26" spans="1:55" s="94" customFormat="1" ht="15" hidden="1" customHeight="1" outlineLevel="1">
      <c r="A26" s="508"/>
      <c r="B26" s="468" t="s">
        <v>1263</v>
      </c>
      <c r="C26" s="469"/>
      <c r="D26" s="493" t="s">
        <v>1655</v>
      </c>
      <c r="E26" s="493"/>
      <c r="F26" s="493"/>
      <c r="G26" s="493"/>
      <c r="H26" s="493"/>
      <c r="I26" s="493"/>
      <c r="J26" s="493"/>
      <c r="K26" s="493"/>
      <c r="L26" s="493"/>
      <c r="M26" s="493"/>
      <c r="N26" s="493"/>
      <c r="O26" s="493"/>
      <c r="AB26" s="155"/>
      <c r="AC26" s="156"/>
      <c r="AD26" s="157"/>
      <c r="AE26" s="156"/>
      <c r="AN26" s="163"/>
      <c r="AO26" s="164"/>
      <c r="AP26" s="99"/>
      <c r="AQ26" s="99"/>
      <c r="AR26" s="159"/>
      <c r="AS26" s="159"/>
      <c r="AT26" s="159"/>
      <c r="AU26" s="105"/>
      <c r="AV26" s="111"/>
      <c r="AW26" s="105"/>
      <c r="AX26" s="159"/>
      <c r="AY26" s="159"/>
      <c r="AZ26" s="107"/>
      <c r="BA26" s="108"/>
      <c r="BB26" s="99"/>
    </row>
    <row r="27" spans="1:55" s="94" customFormat="1" ht="39" hidden="1" customHeight="1" outlineLevel="1">
      <c r="A27" s="508"/>
      <c r="B27" s="470"/>
      <c r="C27" s="471"/>
      <c r="D27" s="493" t="s">
        <v>1177</v>
      </c>
      <c r="E27" s="493"/>
      <c r="F27" s="493"/>
      <c r="G27" s="379" t="s">
        <v>1909</v>
      </c>
      <c r="H27" s="379" t="s">
        <v>2345</v>
      </c>
      <c r="I27" s="379" t="s">
        <v>5195</v>
      </c>
      <c r="J27" s="379" t="s">
        <v>5196</v>
      </c>
      <c r="K27" s="379" t="s">
        <v>5197</v>
      </c>
      <c r="L27" s="493" t="s">
        <v>1908</v>
      </c>
      <c r="M27" s="493"/>
      <c r="N27" s="493"/>
      <c r="O27" s="493"/>
      <c r="AA27" s="155"/>
      <c r="AB27" s="156"/>
      <c r="AC27" s="157"/>
      <c r="AD27" s="156"/>
      <c r="AM27" s="163"/>
      <c r="AN27" s="164"/>
      <c r="AO27" s="99"/>
      <c r="AP27" s="99"/>
      <c r="AQ27" s="159"/>
      <c r="AR27" s="159"/>
      <c r="AS27" s="159"/>
      <c r="AT27" s="105"/>
      <c r="AU27" s="111"/>
      <c r="AV27" s="105"/>
      <c r="AW27" s="159"/>
      <c r="AX27" s="159"/>
      <c r="AY27" s="107"/>
      <c r="AZ27" s="108"/>
      <c r="BA27" s="99"/>
    </row>
    <row r="28" spans="1:55" s="94" customFormat="1" ht="42" hidden="1" customHeight="1" outlineLevel="1">
      <c r="A28" s="503">
        <v>3</v>
      </c>
      <c r="B28" s="547"/>
      <c r="C28" s="560"/>
      <c r="D28" s="478"/>
      <c r="E28" s="478"/>
      <c r="F28" s="478"/>
      <c r="G28" s="238"/>
      <c r="H28" s="100"/>
      <c r="I28" s="412"/>
      <c r="J28" s="100"/>
      <c r="K28" s="100"/>
      <c r="L28" s="530"/>
      <c r="M28" s="530"/>
      <c r="N28" s="530"/>
      <c r="O28" s="530"/>
      <c r="AA28" s="155"/>
      <c r="AB28" s="156"/>
      <c r="AC28" s="157"/>
      <c r="AD28" s="156"/>
      <c r="AM28" s="162"/>
      <c r="AN28" s="158"/>
      <c r="AO28" s="99"/>
      <c r="AP28" s="99"/>
      <c r="AQ28" s="159"/>
      <c r="AR28" s="159"/>
      <c r="AS28" s="159"/>
      <c r="AT28" s="105"/>
      <c r="AU28" s="111"/>
      <c r="AV28" s="105"/>
      <c r="AW28" s="159"/>
      <c r="AX28" s="159"/>
      <c r="AY28" s="107"/>
      <c r="AZ28" s="108"/>
      <c r="BA28" s="99"/>
    </row>
    <row r="29" spans="1:55" s="94" customFormat="1" ht="42" hidden="1" customHeight="1" outlineLevel="1">
      <c r="A29" s="503"/>
      <c r="B29" s="549"/>
      <c r="C29" s="561"/>
      <c r="D29" s="478"/>
      <c r="E29" s="478"/>
      <c r="F29" s="478"/>
      <c r="G29" s="238"/>
      <c r="H29" s="100"/>
      <c r="I29" s="412"/>
      <c r="J29" s="100"/>
      <c r="K29" s="100"/>
      <c r="L29" s="530"/>
      <c r="M29" s="530"/>
      <c r="N29" s="530"/>
      <c r="O29" s="530"/>
      <c r="AA29" s="155"/>
      <c r="AB29" s="156"/>
      <c r="AC29" s="157"/>
      <c r="AD29" s="156"/>
      <c r="AM29" s="162"/>
      <c r="AN29" s="158"/>
      <c r="AO29" s="99"/>
      <c r="AP29" s="99"/>
      <c r="AQ29" s="159"/>
      <c r="AR29" s="159"/>
      <c r="AS29" s="159"/>
      <c r="AT29" s="105"/>
      <c r="AU29" s="111"/>
      <c r="AV29" s="105"/>
      <c r="AW29" s="159"/>
      <c r="AX29" s="159"/>
      <c r="AY29" s="107"/>
      <c r="AZ29" s="108"/>
      <c r="BA29" s="99"/>
    </row>
    <row r="30" spans="1:55" s="94" customFormat="1" ht="42" hidden="1" customHeight="1" outlineLevel="1">
      <c r="A30" s="503"/>
      <c r="B30" s="551"/>
      <c r="C30" s="562"/>
      <c r="D30" s="478"/>
      <c r="E30" s="478"/>
      <c r="F30" s="478"/>
      <c r="G30" s="238"/>
      <c r="H30" s="100"/>
      <c r="I30" s="412"/>
      <c r="J30" s="100"/>
      <c r="K30" s="100"/>
      <c r="L30" s="530"/>
      <c r="M30" s="530"/>
      <c r="N30" s="530"/>
      <c r="O30" s="530"/>
      <c r="P30" s="4"/>
      <c r="Q30" s="4" t="s">
        <v>1958</v>
      </c>
      <c r="R30" s="4"/>
      <c r="S30" s="4"/>
      <c r="T30" s="4"/>
      <c r="U30" s="4"/>
      <c r="V30" s="201"/>
      <c r="AA30" s="155"/>
      <c r="AB30" s="156"/>
      <c r="AC30" s="157"/>
      <c r="AD30" s="156"/>
      <c r="AM30" s="162"/>
      <c r="AN30" s="158"/>
      <c r="AO30" s="99"/>
      <c r="AP30" s="99"/>
      <c r="AQ30" s="159"/>
      <c r="AR30" s="159"/>
      <c r="AS30" s="159"/>
      <c r="AT30" s="105"/>
      <c r="AU30" s="111"/>
      <c r="AV30" s="105"/>
      <c r="AW30" s="159"/>
      <c r="AX30" s="159"/>
      <c r="AY30" s="107"/>
      <c r="AZ30" s="108"/>
      <c r="BA30" s="99"/>
    </row>
    <row r="31" spans="1:55" s="94" customFormat="1" ht="15" hidden="1" customHeight="1" outlineLevel="1">
      <c r="A31" s="97"/>
      <c r="B31" s="97"/>
      <c r="C31" s="98"/>
      <c r="D31" s="97"/>
      <c r="E31" s="97"/>
      <c r="F31" s="97"/>
      <c r="G31" s="97"/>
      <c r="H31" s="97"/>
      <c r="I31" s="97"/>
      <c r="J31" s="97"/>
      <c r="K31" s="97"/>
      <c r="L31" s="97"/>
      <c r="M31" s="97"/>
      <c r="N31" s="97"/>
      <c r="O31" s="4"/>
      <c r="P31" s="4"/>
      <c r="Q31" s="4"/>
      <c r="R31" s="4"/>
      <c r="S31" s="4"/>
      <c r="T31" s="4"/>
      <c r="U31" s="4"/>
      <c r="V31" s="201"/>
      <c r="W31" s="97"/>
      <c r="X31" s="97"/>
      <c r="AC31" s="155"/>
      <c r="AD31" s="156"/>
      <c r="AE31" s="157"/>
      <c r="AF31" s="156"/>
      <c r="AO31" s="162"/>
      <c r="AP31" s="158"/>
      <c r="AQ31" s="99"/>
      <c r="AR31" s="99"/>
      <c r="AS31" s="159"/>
      <c r="AT31" s="159"/>
      <c r="AU31" s="159"/>
      <c r="AV31" s="105"/>
      <c r="AW31" s="111"/>
      <c r="AX31" s="105"/>
      <c r="AY31" s="159"/>
      <c r="AZ31" s="159"/>
      <c r="BA31" s="107"/>
      <c r="BB31" s="108"/>
      <c r="BC31" s="99"/>
    </row>
    <row r="32" spans="1:55" s="94" customFormat="1" ht="15" hidden="1" customHeight="1" outlineLevel="1">
      <c r="A32" s="508"/>
      <c r="B32" s="468" t="s">
        <v>1263</v>
      </c>
      <c r="C32" s="469"/>
      <c r="D32" s="493" t="s">
        <v>1655</v>
      </c>
      <c r="E32" s="493"/>
      <c r="F32" s="493"/>
      <c r="G32" s="493"/>
      <c r="H32" s="493"/>
      <c r="I32" s="493"/>
      <c r="J32" s="493"/>
      <c r="K32" s="493"/>
      <c r="L32" s="493"/>
      <c r="M32" s="493"/>
      <c r="N32" s="493"/>
      <c r="O32" s="493"/>
      <c r="P32" s="201"/>
      <c r="Q32" s="201"/>
      <c r="R32" s="201"/>
      <c r="S32" s="201"/>
      <c r="T32" s="201"/>
      <c r="U32" s="201"/>
      <c r="V32" s="201"/>
      <c r="W32" s="97"/>
      <c r="AB32" s="155"/>
      <c r="AC32" s="156"/>
      <c r="AD32" s="157"/>
      <c r="AE32" s="156"/>
      <c r="AN32" s="162"/>
      <c r="AO32" s="158"/>
      <c r="AP32" s="99"/>
      <c r="AQ32" s="99"/>
      <c r="AR32" s="159"/>
      <c r="AS32" s="159"/>
      <c r="AT32" s="159"/>
      <c r="AU32" s="105"/>
      <c r="AV32" s="111"/>
      <c r="AW32" s="105"/>
      <c r="AX32" s="159"/>
      <c r="AY32" s="159"/>
      <c r="AZ32" s="107"/>
      <c r="BA32" s="108"/>
      <c r="BB32" s="99"/>
    </row>
    <row r="33" spans="1:55" s="94" customFormat="1" ht="39" hidden="1" customHeight="1" outlineLevel="1">
      <c r="A33" s="508"/>
      <c r="B33" s="470"/>
      <c r="C33" s="471"/>
      <c r="D33" s="493" t="s">
        <v>1177</v>
      </c>
      <c r="E33" s="493"/>
      <c r="F33" s="493"/>
      <c r="G33" s="379" t="s">
        <v>1909</v>
      </c>
      <c r="H33" s="379" t="s">
        <v>2345</v>
      </c>
      <c r="I33" s="379" t="s">
        <v>5195</v>
      </c>
      <c r="J33" s="379" t="s">
        <v>5196</v>
      </c>
      <c r="K33" s="379" t="s">
        <v>5197</v>
      </c>
      <c r="L33" s="493" t="s">
        <v>1908</v>
      </c>
      <c r="M33" s="493"/>
      <c r="N33" s="493"/>
      <c r="O33" s="493"/>
      <c r="P33" s="165"/>
      <c r="Q33" s="165"/>
      <c r="R33" s="165"/>
      <c r="S33" s="165"/>
      <c r="T33" s="165"/>
      <c r="U33" s="165"/>
      <c r="V33" s="97"/>
      <c r="W33" s="97"/>
      <c r="AB33" s="155"/>
      <c r="AC33" s="156"/>
      <c r="AD33" s="157"/>
      <c r="AE33" s="156"/>
      <c r="AG33" s="157"/>
      <c r="AH33" s="157"/>
      <c r="AN33" s="162"/>
      <c r="AO33" s="158"/>
      <c r="AP33" s="99"/>
      <c r="AQ33" s="99"/>
      <c r="AR33" s="159"/>
      <c r="AS33" s="159"/>
      <c r="AT33" s="159"/>
      <c r="AU33" s="105"/>
      <c r="AV33" s="111"/>
      <c r="AW33" s="105"/>
      <c r="AX33" s="159"/>
      <c r="AY33" s="159"/>
      <c r="AZ33" s="107"/>
      <c r="BA33" s="108"/>
      <c r="BB33" s="99"/>
    </row>
    <row r="34" spans="1:55" s="94" customFormat="1" ht="42" hidden="1" customHeight="1" outlineLevel="1">
      <c r="A34" s="503">
        <v>4</v>
      </c>
      <c r="B34" s="554"/>
      <c r="C34" s="555"/>
      <c r="D34" s="478"/>
      <c r="E34" s="478"/>
      <c r="F34" s="478"/>
      <c r="G34" s="204"/>
      <c r="H34" s="198"/>
      <c r="I34" s="413"/>
      <c r="J34" s="198"/>
      <c r="K34" s="198"/>
      <c r="L34" s="530"/>
      <c r="M34" s="530"/>
      <c r="N34" s="530"/>
      <c r="O34" s="530"/>
      <c r="P34" s="165"/>
      <c r="Q34" s="165"/>
      <c r="R34" s="165"/>
      <c r="S34" s="165"/>
      <c r="T34" s="165"/>
      <c r="U34" s="165"/>
      <c r="V34" s="97"/>
      <c r="W34" s="97"/>
      <c r="AB34" s="155"/>
      <c r="AC34" s="156"/>
      <c r="AD34" s="157"/>
      <c r="AE34" s="156"/>
      <c r="AG34" s="157"/>
      <c r="AH34" s="157"/>
      <c r="AN34" s="160"/>
      <c r="AO34" s="161"/>
      <c r="AP34" s="99"/>
      <c r="AQ34" s="99"/>
      <c r="AR34" s="159"/>
      <c r="AS34" s="159"/>
      <c r="AT34" s="159"/>
      <c r="AU34" s="105"/>
      <c r="AV34" s="111"/>
      <c r="AW34" s="105"/>
      <c r="AX34" s="159"/>
      <c r="AY34" s="159"/>
      <c r="AZ34" s="107"/>
      <c r="BA34" s="108"/>
      <c r="BB34" s="99"/>
    </row>
    <row r="35" spans="1:55" s="94" customFormat="1" ht="42" hidden="1" customHeight="1" outlineLevel="1">
      <c r="A35" s="503"/>
      <c r="B35" s="556"/>
      <c r="C35" s="557"/>
      <c r="D35" s="478"/>
      <c r="E35" s="478"/>
      <c r="F35" s="478"/>
      <c r="G35" s="204"/>
      <c r="H35" s="198"/>
      <c r="I35" s="413"/>
      <c r="J35" s="198"/>
      <c r="K35" s="198"/>
      <c r="L35" s="530"/>
      <c r="M35" s="530"/>
      <c r="N35" s="530"/>
      <c r="O35" s="530"/>
      <c r="P35" s="165"/>
      <c r="Q35" s="165"/>
      <c r="R35" s="165"/>
      <c r="S35" s="165"/>
      <c r="T35" s="165"/>
      <c r="U35" s="165"/>
      <c r="V35" s="97"/>
      <c r="W35" s="97"/>
      <c r="AB35" s="155"/>
      <c r="AC35" s="156"/>
      <c r="AD35" s="157"/>
      <c r="AE35" s="156"/>
      <c r="AN35" s="162"/>
      <c r="AO35" s="158"/>
      <c r="AP35" s="99"/>
      <c r="AQ35" s="99"/>
      <c r="AR35" s="159"/>
      <c r="AS35" s="159"/>
      <c r="AT35" s="159"/>
      <c r="AU35" s="105"/>
      <c r="AV35" s="111"/>
      <c r="AW35" s="105"/>
      <c r="AX35" s="159"/>
      <c r="AY35" s="159"/>
      <c r="AZ35" s="107"/>
      <c r="BA35" s="108"/>
      <c r="BB35" s="99"/>
    </row>
    <row r="36" spans="1:55" s="94" customFormat="1" ht="42" hidden="1" customHeight="1" outlineLevel="1">
      <c r="A36" s="503"/>
      <c r="B36" s="558"/>
      <c r="C36" s="559"/>
      <c r="D36" s="478"/>
      <c r="E36" s="478"/>
      <c r="F36" s="478"/>
      <c r="G36" s="204"/>
      <c r="H36" s="198"/>
      <c r="I36" s="413"/>
      <c r="J36" s="198"/>
      <c r="K36" s="198"/>
      <c r="L36" s="530"/>
      <c r="M36" s="530"/>
      <c r="N36" s="530"/>
      <c r="O36" s="530"/>
      <c r="P36" s="165"/>
      <c r="Q36" s="165"/>
      <c r="R36" s="165"/>
      <c r="S36" s="165"/>
      <c r="T36" s="165"/>
      <c r="U36" s="165"/>
      <c r="V36" s="97"/>
      <c r="W36" s="97"/>
      <c r="AB36" s="155"/>
      <c r="AC36" s="156"/>
      <c r="AD36" s="157"/>
      <c r="AE36" s="156"/>
      <c r="AN36" s="162"/>
      <c r="AO36" s="158"/>
      <c r="AP36" s="99"/>
      <c r="AQ36" s="99"/>
      <c r="AR36" s="159"/>
      <c r="AS36" s="159"/>
      <c r="AT36" s="159"/>
      <c r="AU36" s="105"/>
      <c r="AV36" s="111"/>
      <c r="AW36" s="105"/>
      <c r="AX36" s="159"/>
      <c r="AY36" s="159"/>
      <c r="AZ36" s="107"/>
      <c r="BA36" s="108"/>
      <c r="BB36" s="99"/>
    </row>
    <row r="37" spans="1:55" s="94" customFormat="1" ht="15" hidden="1" customHeight="1" outlineLevel="1">
      <c r="A37" s="98"/>
      <c r="B37" s="98"/>
      <c r="C37" s="3"/>
      <c r="D37" s="97"/>
      <c r="E37" s="97"/>
      <c r="F37" s="97"/>
      <c r="G37" s="97"/>
      <c r="H37" s="97"/>
      <c r="I37" s="97"/>
      <c r="J37" s="97"/>
      <c r="K37" s="97"/>
      <c r="L37" s="97"/>
      <c r="M37" s="97"/>
      <c r="N37" s="97"/>
      <c r="O37" s="165"/>
      <c r="P37" s="165"/>
      <c r="Q37" s="165"/>
      <c r="R37" s="165"/>
      <c r="S37" s="165"/>
      <c r="T37" s="165"/>
      <c r="U37" s="165"/>
      <c r="V37" s="97"/>
      <c r="W37" s="97"/>
      <c r="X37" s="97"/>
      <c r="AC37" s="155"/>
      <c r="AD37" s="156"/>
      <c r="AE37" s="157"/>
      <c r="AF37" s="156"/>
      <c r="AO37" s="162"/>
      <c r="AP37" s="158"/>
      <c r="AQ37" s="99"/>
      <c r="AR37" s="99"/>
      <c r="AS37" s="159"/>
      <c r="AT37" s="159"/>
      <c r="AU37" s="159"/>
      <c r="AV37" s="105"/>
      <c r="AW37" s="111"/>
      <c r="AX37" s="105"/>
      <c r="AY37" s="159"/>
      <c r="AZ37" s="159"/>
      <c r="BA37" s="107"/>
      <c r="BB37" s="108"/>
      <c r="BC37" s="99"/>
    </row>
    <row r="38" spans="1:55" s="94" customFormat="1" ht="15" hidden="1" customHeight="1" outlineLevel="1">
      <c r="A38" s="508"/>
      <c r="B38" s="468" t="s">
        <v>1263</v>
      </c>
      <c r="C38" s="469"/>
      <c r="D38" s="493" t="s">
        <v>1655</v>
      </c>
      <c r="E38" s="493"/>
      <c r="F38" s="493"/>
      <c r="G38" s="493"/>
      <c r="H38" s="493"/>
      <c r="I38" s="493"/>
      <c r="J38" s="493"/>
      <c r="K38" s="493"/>
      <c r="L38" s="493"/>
      <c r="M38" s="493"/>
      <c r="N38" s="493"/>
      <c r="O38" s="493"/>
      <c r="P38" s="165"/>
      <c r="Q38" s="165"/>
      <c r="R38" s="165"/>
      <c r="S38" s="165"/>
      <c r="T38" s="165"/>
      <c r="U38" s="165"/>
      <c r="V38" s="97"/>
      <c r="W38" s="97"/>
      <c r="AB38" s="155"/>
      <c r="AC38" s="156"/>
      <c r="AD38" s="157"/>
      <c r="AE38" s="156"/>
      <c r="AN38" s="162"/>
      <c r="AO38" s="158"/>
      <c r="AP38" s="99"/>
      <c r="AQ38" s="99"/>
      <c r="AR38" s="159"/>
      <c r="AS38" s="159"/>
      <c r="AT38" s="159"/>
      <c r="AU38" s="105"/>
      <c r="AV38" s="111"/>
      <c r="AW38" s="105"/>
      <c r="AX38" s="159"/>
      <c r="AY38" s="159"/>
      <c r="AZ38" s="107"/>
      <c r="BA38" s="108"/>
      <c r="BB38" s="99"/>
    </row>
    <row r="39" spans="1:55" s="94" customFormat="1" ht="39" hidden="1" customHeight="1" outlineLevel="1">
      <c r="A39" s="508"/>
      <c r="B39" s="470"/>
      <c r="C39" s="471"/>
      <c r="D39" s="493" t="s">
        <v>1177</v>
      </c>
      <c r="E39" s="493"/>
      <c r="F39" s="493"/>
      <c r="G39" s="379" t="s">
        <v>1909</v>
      </c>
      <c r="H39" s="379" t="s">
        <v>2345</v>
      </c>
      <c r="I39" s="379" t="s">
        <v>5195</v>
      </c>
      <c r="J39" s="379" t="s">
        <v>5196</v>
      </c>
      <c r="K39" s="379" t="s">
        <v>5197</v>
      </c>
      <c r="L39" s="493" t="s">
        <v>1908</v>
      </c>
      <c r="M39" s="493"/>
      <c r="N39" s="493"/>
      <c r="O39" s="493"/>
      <c r="P39" s="165"/>
      <c r="Q39" s="165"/>
      <c r="R39" s="165"/>
      <c r="S39" s="165"/>
      <c r="T39" s="165"/>
      <c r="U39" s="165"/>
      <c r="V39" s="97"/>
      <c r="W39" s="97"/>
      <c r="AB39" s="155"/>
      <c r="AC39" s="156"/>
      <c r="AD39" s="164"/>
      <c r="AE39" s="156"/>
      <c r="AN39" s="162"/>
      <c r="AO39" s="158"/>
      <c r="AP39" s="99"/>
      <c r="AQ39" s="99"/>
      <c r="AR39" s="159"/>
      <c r="AS39" s="159"/>
      <c r="AT39" s="159"/>
      <c r="AU39" s="105"/>
      <c r="AV39" s="111"/>
      <c r="AW39" s="105"/>
      <c r="AX39" s="159"/>
      <c r="AY39" s="159"/>
      <c r="AZ39" s="107"/>
      <c r="BA39" s="108"/>
      <c r="BB39" s="99"/>
    </row>
    <row r="40" spans="1:55" s="94" customFormat="1" ht="42" hidden="1" customHeight="1" outlineLevel="1">
      <c r="A40" s="503">
        <v>5</v>
      </c>
      <c r="B40" s="554"/>
      <c r="C40" s="555"/>
      <c r="D40" s="478"/>
      <c r="E40" s="478"/>
      <c r="F40" s="478"/>
      <c r="G40" s="204"/>
      <c r="H40" s="198"/>
      <c r="I40" s="413"/>
      <c r="J40" s="198"/>
      <c r="K40" s="198"/>
      <c r="L40" s="530"/>
      <c r="M40" s="530"/>
      <c r="N40" s="530"/>
      <c r="O40" s="530"/>
      <c r="P40" s="165"/>
      <c r="Q40" s="165"/>
      <c r="R40" s="165"/>
      <c r="S40" s="165"/>
      <c r="T40" s="165"/>
      <c r="U40" s="165"/>
      <c r="V40" s="97"/>
      <c r="W40" s="97"/>
      <c r="AB40" s="155"/>
      <c r="AC40" s="156"/>
      <c r="AD40" s="164"/>
      <c r="AE40" s="156"/>
      <c r="AN40" s="162"/>
      <c r="AO40" s="158"/>
      <c r="AP40" s="99"/>
      <c r="AQ40" s="99"/>
      <c r="AR40" s="159"/>
      <c r="AS40" s="159"/>
      <c r="AT40" s="159"/>
      <c r="AU40" s="105"/>
      <c r="AV40" s="111"/>
      <c r="AW40" s="105"/>
      <c r="AX40" s="159"/>
      <c r="AY40" s="159"/>
      <c r="AZ40" s="107"/>
      <c r="BA40" s="108"/>
      <c r="BB40" s="99"/>
    </row>
    <row r="41" spans="1:55" s="94" customFormat="1" ht="42" hidden="1" customHeight="1" outlineLevel="1">
      <c r="A41" s="503"/>
      <c r="B41" s="556"/>
      <c r="C41" s="557"/>
      <c r="D41" s="478"/>
      <c r="E41" s="478"/>
      <c r="F41" s="478"/>
      <c r="G41" s="204"/>
      <c r="H41" s="198"/>
      <c r="I41" s="413"/>
      <c r="J41" s="198"/>
      <c r="K41" s="198"/>
      <c r="L41" s="530"/>
      <c r="M41" s="530"/>
      <c r="N41" s="530"/>
      <c r="O41" s="530"/>
      <c r="P41" s="165"/>
      <c r="Q41" s="165"/>
      <c r="R41" s="165"/>
      <c r="S41" s="165"/>
      <c r="T41" s="165"/>
      <c r="U41" s="165"/>
      <c r="V41" s="97"/>
      <c r="W41" s="97"/>
      <c r="AB41" s="155"/>
      <c r="AC41" s="156"/>
      <c r="AD41" s="157"/>
      <c r="AE41" s="156"/>
      <c r="AN41" s="160"/>
      <c r="AO41" s="161"/>
      <c r="AP41" s="99"/>
      <c r="AQ41" s="99"/>
      <c r="AR41" s="159"/>
      <c r="AS41" s="159"/>
      <c r="AT41" s="159"/>
      <c r="AU41" s="105"/>
      <c r="AV41" s="111"/>
      <c r="AW41" s="105"/>
      <c r="AX41" s="159"/>
      <c r="AY41" s="159"/>
      <c r="AZ41" s="107"/>
      <c r="BA41" s="108"/>
      <c r="BB41" s="99"/>
    </row>
    <row r="42" spans="1:55" s="94" customFormat="1" ht="42" hidden="1" customHeight="1" outlineLevel="1">
      <c r="A42" s="503"/>
      <c r="B42" s="558"/>
      <c r="C42" s="559"/>
      <c r="D42" s="478"/>
      <c r="E42" s="478"/>
      <c r="F42" s="478"/>
      <c r="G42" s="204"/>
      <c r="H42" s="198"/>
      <c r="I42" s="413"/>
      <c r="J42" s="198"/>
      <c r="K42" s="198"/>
      <c r="L42" s="530"/>
      <c r="M42" s="530"/>
      <c r="N42" s="530"/>
      <c r="O42" s="530"/>
      <c r="P42" s="165"/>
      <c r="Q42" s="165"/>
      <c r="R42" s="165"/>
      <c r="S42" s="165"/>
      <c r="T42" s="165"/>
      <c r="U42" s="165"/>
      <c r="V42" s="97"/>
      <c r="W42" s="97"/>
      <c r="AB42" s="155"/>
      <c r="AC42" s="155"/>
      <c r="AD42" s="166"/>
      <c r="AE42" s="155"/>
      <c r="AN42" s="162"/>
      <c r="AO42" s="158"/>
      <c r="AP42" s="99"/>
      <c r="AQ42" s="99"/>
      <c r="AR42" s="159"/>
      <c r="AS42" s="159"/>
      <c r="AT42" s="159"/>
      <c r="AU42" s="105"/>
      <c r="AV42" s="111"/>
      <c r="AW42" s="105"/>
      <c r="AX42" s="159"/>
      <c r="AY42" s="159"/>
      <c r="AZ42" s="107"/>
      <c r="BA42" s="112"/>
      <c r="BB42" s="99"/>
    </row>
    <row r="43" spans="1:55" s="94" customFormat="1" ht="21" customHeight="1" collapsed="1">
      <c r="A43" s="97"/>
      <c r="B43" s="97"/>
      <c r="C43" s="97"/>
      <c r="D43" s="97"/>
      <c r="E43" s="97"/>
      <c r="F43" s="97"/>
      <c r="G43" s="97"/>
      <c r="H43" s="97"/>
      <c r="I43" s="97"/>
      <c r="J43" s="97"/>
      <c r="K43" s="97"/>
      <c r="L43" s="97"/>
      <c r="M43" s="97"/>
      <c r="N43" s="97"/>
      <c r="O43" s="165"/>
      <c r="P43" s="165"/>
      <c r="Q43" s="165"/>
      <c r="R43" s="165"/>
      <c r="S43" s="165"/>
      <c r="T43" s="165"/>
      <c r="U43" s="165"/>
      <c r="V43" s="97"/>
      <c r="W43" s="97"/>
      <c r="X43" s="97"/>
      <c r="AC43" s="155"/>
      <c r="AD43" s="155"/>
      <c r="AE43" s="166"/>
      <c r="AF43" s="155"/>
      <c r="AO43" s="162"/>
      <c r="AP43" s="158"/>
      <c r="AQ43" s="99"/>
      <c r="AR43" s="99"/>
      <c r="AS43" s="159"/>
      <c r="AT43" s="159"/>
      <c r="AU43" s="159"/>
      <c r="AV43" s="105"/>
      <c r="AW43" s="111"/>
      <c r="AX43" s="105"/>
      <c r="AY43" s="159"/>
      <c r="AZ43" s="159"/>
      <c r="BA43" s="107"/>
      <c r="BB43" s="112"/>
      <c r="BC43" s="99"/>
    </row>
    <row r="44" spans="1:55" s="94" customFormat="1" ht="27.75" customHeight="1">
      <c r="A44" s="578" t="s">
        <v>1271</v>
      </c>
      <c r="B44" s="578" t="s">
        <v>1084</v>
      </c>
      <c r="C44" s="576" t="s">
        <v>1083</v>
      </c>
      <c r="D44" s="491" t="s">
        <v>817</v>
      </c>
      <c r="E44" s="492"/>
      <c r="F44" s="491" t="s">
        <v>2345</v>
      </c>
      <c r="G44" s="500"/>
      <c r="H44" s="491" t="s">
        <v>5198</v>
      </c>
      <c r="I44" s="492"/>
      <c r="J44" s="491" t="s">
        <v>5199</v>
      </c>
      <c r="K44" s="492"/>
      <c r="L44" s="491" t="s">
        <v>5200</v>
      </c>
      <c r="M44" s="492"/>
      <c r="N44" s="491" t="s">
        <v>2347</v>
      </c>
      <c r="O44" s="492"/>
      <c r="Q44" s="540" t="s">
        <v>5337</v>
      </c>
      <c r="R44" s="540"/>
      <c r="S44" s="540"/>
      <c r="T44" s="540"/>
      <c r="U44" s="540"/>
      <c r="AB44" s="155"/>
      <c r="AC44" s="167"/>
      <c r="AD44" s="110"/>
      <c r="AE44" s="167"/>
      <c r="AN44" s="162"/>
      <c r="AO44" s="158"/>
      <c r="AP44" s="99"/>
      <c r="AQ44" s="99"/>
      <c r="AR44" s="159"/>
      <c r="AS44" s="159"/>
      <c r="AT44" s="159"/>
      <c r="AU44" s="105"/>
      <c r="AV44" s="111"/>
      <c r="AW44" s="105"/>
      <c r="AX44" s="159"/>
      <c r="AY44" s="159"/>
      <c r="AZ44" s="107"/>
      <c r="BA44" s="112"/>
      <c r="BB44" s="99"/>
    </row>
    <row r="45" spans="1:55" s="94" customFormat="1" ht="45" customHeight="1">
      <c r="A45" s="579"/>
      <c r="B45" s="579"/>
      <c r="C45" s="577"/>
      <c r="D45" s="142" t="s">
        <v>1651</v>
      </c>
      <c r="E45" s="142" t="s">
        <v>1652</v>
      </c>
      <c r="F45" s="205" t="s">
        <v>1651</v>
      </c>
      <c r="G45" s="205" t="s">
        <v>1652</v>
      </c>
      <c r="H45" s="142" t="s">
        <v>1651</v>
      </c>
      <c r="I45" s="142" t="s">
        <v>1652</v>
      </c>
      <c r="J45" s="142" t="s">
        <v>1651</v>
      </c>
      <c r="K45" s="142" t="s">
        <v>1652</v>
      </c>
      <c r="L45" s="317" t="s">
        <v>1651</v>
      </c>
      <c r="M45" s="317" t="s">
        <v>1652</v>
      </c>
      <c r="N45" s="317" t="s">
        <v>1651</v>
      </c>
      <c r="O45" s="317" t="s">
        <v>1652</v>
      </c>
      <c r="Q45" s="540"/>
      <c r="R45" s="540"/>
      <c r="S45" s="540"/>
      <c r="T45" s="540"/>
      <c r="U45" s="540"/>
      <c r="AB45" s="155"/>
      <c r="AC45" s="167"/>
      <c r="AD45" s="110"/>
      <c r="AE45" s="167"/>
      <c r="AN45" s="162"/>
      <c r="AO45" s="158"/>
      <c r="AP45" s="99"/>
      <c r="AQ45" s="99"/>
      <c r="AR45" s="159"/>
      <c r="AS45" s="159"/>
      <c r="AT45" s="159"/>
      <c r="AU45" s="105"/>
      <c r="AV45" s="111"/>
      <c r="AW45" s="105"/>
      <c r="AX45" s="159"/>
      <c r="AY45" s="159"/>
      <c r="AZ45" s="107"/>
      <c r="BA45" s="112"/>
      <c r="BB45" s="99"/>
    </row>
    <row r="46" spans="1:55" s="94" customFormat="1" ht="27.75" customHeight="1">
      <c r="A46" s="455" t="s">
        <v>1272</v>
      </c>
      <c r="B46" s="456">
        <v>411000</v>
      </c>
      <c r="C46" s="457" t="str">
        <f>IF(B46="","",VLOOKUP(B46,Упутство!$A$1912:$B$6831,2,FALSE))</f>
        <v>ПЛАТЕ, ДОДАЦИ И НАКНАДЕ ЗАПОСЛЕНИХ (ЗАРАДЕ)</v>
      </c>
      <c r="D46" s="458">
        <f>SUM(D47:D53)</f>
        <v>0</v>
      </c>
      <c r="E46" s="458">
        <f t="shared" ref="E46:M46" si="0">SUM(E47:E53)</f>
        <v>0</v>
      </c>
      <c r="F46" s="458">
        <f t="shared" si="0"/>
        <v>0</v>
      </c>
      <c r="G46" s="458">
        <f t="shared" si="0"/>
        <v>0</v>
      </c>
      <c r="H46" s="459">
        <f t="shared" si="0"/>
        <v>0</v>
      </c>
      <c r="I46" s="459">
        <f t="shared" si="0"/>
        <v>0</v>
      </c>
      <c r="J46" s="458">
        <f t="shared" si="0"/>
        <v>0</v>
      </c>
      <c r="K46" s="458">
        <f t="shared" si="0"/>
        <v>0</v>
      </c>
      <c r="L46" s="458">
        <f t="shared" si="0"/>
        <v>0</v>
      </c>
      <c r="M46" s="458">
        <f t="shared" si="0"/>
        <v>0</v>
      </c>
      <c r="N46" s="460">
        <f>SUM(H46,J46,L46)</f>
        <v>0</v>
      </c>
      <c r="O46" s="460">
        <f>SUM(I46,K46,M46)</f>
        <v>0</v>
      </c>
      <c r="R46" s="110"/>
      <c r="S46" s="99"/>
      <c r="AB46" s="155"/>
      <c r="AC46" s="167"/>
      <c r="AD46" s="110"/>
      <c r="AE46" s="167"/>
      <c r="AN46" s="162"/>
      <c r="AO46" s="158"/>
      <c r="AP46" s="99"/>
      <c r="AQ46" s="99"/>
      <c r="AR46" s="189"/>
      <c r="AS46" s="189"/>
      <c r="AT46" s="189"/>
      <c r="AU46" s="190"/>
      <c r="AV46" s="191"/>
      <c r="AW46" s="190"/>
      <c r="AX46" s="189"/>
      <c r="AY46" s="189"/>
      <c r="AZ46" s="192"/>
      <c r="BA46" s="193"/>
      <c r="BB46" s="99"/>
    </row>
    <row r="47" spans="1:55" s="94" customFormat="1" ht="27.75" customHeight="1">
      <c r="A47" s="427" t="s">
        <v>1273</v>
      </c>
      <c r="B47" s="426"/>
      <c r="C47" s="187" t="str">
        <f>IF(B47="","",VLOOKUP(B47,Упутство!$A$1912:$B$6831,2,FALSE))</f>
        <v/>
      </c>
      <c r="D47" s="119"/>
      <c r="E47" s="119"/>
      <c r="F47" s="119"/>
      <c r="G47" s="119"/>
      <c r="H47" s="417"/>
      <c r="I47" s="417"/>
      <c r="J47" s="119"/>
      <c r="K47" s="119"/>
      <c r="L47" s="418"/>
      <c r="M47" s="418"/>
      <c r="N47" s="118">
        <f t="shared" ref="N47" si="1">SUM(H47,J47,L47)</f>
        <v>0</v>
      </c>
      <c r="O47" s="118">
        <f t="shared" ref="O47" si="2">SUM(I47,K47,M47)</f>
        <v>0</v>
      </c>
      <c r="R47" s="110"/>
      <c r="S47" s="99"/>
      <c r="AB47" s="155"/>
      <c r="AC47" s="156"/>
      <c r="AD47" s="157"/>
      <c r="AE47" s="156"/>
      <c r="AN47" s="162"/>
      <c r="AO47" s="158"/>
      <c r="AP47" s="99"/>
      <c r="AQ47" s="99"/>
      <c r="AR47" s="189"/>
      <c r="AS47" s="189"/>
      <c r="AT47" s="189"/>
      <c r="AU47" s="190"/>
      <c r="AV47" s="191"/>
      <c r="AW47" s="190"/>
      <c r="AX47" s="189"/>
      <c r="AY47" s="189"/>
      <c r="AZ47" s="192"/>
      <c r="BA47" s="194"/>
      <c r="BB47" s="99"/>
    </row>
    <row r="48" spans="1:55" s="94" customFormat="1" ht="27.75" customHeight="1">
      <c r="A48" s="427" t="s">
        <v>1274</v>
      </c>
      <c r="B48" s="426"/>
      <c r="C48" s="187" t="str">
        <f>IF(B48="","",VLOOKUP(B48,Упутство!$A$1912:$B$6831,2,FALSE))</f>
        <v/>
      </c>
      <c r="D48" s="119"/>
      <c r="E48" s="119"/>
      <c r="F48" s="119"/>
      <c r="G48" s="119"/>
      <c r="H48" s="417"/>
      <c r="I48" s="417"/>
      <c r="J48" s="119"/>
      <c r="K48" s="119"/>
      <c r="L48" s="418"/>
      <c r="M48" s="418"/>
      <c r="N48" s="118">
        <f t="shared" ref="N48:N111" si="3">SUM(H48,J48,L48)</f>
        <v>0</v>
      </c>
      <c r="O48" s="118">
        <f t="shared" ref="O48:O111" si="4">SUM(I48,K48,M48)</f>
        <v>0</v>
      </c>
      <c r="R48" s="110"/>
      <c r="S48" s="99"/>
      <c r="AB48" s="155"/>
      <c r="AC48" s="156"/>
      <c r="AD48" s="157"/>
      <c r="AE48" s="156"/>
      <c r="AN48" s="162"/>
      <c r="AO48" s="158"/>
      <c r="AP48" s="99"/>
      <c r="AQ48" s="99"/>
      <c r="AR48" s="189"/>
      <c r="AS48" s="189"/>
      <c r="AT48" s="189"/>
      <c r="AU48" s="190"/>
      <c r="AV48" s="191"/>
      <c r="AW48" s="190"/>
      <c r="AX48" s="189"/>
      <c r="AY48" s="189"/>
      <c r="AZ48" s="192"/>
      <c r="BA48" s="194"/>
      <c r="BB48" s="99"/>
    </row>
    <row r="49" spans="1:54" s="94" customFormat="1" ht="27.75" customHeight="1">
      <c r="A49" s="427" t="s">
        <v>1275</v>
      </c>
      <c r="B49" s="426"/>
      <c r="C49" s="187" t="str">
        <f>IF(B49="","",VLOOKUP(B49,Упутство!$A$1912:$B$6831,2,FALSE))</f>
        <v/>
      </c>
      <c r="D49" s="119"/>
      <c r="E49" s="119"/>
      <c r="F49" s="119"/>
      <c r="G49" s="119"/>
      <c r="H49" s="417"/>
      <c r="I49" s="417"/>
      <c r="J49" s="119"/>
      <c r="K49" s="119"/>
      <c r="L49" s="418"/>
      <c r="M49" s="418"/>
      <c r="N49" s="118">
        <f t="shared" si="3"/>
        <v>0</v>
      </c>
      <c r="O49" s="118">
        <f t="shared" si="4"/>
        <v>0</v>
      </c>
      <c r="R49" s="110"/>
      <c r="S49" s="99"/>
      <c r="AB49" s="155"/>
      <c r="AC49" s="156"/>
      <c r="AD49" s="157"/>
      <c r="AE49" s="156"/>
      <c r="AN49" s="162"/>
      <c r="AO49" s="158"/>
      <c r="AP49" s="99"/>
      <c r="AQ49" s="99"/>
      <c r="AR49" s="189"/>
      <c r="AS49" s="189"/>
      <c r="AT49" s="189"/>
      <c r="AU49" s="190"/>
      <c r="AV49" s="191"/>
      <c r="AW49" s="190"/>
      <c r="AX49" s="189"/>
      <c r="AY49" s="189"/>
      <c r="AZ49" s="192"/>
      <c r="BA49" s="194"/>
      <c r="BB49" s="99"/>
    </row>
    <row r="50" spans="1:54" s="94" customFormat="1" ht="27.75" customHeight="1">
      <c r="A50" s="427" t="s">
        <v>1276</v>
      </c>
      <c r="B50" s="426"/>
      <c r="C50" s="187" t="str">
        <f>IF(B50="","",VLOOKUP(B50,Упутство!$A$1912:$B$6831,2,FALSE))</f>
        <v/>
      </c>
      <c r="D50" s="119"/>
      <c r="E50" s="119"/>
      <c r="F50" s="119"/>
      <c r="G50" s="119"/>
      <c r="H50" s="417"/>
      <c r="I50" s="417"/>
      <c r="J50" s="119"/>
      <c r="K50" s="119"/>
      <c r="L50" s="418"/>
      <c r="M50" s="418"/>
      <c r="N50" s="118">
        <f t="shared" si="3"/>
        <v>0</v>
      </c>
      <c r="O50" s="118">
        <f t="shared" si="4"/>
        <v>0</v>
      </c>
      <c r="R50" s="110"/>
      <c r="S50" s="99"/>
      <c r="AB50" s="155"/>
      <c r="AC50" s="156"/>
      <c r="AD50" s="157"/>
      <c r="AE50" s="156"/>
      <c r="AN50" s="162"/>
      <c r="AO50" s="158"/>
      <c r="AP50" s="99"/>
      <c r="AQ50" s="99"/>
      <c r="AR50" s="189"/>
      <c r="AS50" s="189"/>
      <c r="AT50" s="189"/>
      <c r="AU50" s="190"/>
      <c r="AV50" s="191"/>
      <c r="AW50" s="190"/>
      <c r="AX50" s="189"/>
      <c r="AY50" s="189"/>
      <c r="AZ50" s="192"/>
      <c r="BA50" s="194"/>
      <c r="BB50" s="99"/>
    </row>
    <row r="51" spans="1:54" s="94" customFormat="1" ht="27.75" customHeight="1">
      <c r="A51" s="427" t="s">
        <v>1277</v>
      </c>
      <c r="B51" s="426"/>
      <c r="C51" s="187" t="str">
        <f>IF(B51="","",VLOOKUP(B51,Упутство!$A$1912:$B$6831,2,FALSE))</f>
        <v/>
      </c>
      <c r="D51" s="119"/>
      <c r="E51" s="119"/>
      <c r="F51" s="119"/>
      <c r="G51" s="119"/>
      <c r="H51" s="417"/>
      <c r="I51" s="417"/>
      <c r="J51" s="119"/>
      <c r="K51" s="119"/>
      <c r="L51" s="418"/>
      <c r="M51" s="418"/>
      <c r="N51" s="118">
        <f t="shared" si="3"/>
        <v>0</v>
      </c>
      <c r="O51" s="118">
        <f t="shared" si="4"/>
        <v>0</v>
      </c>
      <c r="R51" s="110"/>
      <c r="S51" s="99"/>
      <c r="AB51" s="155"/>
      <c r="AC51" s="156"/>
      <c r="AD51" s="157"/>
      <c r="AE51" s="156"/>
      <c r="AN51" s="162"/>
      <c r="AO51" s="158"/>
      <c r="AP51" s="99"/>
      <c r="AQ51" s="99"/>
      <c r="AR51" s="189"/>
      <c r="AS51" s="189"/>
      <c r="AT51" s="189"/>
      <c r="AU51" s="190"/>
      <c r="AV51" s="191"/>
      <c r="AW51" s="190"/>
      <c r="AX51" s="189"/>
      <c r="AY51" s="189"/>
      <c r="AZ51" s="192"/>
      <c r="BA51" s="194"/>
      <c r="BB51" s="99"/>
    </row>
    <row r="52" spans="1:54" s="94" customFormat="1" ht="27.75" customHeight="1">
      <c r="A52" s="427" t="s">
        <v>1278</v>
      </c>
      <c r="B52" s="426"/>
      <c r="C52" s="187" t="str">
        <f>IF(B52="","",VLOOKUP(B52,Упутство!$A$1912:$B$6831,2,FALSE))</f>
        <v/>
      </c>
      <c r="D52" s="119"/>
      <c r="E52" s="119"/>
      <c r="F52" s="119"/>
      <c r="G52" s="119"/>
      <c r="H52" s="417"/>
      <c r="I52" s="417"/>
      <c r="J52" s="119"/>
      <c r="K52" s="119"/>
      <c r="L52" s="418"/>
      <c r="M52" s="418"/>
      <c r="N52" s="118">
        <f t="shared" si="3"/>
        <v>0</v>
      </c>
      <c r="O52" s="118">
        <f t="shared" si="4"/>
        <v>0</v>
      </c>
      <c r="R52" s="99"/>
      <c r="S52" s="99"/>
      <c r="AB52" s="155"/>
      <c r="AC52" s="156"/>
      <c r="AD52" s="157"/>
      <c r="AE52" s="156"/>
      <c r="AN52" s="160"/>
      <c r="AO52" s="161"/>
      <c r="AP52" s="99"/>
      <c r="AQ52" s="99"/>
      <c r="AR52" s="189"/>
      <c r="AS52" s="189"/>
      <c r="AT52" s="189"/>
      <c r="AU52" s="190"/>
      <c r="AV52" s="191"/>
      <c r="AW52" s="190"/>
      <c r="AX52" s="189"/>
      <c r="AY52" s="189"/>
      <c r="AZ52" s="192"/>
      <c r="BA52" s="194"/>
      <c r="BB52" s="99"/>
    </row>
    <row r="53" spans="1:54" s="94" customFormat="1" ht="27.75" customHeight="1">
      <c r="A53" s="427" t="s">
        <v>1279</v>
      </c>
      <c r="B53" s="426"/>
      <c r="C53" s="187" t="str">
        <f>IF(B53="","",VLOOKUP(B53,Упутство!$A$1912:$B$6831,2,FALSE))</f>
        <v/>
      </c>
      <c r="D53" s="119"/>
      <c r="E53" s="119"/>
      <c r="F53" s="119"/>
      <c r="G53" s="119"/>
      <c r="H53" s="417"/>
      <c r="I53" s="417"/>
      <c r="J53" s="119"/>
      <c r="K53" s="119"/>
      <c r="L53" s="418"/>
      <c r="M53" s="418"/>
      <c r="N53" s="118">
        <f t="shared" si="3"/>
        <v>0</v>
      </c>
      <c r="O53" s="118">
        <f t="shared" si="4"/>
        <v>0</v>
      </c>
      <c r="R53" s="99"/>
      <c r="S53" s="99"/>
      <c r="AB53" s="155"/>
      <c r="AC53" s="156"/>
      <c r="AD53" s="157"/>
      <c r="AE53" s="156"/>
      <c r="AN53" s="160"/>
      <c r="AO53" s="161"/>
      <c r="AP53" s="99"/>
      <c r="AQ53" s="99"/>
      <c r="AR53" s="189"/>
      <c r="AS53" s="189"/>
      <c r="AT53" s="189"/>
      <c r="AU53" s="190"/>
      <c r="AV53" s="191"/>
      <c r="AW53" s="190"/>
      <c r="AX53" s="189"/>
      <c r="AY53" s="189"/>
      <c r="AZ53" s="192"/>
      <c r="BA53" s="194"/>
      <c r="BB53" s="99"/>
    </row>
    <row r="54" spans="1:54" s="94" customFormat="1" ht="27.75" customHeight="1">
      <c r="A54" s="455" t="s">
        <v>1280</v>
      </c>
      <c r="B54" s="456">
        <v>412000</v>
      </c>
      <c r="C54" s="457" t="str">
        <f>IF(B54="","",VLOOKUP(B54,Упутство!$A$1912:$B$6831,2,FALSE))</f>
        <v>СОЦИЈАЛНИ ДОПРИНОСИ НА ТЕРЕТ ПОСЛОДАВЦА</v>
      </c>
      <c r="D54" s="458">
        <f>SUM(D55:D58)</f>
        <v>0</v>
      </c>
      <c r="E54" s="458">
        <f t="shared" ref="E54:M54" si="5">SUM(E55:E58)</f>
        <v>0</v>
      </c>
      <c r="F54" s="458">
        <f t="shared" si="5"/>
        <v>0</v>
      </c>
      <c r="G54" s="458">
        <f t="shared" si="5"/>
        <v>0</v>
      </c>
      <c r="H54" s="459">
        <f t="shared" si="5"/>
        <v>0</v>
      </c>
      <c r="I54" s="459">
        <f t="shared" si="5"/>
        <v>0</v>
      </c>
      <c r="J54" s="458">
        <f t="shared" si="5"/>
        <v>0</v>
      </c>
      <c r="K54" s="458">
        <f t="shared" si="5"/>
        <v>0</v>
      </c>
      <c r="L54" s="458">
        <f t="shared" si="5"/>
        <v>0</v>
      </c>
      <c r="M54" s="458">
        <f t="shared" si="5"/>
        <v>0</v>
      </c>
      <c r="N54" s="460">
        <f t="shared" si="3"/>
        <v>0</v>
      </c>
      <c r="O54" s="460">
        <f t="shared" si="4"/>
        <v>0</v>
      </c>
      <c r="R54" s="99"/>
      <c r="S54" s="99"/>
      <c r="AB54" s="155"/>
      <c r="AC54" s="156"/>
      <c r="AD54" s="157"/>
      <c r="AE54" s="156"/>
      <c r="AN54" s="160"/>
      <c r="AO54" s="161"/>
      <c r="AP54" s="99"/>
      <c r="AQ54" s="99"/>
      <c r="AR54" s="189"/>
      <c r="AS54" s="189"/>
      <c r="AT54" s="189"/>
      <c r="AU54" s="190"/>
      <c r="AV54" s="191"/>
      <c r="AW54" s="190"/>
      <c r="AX54" s="189"/>
      <c r="AY54" s="189"/>
      <c r="AZ54" s="192"/>
      <c r="BA54" s="194"/>
      <c r="BB54" s="99"/>
    </row>
    <row r="55" spans="1:54" s="94" customFormat="1" ht="27.75" customHeight="1">
      <c r="A55" s="427" t="s">
        <v>1281</v>
      </c>
      <c r="B55" s="426"/>
      <c r="C55" s="187" t="str">
        <f>IF(B55="","",VLOOKUP(B55,Упутство!$A$1912:$B$6831,2,FALSE))</f>
        <v/>
      </c>
      <c r="D55" s="119"/>
      <c r="E55" s="119"/>
      <c r="F55" s="119"/>
      <c r="G55" s="119"/>
      <c r="H55" s="417"/>
      <c r="I55" s="417"/>
      <c r="J55" s="119"/>
      <c r="K55" s="119"/>
      <c r="L55" s="418"/>
      <c r="M55" s="418"/>
      <c r="N55" s="118">
        <f t="shared" si="3"/>
        <v>0</v>
      </c>
      <c r="O55" s="118">
        <f t="shared" si="4"/>
        <v>0</v>
      </c>
      <c r="R55" s="99"/>
      <c r="S55" s="99"/>
      <c r="AB55" s="155"/>
      <c r="AC55" s="156"/>
      <c r="AD55" s="157"/>
      <c r="AE55" s="156"/>
      <c r="AF55" s="168"/>
      <c r="AG55" s="168"/>
      <c r="AH55" s="168"/>
      <c r="AN55" s="162"/>
      <c r="AO55" s="158"/>
      <c r="AP55" s="99"/>
      <c r="AQ55" s="99"/>
      <c r="AR55" s="189"/>
      <c r="AS55" s="189"/>
      <c r="AT55" s="189"/>
      <c r="AU55" s="190"/>
      <c r="AV55" s="195"/>
      <c r="AW55" s="190"/>
      <c r="AX55" s="189"/>
      <c r="AY55" s="189"/>
      <c r="AZ55" s="192"/>
      <c r="BA55" s="194"/>
      <c r="BB55" s="99"/>
    </row>
    <row r="56" spans="1:54" s="94" customFormat="1" ht="27.75" customHeight="1">
      <c r="A56" s="427" t="s">
        <v>1090</v>
      </c>
      <c r="B56" s="426"/>
      <c r="C56" s="187" t="str">
        <f>IF(B56="","",VLOOKUP(B56,Упутство!$A$1912:$B$6831,2,FALSE))</f>
        <v/>
      </c>
      <c r="D56" s="119"/>
      <c r="E56" s="119"/>
      <c r="F56" s="119"/>
      <c r="G56" s="119"/>
      <c r="H56" s="417"/>
      <c r="I56" s="417"/>
      <c r="J56" s="119"/>
      <c r="K56" s="119"/>
      <c r="L56" s="418"/>
      <c r="M56" s="418"/>
      <c r="N56" s="118">
        <f t="shared" si="3"/>
        <v>0</v>
      </c>
      <c r="O56" s="118">
        <f t="shared" si="4"/>
        <v>0</v>
      </c>
      <c r="R56" s="99"/>
      <c r="S56" s="99"/>
      <c r="AB56" s="155"/>
      <c r="AC56" s="156"/>
      <c r="AD56" s="157"/>
      <c r="AE56" s="156"/>
      <c r="AF56" s="168"/>
      <c r="AG56" s="168"/>
      <c r="AH56" s="168"/>
      <c r="AN56" s="162"/>
      <c r="AO56" s="158"/>
      <c r="AP56" s="99"/>
      <c r="AQ56" s="99"/>
      <c r="AR56" s="189"/>
      <c r="AS56" s="189"/>
      <c r="AT56" s="189"/>
      <c r="AU56" s="190"/>
      <c r="AV56" s="195"/>
      <c r="AW56" s="190"/>
      <c r="AX56" s="189"/>
      <c r="AY56" s="189"/>
      <c r="AZ56" s="192"/>
      <c r="BA56" s="194"/>
      <c r="BB56" s="99"/>
    </row>
    <row r="57" spans="1:54" s="94" customFormat="1" ht="27.75" customHeight="1">
      <c r="A57" s="427" t="s">
        <v>1091</v>
      </c>
      <c r="B57" s="426"/>
      <c r="C57" s="187" t="str">
        <f>IF(B57="","",VLOOKUP(B57,Упутство!$A$1912:$B$6831,2,FALSE))</f>
        <v/>
      </c>
      <c r="D57" s="119"/>
      <c r="E57" s="119"/>
      <c r="F57" s="119"/>
      <c r="G57" s="119"/>
      <c r="H57" s="417"/>
      <c r="I57" s="417"/>
      <c r="J57" s="119"/>
      <c r="K57" s="119"/>
      <c r="L57" s="418"/>
      <c r="M57" s="418"/>
      <c r="N57" s="118">
        <f t="shared" si="3"/>
        <v>0</v>
      </c>
      <c r="O57" s="118">
        <f t="shared" si="4"/>
        <v>0</v>
      </c>
      <c r="P57" s="165"/>
      <c r="Q57" s="165"/>
      <c r="R57" s="165"/>
      <c r="S57" s="165"/>
      <c r="T57" s="165"/>
      <c r="U57" s="165"/>
      <c r="V57" s="165"/>
      <c r="W57" s="97"/>
      <c r="AB57" s="155"/>
      <c r="AC57" s="156"/>
      <c r="AD57" s="157"/>
      <c r="AE57" s="156"/>
      <c r="AF57" s="168"/>
      <c r="AG57" s="168"/>
      <c r="AH57" s="168"/>
      <c r="AN57" s="163"/>
      <c r="AO57" s="164"/>
      <c r="AP57" s="99"/>
      <c r="AQ57" s="99"/>
      <c r="AR57" s="189"/>
      <c r="AS57" s="189"/>
      <c r="AT57" s="189"/>
      <c r="AU57" s="190"/>
      <c r="AV57" s="195"/>
      <c r="AW57" s="190"/>
      <c r="AX57" s="189"/>
      <c r="AY57" s="189"/>
      <c r="AZ57" s="192"/>
      <c r="BA57" s="194"/>
      <c r="BB57" s="99"/>
    </row>
    <row r="58" spans="1:54" s="94" customFormat="1" ht="27.75" customHeight="1">
      <c r="A58" s="427" t="s">
        <v>1092</v>
      </c>
      <c r="B58" s="426"/>
      <c r="C58" s="187" t="str">
        <f>IF(B58="","",VLOOKUP(B58,Упутство!$A$1912:$B$6831,2,FALSE))</f>
        <v/>
      </c>
      <c r="D58" s="119"/>
      <c r="E58" s="119"/>
      <c r="F58" s="119"/>
      <c r="G58" s="119"/>
      <c r="H58" s="417"/>
      <c r="I58" s="417"/>
      <c r="J58" s="119"/>
      <c r="K58" s="119"/>
      <c r="L58" s="418"/>
      <c r="M58" s="418"/>
      <c r="N58" s="118">
        <f t="shared" si="3"/>
        <v>0</v>
      </c>
      <c r="O58" s="118">
        <f t="shared" si="4"/>
        <v>0</v>
      </c>
      <c r="P58" s="165"/>
      <c r="Q58" s="165"/>
      <c r="R58" s="165"/>
      <c r="S58" s="165"/>
      <c r="T58" s="165"/>
      <c r="U58" s="165"/>
      <c r="V58" s="165"/>
      <c r="W58" s="97"/>
      <c r="AB58" s="155"/>
      <c r="AC58" s="156"/>
      <c r="AD58" s="157"/>
      <c r="AE58" s="156"/>
      <c r="AF58" s="168"/>
      <c r="AG58" s="168"/>
      <c r="AH58" s="168"/>
      <c r="AN58" s="163"/>
      <c r="AO58" s="164"/>
      <c r="AP58" s="99"/>
      <c r="AQ58" s="99"/>
      <c r="AR58" s="189"/>
      <c r="AS58" s="189"/>
      <c r="AT58" s="189"/>
      <c r="AU58" s="190"/>
      <c r="AV58" s="195"/>
      <c r="AW58" s="190"/>
      <c r="AX58" s="189"/>
      <c r="AY58" s="189"/>
      <c r="AZ58" s="192"/>
      <c r="BA58" s="194"/>
      <c r="BB58" s="99"/>
    </row>
    <row r="59" spans="1:54" s="94" customFormat="1" ht="27.75" customHeight="1">
      <c r="A59" s="455" t="s">
        <v>1092</v>
      </c>
      <c r="B59" s="456">
        <v>413000</v>
      </c>
      <c r="C59" s="457" t="str">
        <f>IF(B59="","",VLOOKUP(B59,Упутство!$A$1912:$B$6831,2,FALSE))</f>
        <v>НАКНАДЕ У НАТУРИ</v>
      </c>
      <c r="D59" s="458">
        <f>SUM(D60:D64)</f>
        <v>0</v>
      </c>
      <c r="E59" s="458">
        <f t="shared" ref="E59:M59" si="6">SUM(E60:E64)</f>
        <v>0</v>
      </c>
      <c r="F59" s="458">
        <f t="shared" si="6"/>
        <v>0</v>
      </c>
      <c r="G59" s="458">
        <f t="shared" si="6"/>
        <v>0</v>
      </c>
      <c r="H59" s="459">
        <f t="shared" si="6"/>
        <v>0</v>
      </c>
      <c r="I59" s="459">
        <f t="shared" si="6"/>
        <v>0</v>
      </c>
      <c r="J59" s="458">
        <f t="shared" si="6"/>
        <v>0</v>
      </c>
      <c r="K59" s="458">
        <f t="shared" si="6"/>
        <v>0</v>
      </c>
      <c r="L59" s="458">
        <f t="shared" si="6"/>
        <v>0</v>
      </c>
      <c r="M59" s="458">
        <f t="shared" si="6"/>
        <v>0</v>
      </c>
      <c r="N59" s="460">
        <f t="shared" si="3"/>
        <v>0</v>
      </c>
      <c r="O59" s="460">
        <f t="shared" si="4"/>
        <v>0</v>
      </c>
      <c r="P59" s="165"/>
      <c r="Q59" s="165"/>
      <c r="R59" s="165"/>
      <c r="S59" s="165"/>
      <c r="T59" s="165"/>
      <c r="U59" s="165"/>
      <c r="V59" s="165"/>
      <c r="W59" s="97"/>
      <c r="AB59" s="155"/>
      <c r="AC59" s="156"/>
      <c r="AD59" s="157"/>
      <c r="AE59" s="156"/>
      <c r="AF59" s="168"/>
      <c r="AG59" s="168"/>
      <c r="AH59" s="168"/>
      <c r="AN59" s="163"/>
      <c r="AO59" s="164"/>
      <c r="AP59" s="99"/>
      <c r="AQ59" s="99"/>
      <c r="AR59" s="189"/>
      <c r="AS59" s="189"/>
      <c r="AT59" s="189"/>
      <c r="AU59" s="190"/>
      <c r="AV59" s="195"/>
      <c r="AW59" s="190"/>
      <c r="AX59" s="189"/>
      <c r="AY59" s="189"/>
      <c r="AZ59" s="192"/>
      <c r="BA59" s="194"/>
      <c r="BB59" s="99"/>
    </row>
    <row r="60" spans="1:54" s="94" customFormat="1" ht="27.75" customHeight="1">
      <c r="A60" s="427" t="s">
        <v>1093</v>
      </c>
      <c r="B60" s="426"/>
      <c r="C60" s="187" t="str">
        <f>IF(B60="","",VLOOKUP(B60,Упутство!$A$1912:$B$6831,2,FALSE))</f>
        <v/>
      </c>
      <c r="D60" s="119"/>
      <c r="E60" s="119"/>
      <c r="F60" s="119"/>
      <c r="G60" s="119"/>
      <c r="H60" s="417"/>
      <c r="I60" s="417"/>
      <c r="J60" s="119"/>
      <c r="K60" s="119"/>
      <c r="L60" s="418"/>
      <c r="M60" s="418"/>
      <c r="N60" s="118">
        <f t="shared" si="3"/>
        <v>0</v>
      </c>
      <c r="O60" s="118">
        <f t="shared" si="4"/>
        <v>0</v>
      </c>
      <c r="P60" s="165"/>
      <c r="Q60" s="165"/>
      <c r="R60" s="165"/>
      <c r="S60" s="165"/>
      <c r="T60" s="165"/>
      <c r="U60" s="165"/>
      <c r="V60" s="165"/>
      <c r="W60" s="97"/>
      <c r="AB60" s="155"/>
      <c r="AC60" s="156"/>
      <c r="AD60" s="157"/>
      <c r="AE60" s="156"/>
      <c r="AN60" s="163"/>
      <c r="AO60" s="164"/>
      <c r="AP60" s="99"/>
      <c r="AQ60" s="99"/>
      <c r="AR60" s="189"/>
      <c r="AS60" s="189"/>
      <c r="AT60" s="189"/>
      <c r="AU60" s="190"/>
      <c r="AV60" s="196"/>
      <c r="AW60" s="190"/>
      <c r="AX60" s="189"/>
      <c r="AY60" s="189"/>
      <c r="AZ60" s="192"/>
      <c r="BA60" s="194"/>
      <c r="BB60" s="99"/>
    </row>
    <row r="61" spans="1:54" s="94" customFormat="1" ht="27.75" customHeight="1">
      <c r="A61" s="427" t="s">
        <v>1094</v>
      </c>
      <c r="B61" s="426"/>
      <c r="C61" s="187" t="str">
        <f>IF(B61="","",VLOOKUP(B61,Упутство!$A$1912:$B$6831,2,FALSE))</f>
        <v/>
      </c>
      <c r="D61" s="119"/>
      <c r="E61" s="119"/>
      <c r="F61" s="119"/>
      <c r="G61" s="119"/>
      <c r="H61" s="417"/>
      <c r="I61" s="417"/>
      <c r="J61" s="119"/>
      <c r="K61" s="119"/>
      <c r="L61" s="418"/>
      <c r="M61" s="418"/>
      <c r="N61" s="118">
        <f t="shared" si="3"/>
        <v>0</v>
      </c>
      <c r="O61" s="118">
        <f t="shared" si="4"/>
        <v>0</v>
      </c>
      <c r="P61" s="165"/>
      <c r="Q61" s="165"/>
      <c r="R61" s="165"/>
      <c r="S61" s="165"/>
      <c r="T61" s="165"/>
      <c r="U61" s="165"/>
      <c r="V61" s="165"/>
      <c r="W61" s="97"/>
      <c r="AB61" s="155"/>
      <c r="AC61" s="156"/>
      <c r="AD61" s="157"/>
      <c r="AE61" s="156"/>
      <c r="AN61" s="163"/>
      <c r="AO61" s="164"/>
      <c r="AP61" s="99"/>
      <c r="AQ61" s="99"/>
      <c r="AR61" s="189"/>
      <c r="AS61" s="189"/>
      <c r="AT61" s="189"/>
      <c r="AU61" s="190"/>
      <c r="AV61" s="196"/>
      <c r="AW61" s="190"/>
      <c r="AX61" s="189"/>
      <c r="AY61" s="189"/>
      <c r="AZ61" s="192"/>
      <c r="BA61" s="194"/>
      <c r="BB61" s="99"/>
    </row>
    <row r="62" spans="1:54" s="94" customFormat="1" ht="27.75" customHeight="1">
      <c r="A62" s="427" t="s">
        <v>1095</v>
      </c>
      <c r="B62" s="426"/>
      <c r="C62" s="187" t="str">
        <f>IF(B62="","",VLOOKUP(B62,Упутство!$A$1912:$B$6831,2,FALSE))</f>
        <v/>
      </c>
      <c r="D62" s="119"/>
      <c r="E62" s="119"/>
      <c r="F62" s="119"/>
      <c r="G62" s="119"/>
      <c r="H62" s="417"/>
      <c r="I62" s="417"/>
      <c r="J62" s="119"/>
      <c r="K62" s="119"/>
      <c r="L62" s="418"/>
      <c r="M62" s="418"/>
      <c r="N62" s="118">
        <f t="shared" si="3"/>
        <v>0</v>
      </c>
      <c r="O62" s="118">
        <f t="shared" si="4"/>
        <v>0</v>
      </c>
      <c r="P62" s="165"/>
      <c r="Q62" s="165"/>
      <c r="R62" s="165"/>
      <c r="S62" s="165"/>
      <c r="T62" s="165"/>
      <c r="U62" s="165"/>
      <c r="V62" s="165"/>
      <c r="W62" s="97"/>
      <c r="AB62" s="155"/>
      <c r="AC62" s="156"/>
      <c r="AD62" s="157"/>
      <c r="AE62" s="156"/>
      <c r="AN62" s="163"/>
      <c r="AO62" s="164"/>
      <c r="AP62" s="99"/>
      <c r="AQ62" s="99"/>
      <c r="AR62" s="189"/>
      <c r="AS62" s="189"/>
      <c r="AT62" s="189"/>
      <c r="AU62" s="190"/>
      <c r="AV62" s="196"/>
      <c r="AW62" s="190"/>
      <c r="AX62" s="189"/>
      <c r="AY62" s="189"/>
      <c r="AZ62" s="192"/>
      <c r="BA62" s="194"/>
      <c r="BB62" s="99"/>
    </row>
    <row r="63" spans="1:54" s="94" customFormat="1" ht="27.75" customHeight="1">
      <c r="A63" s="427" t="s">
        <v>1657</v>
      </c>
      <c r="B63" s="426"/>
      <c r="C63" s="187" t="str">
        <f>IF(B63="","",VLOOKUP(B63,Упутство!$A$1912:$B$6831,2,FALSE))</f>
        <v/>
      </c>
      <c r="D63" s="119"/>
      <c r="E63" s="119"/>
      <c r="F63" s="119"/>
      <c r="G63" s="119"/>
      <c r="H63" s="417"/>
      <c r="I63" s="417"/>
      <c r="J63" s="119"/>
      <c r="K63" s="119"/>
      <c r="L63" s="418"/>
      <c r="M63" s="418"/>
      <c r="N63" s="118">
        <f t="shared" si="3"/>
        <v>0</v>
      </c>
      <c r="O63" s="118">
        <f t="shared" si="4"/>
        <v>0</v>
      </c>
      <c r="P63" s="165"/>
      <c r="Q63" s="165"/>
      <c r="R63" s="165"/>
      <c r="S63" s="165"/>
      <c r="T63" s="165"/>
      <c r="U63" s="165"/>
      <c r="V63" s="165"/>
      <c r="W63" s="97"/>
      <c r="AB63" s="155"/>
      <c r="AC63" s="156"/>
      <c r="AD63" s="157"/>
      <c r="AE63" s="156"/>
      <c r="AN63" s="163"/>
      <c r="AO63" s="164"/>
      <c r="AP63" s="99"/>
      <c r="AQ63" s="99"/>
      <c r="AR63" s="189"/>
      <c r="AS63" s="189"/>
      <c r="AT63" s="189"/>
      <c r="AU63" s="190"/>
      <c r="AV63" s="196"/>
      <c r="AW63" s="190"/>
      <c r="AX63" s="189"/>
      <c r="AY63" s="189"/>
      <c r="AZ63" s="192"/>
      <c r="BA63" s="194"/>
      <c r="BB63" s="99"/>
    </row>
    <row r="64" spans="1:54" s="94" customFormat="1" ht="27.75" customHeight="1">
      <c r="A64" s="427" t="s">
        <v>1658</v>
      </c>
      <c r="B64" s="426"/>
      <c r="C64" s="187" t="str">
        <f>IF(B64="","",VLOOKUP(B64,Упутство!$A$1912:$B$6831,2,FALSE))</f>
        <v/>
      </c>
      <c r="D64" s="119"/>
      <c r="E64" s="119"/>
      <c r="F64" s="119"/>
      <c r="G64" s="119"/>
      <c r="H64" s="417"/>
      <c r="I64" s="417"/>
      <c r="J64" s="119"/>
      <c r="K64" s="119"/>
      <c r="L64" s="418"/>
      <c r="M64" s="418"/>
      <c r="N64" s="118">
        <f t="shared" si="3"/>
        <v>0</v>
      </c>
      <c r="O64" s="118">
        <f t="shared" si="4"/>
        <v>0</v>
      </c>
      <c r="P64" s="165"/>
      <c r="Q64" s="165"/>
      <c r="R64" s="165"/>
      <c r="S64" s="165"/>
      <c r="T64" s="165"/>
      <c r="U64" s="165"/>
      <c r="V64" s="165"/>
      <c r="W64" s="97"/>
      <c r="AB64" s="155"/>
      <c r="AC64" s="156"/>
      <c r="AD64" s="157"/>
      <c r="AE64" s="156"/>
      <c r="AN64" s="163"/>
      <c r="AO64" s="164"/>
      <c r="AP64" s="99"/>
      <c r="AQ64" s="99"/>
      <c r="AR64" s="189"/>
      <c r="AS64" s="189"/>
      <c r="AT64" s="189"/>
      <c r="AU64" s="190"/>
      <c r="AV64" s="196"/>
      <c r="AW64" s="190"/>
      <c r="AX64" s="189"/>
      <c r="AY64" s="189"/>
      <c r="AZ64" s="192"/>
      <c r="BA64" s="194"/>
      <c r="BB64" s="99"/>
    </row>
    <row r="65" spans="1:54" s="94" customFormat="1" ht="27.75" customHeight="1">
      <c r="A65" s="455" t="s">
        <v>1659</v>
      </c>
      <c r="B65" s="456">
        <v>414000</v>
      </c>
      <c r="C65" s="457" t="str">
        <f>IF(B65="","",VLOOKUP(B65,Упутство!$A$1912:$B$6831,2,FALSE))</f>
        <v>СОЦИЈАЛНА ДАВАЊА ЗАПОСЛЕНИМА</v>
      </c>
      <c r="D65" s="458">
        <f>SUM(D66:D72)</f>
        <v>0</v>
      </c>
      <c r="E65" s="458">
        <f t="shared" ref="E65:M65" si="7">SUM(E66:E72)</f>
        <v>0</v>
      </c>
      <c r="F65" s="458">
        <f t="shared" si="7"/>
        <v>0</v>
      </c>
      <c r="G65" s="458">
        <f t="shared" si="7"/>
        <v>0</v>
      </c>
      <c r="H65" s="459">
        <f t="shared" si="7"/>
        <v>0</v>
      </c>
      <c r="I65" s="459">
        <f t="shared" si="7"/>
        <v>0</v>
      </c>
      <c r="J65" s="458">
        <f t="shared" si="7"/>
        <v>0</v>
      </c>
      <c r="K65" s="458">
        <f t="shared" si="7"/>
        <v>0</v>
      </c>
      <c r="L65" s="458">
        <f t="shared" si="7"/>
        <v>0</v>
      </c>
      <c r="M65" s="458">
        <f t="shared" si="7"/>
        <v>0</v>
      </c>
      <c r="N65" s="460">
        <f t="shared" si="3"/>
        <v>0</v>
      </c>
      <c r="O65" s="460">
        <f t="shared" si="4"/>
        <v>0</v>
      </c>
      <c r="P65" s="165"/>
      <c r="Q65" s="165"/>
      <c r="R65" s="165"/>
      <c r="S65" s="165"/>
      <c r="T65" s="165"/>
      <c r="U65" s="165"/>
      <c r="V65" s="165"/>
      <c r="W65" s="97"/>
      <c r="AB65" s="155"/>
      <c r="AC65" s="156"/>
      <c r="AD65" s="157"/>
      <c r="AE65" s="156"/>
      <c r="AN65" s="163"/>
      <c r="AO65" s="164"/>
      <c r="AP65" s="99"/>
      <c r="AQ65" s="99"/>
      <c r="AR65" s="189"/>
      <c r="AS65" s="189"/>
      <c r="AT65" s="189"/>
      <c r="AU65" s="190"/>
      <c r="AV65" s="196"/>
      <c r="AW65" s="190"/>
      <c r="AX65" s="189"/>
      <c r="AY65" s="189"/>
      <c r="AZ65" s="192"/>
      <c r="BA65" s="193"/>
      <c r="BB65" s="99"/>
    </row>
    <row r="66" spans="1:54" s="94" customFormat="1" ht="27.75" customHeight="1">
      <c r="A66" s="427" t="s">
        <v>1660</v>
      </c>
      <c r="B66" s="426"/>
      <c r="C66" s="187" t="str">
        <f>IF(B66="","",VLOOKUP(B66,Упутство!$A$1912:$B$6831,2,FALSE))</f>
        <v/>
      </c>
      <c r="D66" s="119"/>
      <c r="E66" s="119"/>
      <c r="F66" s="119"/>
      <c r="G66" s="119"/>
      <c r="H66" s="417"/>
      <c r="I66" s="417"/>
      <c r="J66" s="119"/>
      <c r="K66" s="119"/>
      <c r="L66" s="418"/>
      <c r="M66" s="418"/>
      <c r="N66" s="118">
        <f t="shared" si="3"/>
        <v>0</v>
      </c>
      <c r="O66" s="118">
        <f t="shared" si="4"/>
        <v>0</v>
      </c>
      <c r="P66" s="165"/>
      <c r="Q66" s="165"/>
      <c r="R66" s="165"/>
      <c r="S66" s="165"/>
      <c r="T66" s="165"/>
      <c r="U66" s="165"/>
      <c r="V66" s="165"/>
      <c r="W66" s="169"/>
      <c r="AB66" s="155"/>
      <c r="AC66" s="156"/>
      <c r="AD66" s="157"/>
      <c r="AE66" s="156"/>
      <c r="AN66" s="163"/>
      <c r="AO66" s="164"/>
      <c r="AP66" s="99"/>
      <c r="AQ66" s="99"/>
      <c r="AR66" s="189"/>
      <c r="AS66" s="189"/>
      <c r="AT66" s="189"/>
      <c r="AU66" s="190"/>
      <c r="AV66" s="196"/>
      <c r="AW66" s="190"/>
      <c r="AX66" s="189"/>
      <c r="AY66" s="189"/>
      <c r="AZ66" s="192"/>
      <c r="BA66" s="193"/>
      <c r="BB66" s="99"/>
    </row>
    <row r="67" spans="1:54" s="94" customFormat="1" ht="27.75" customHeight="1">
      <c r="A67" s="427" t="s">
        <v>1661</v>
      </c>
      <c r="B67" s="426"/>
      <c r="C67" s="187" t="str">
        <f>IF(B67="","",VLOOKUP(B67,Упутство!$A$1912:$B$6831,2,FALSE))</f>
        <v/>
      </c>
      <c r="D67" s="119"/>
      <c r="E67" s="119"/>
      <c r="F67" s="119"/>
      <c r="G67" s="119"/>
      <c r="H67" s="417"/>
      <c r="I67" s="417"/>
      <c r="J67" s="119"/>
      <c r="K67" s="119"/>
      <c r="L67" s="418"/>
      <c r="M67" s="418"/>
      <c r="N67" s="118">
        <f t="shared" si="3"/>
        <v>0</v>
      </c>
      <c r="O67" s="118">
        <f t="shared" si="4"/>
        <v>0</v>
      </c>
      <c r="P67" s="165"/>
      <c r="Q67" s="165"/>
      <c r="R67" s="165"/>
      <c r="S67" s="165"/>
      <c r="T67" s="165"/>
      <c r="U67" s="165"/>
      <c r="V67" s="165"/>
      <c r="W67" s="169"/>
      <c r="AB67" s="155"/>
      <c r="AC67" s="156"/>
      <c r="AD67" s="157"/>
      <c r="AE67" s="156"/>
      <c r="AN67" s="163"/>
      <c r="AO67" s="164"/>
      <c r="AP67" s="99"/>
      <c r="AQ67" s="99"/>
      <c r="AR67" s="189"/>
      <c r="AS67" s="189"/>
      <c r="AT67" s="189"/>
      <c r="AU67" s="190"/>
      <c r="AV67" s="196"/>
      <c r="AW67" s="190"/>
      <c r="AX67" s="189"/>
      <c r="AY67" s="189"/>
      <c r="AZ67" s="192"/>
      <c r="BA67" s="193"/>
      <c r="BB67" s="99"/>
    </row>
    <row r="68" spans="1:54" s="94" customFormat="1" ht="27.75" customHeight="1">
      <c r="A68" s="427" t="s">
        <v>1662</v>
      </c>
      <c r="B68" s="426"/>
      <c r="C68" s="187" t="str">
        <f>IF(B68="","",VLOOKUP(B68,Упутство!$A$1912:$B$6831,2,FALSE))</f>
        <v/>
      </c>
      <c r="D68" s="119"/>
      <c r="E68" s="119"/>
      <c r="F68" s="119"/>
      <c r="G68" s="119"/>
      <c r="H68" s="417"/>
      <c r="I68" s="417"/>
      <c r="J68" s="119"/>
      <c r="K68" s="119"/>
      <c r="L68" s="418"/>
      <c r="M68" s="418"/>
      <c r="N68" s="118">
        <f t="shared" si="3"/>
        <v>0</v>
      </c>
      <c r="O68" s="118">
        <f t="shared" si="4"/>
        <v>0</v>
      </c>
      <c r="P68" s="165"/>
      <c r="Q68" s="165"/>
      <c r="R68" s="165"/>
      <c r="S68" s="165"/>
      <c r="T68" s="165"/>
      <c r="U68" s="165"/>
      <c r="V68" s="165"/>
      <c r="W68" s="169"/>
      <c r="AB68" s="155"/>
      <c r="AC68" s="156"/>
      <c r="AD68" s="157"/>
      <c r="AE68" s="156"/>
      <c r="AN68" s="163"/>
      <c r="AO68" s="164"/>
      <c r="AP68" s="99"/>
      <c r="AQ68" s="99"/>
      <c r="AR68" s="189"/>
      <c r="AS68" s="189"/>
      <c r="AT68" s="189"/>
      <c r="AU68" s="190"/>
      <c r="AV68" s="196"/>
      <c r="AW68" s="190"/>
      <c r="AX68" s="189"/>
      <c r="AY68" s="189"/>
      <c r="AZ68" s="192"/>
      <c r="BA68" s="193"/>
      <c r="BB68" s="99"/>
    </row>
    <row r="69" spans="1:54" s="94" customFormat="1" ht="27.75" customHeight="1">
      <c r="A69" s="427" t="s">
        <v>1663</v>
      </c>
      <c r="B69" s="426"/>
      <c r="C69" s="187" t="str">
        <f>IF(B69="","",VLOOKUP(B69,Упутство!$A$1912:$B$6831,2,FALSE))</f>
        <v/>
      </c>
      <c r="D69" s="119"/>
      <c r="E69" s="119"/>
      <c r="F69" s="119"/>
      <c r="G69" s="119"/>
      <c r="H69" s="417"/>
      <c r="I69" s="417"/>
      <c r="J69" s="119"/>
      <c r="K69" s="119"/>
      <c r="L69" s="418"/>
      <c r="M69" s="418"/>
      <c r="N69" s="118">
        <f t="shared" si="3"/>
        <v>0</v>
      </c>
      <c r="O69" s="118">
        <f t="shared" si="4"/>
        <v>0</v>
      </c>
      <c r="P69" s="165"/>
      <c r="Q69" s="165"/>
      <c r="R69" s="165"/>
      <c r="S69" s="165"/>
      <c r="T69" s="165"/>
      <c r="U69" s="165"/>
      <c r="V69" s="165"/>
      <c r="W69" s="169"/>
      <c r="AB69" s="155"/>
      <c r="AC69" s="156"/>
      <c r="AD69" s="157"/>
      <c r="AE69" s="156"/>
      <c r="AN69" s="163"/>
      <c r="AO69" s="164"/>
      <c r="AP69" s="99"/>
      <c r="AQ69" s="99"/>
      <c r="AR69" s="189"/>
      <c r="AS69" s="189"/>
      <c r="AT69" s="189"/>
      <c r="AU69" s="190"/>
      <c r="AV69" s="196"/>
      <c r="AW69" s="190"/>
      <c r="AX69" s="189"/>
      <c r="AY69" s="189"/>
      <c r="AZ69" s="192"/>
      <c r="BA69" s="193"/>
      <c r="BB69" s="99"/>
    </row>
    <row r="70" spans="1:54" s="94" customFormat="1" ht="27.75" customHeight="1">
      <c r="A70" s="427" t="s">
        <v>1664</v>
      </c>
      <c r="B70" s="426"/>
      <c r="C70" s="187" t="str">
        <f>IF(B70="","",VLOOKUP(B70,Упутство!$A$1912:$B$6831,2,FALSE))</f>
        <v/>
      </c>
      <c r="D70" s="119"/>
      <c r="E70" s="119"/>
      <c r="F70" s="119"/>
      <c r="G70" s="119"/>
      <c r="H70" s="417"/>
      <c r="I70" s="417"/>
      <c r="J70" s="119"/>
      <c r="K70" s="119"/>
      <c r="L70" s="418"/>
      <c r="M70" s="418"/>
      <c r="N70" s="118">
        <f t="shared" si="3"/>
        <v>0</v>
      </c>
      <c r="O70" s="118">
        <f t="shared" si="4"/>
        <v>0</v>
      </c>
      <c r="P70" s="165"/>
      <c r="Q70" s="165"/>
      <c r="R70" s="165"/>
      <c r="S70" s="165"/>
      <c r="T70" s="165"/>
      <c r="U70" s="165"/>
      <c r="V70" s="165"/>
      <c r="W70" s="97"/>
      <c r="AB70" s="155"/>
      <c r="AC70" s="156"/>
      <c r="AD70" s="157"/>
      <c r="AE70" s="156"/>
      <c r="AN70" s="163"/>
      <c r="AO70" s="164"/>
      <c r="AP70" s="99"/>
      <c r="AQ70" s="99"/>
      <c r="AR70" s="189"/>
      <c r="AS70" s="189"/>
      <c r="AT70" s="189"/>
      <c r="AU70" s="190"/>
      <c r="AV70" s="196"/>
      <c r="AW70" s="190"/>
      <c r="AX70" s="189"/>
      <c r="AY70" s="189"/>
      <c r="AZ70" s="192"/>
      <c r="BA70" s="193"/>
      <c r="BB70" s="99"/>
    </row>
    <row r="71" spans="1:54" s="94" customFormat="1" ht="27.75" customHeight="1">
      <c r="A71" s="427" t="s">
        <v>1665</v>
      </c>
      <c r="B71" s="426"/>
      <c r="C71" s="187" t="str">
        <f>IF(B71="","",VLOOKUP(B71,Упутство!$A$1912:$B$6831,2,FALSE))</f>
        <v/>
      </c>
      <c r="D71" s="119"/>
      <c r="E71" s="119"/>
      <c r="F71" s="119"/>
      <c r="G71" s="119"/>
      <c r="H71" s="417"/>
      <c r="I71" s="417"/>
      <c r="J71" s="119"/>
      <c r="K71" s="119"/>
      <c r="L71" s="418"/>
      <c r="M71" s="418"/>
      <c r="N71" s="118">
        <f t="shared" si="3"/>
        <v>0</v>
      </c>
      <c r="O71" s="118">
        <f t="shared" si="4"/>
        <v>0</v>
      </c>
      <c r="P71" s="165"/>
      <c r="Q71" s="165"/>
      <c r="R71" s="165"/>
      <c r="S71" s="165"/>
      <c r="T71" s="165"/>
      <c r="U71" s="165"/>
      <c r="V71" s="165"/>
      <c r="W71" s="97"/>
      <c r="AB71" s="155"/>
      <c r="AC71" s="156"/>
      <c r="AD71" s="157"/>
      <c r="AE71" s="156"/>
      <c r="AN71" s="163"/>
      <c r="AO71" s="164"/>
      <c r="AP71" s="99"/>
      <c r="AQ71" s="99"/>
      <c r="AR71" s="189"/>
      <c r="AS71" s="189"/>
      <c r="AT71" s="189"/>
      <c r="AU71" s="190"/>
      <c r="AV71" s="196"/>
      <c r="AW71" s="190"/>
      <c r="AX71" s="189"/>
      <c r="AY71" s="189"/>
      <c r="AZ71" s="192"/>
      <c r="BA71" s="193"/>
      <c r="BB71" s="99"/>
    </row>
    <row r="72" spans="1:54" s="94" customFormat="1" ht="27.75" customHeight="1">
      <c r="A72" s="427" t="s">
        <v>321</v>
      </c>
      <c r="B72" s="426"/>
      <c r="C72" s="187" t="str">
        <f>IF(B72="","",VLOOKUP(B72,Упутство!$A$1912:$B$6831,2,FALSE))</f>
        <v/>
      </c>
      <c r="D72" s="119"/>
      <c r="E72" s="119"/>
      <c r="F72" s="119"/>
      <c r="G72" s="119"/>
      <c r="H72" s="417"/>
      <c r="I72" s="417"/>
      <c r="J72" s="119"/>
      <c r="K72" s="119"/>
      <c r="L72" s="418"/>
      <c r="M72" s="418"/>
      <c r="N72" s="118">
        <f t="shared" si="3"/>
        <v>0</v>
      </c>
      <c r="O72" s="118">
        <f t="shared" si="4"/>
        <v>0</v>
      </c>
      <c r="P72" s="165"/>
      <c r="Q72" s="165"/>
      <c r="R72" s="165"/>
      <c r="S72" s="165"/>
      <c r="T72" s="165"/>
      <c r="U72" s="165"/>
      <c r="V72" s="165"/>
      <c r="W72" s="97"/>
      <c r="AB72" s="155"/>
      <c r="AC72" s="156"/>
      <c r="AD72" s="157"/>
      <c r="AE72" s="156"/>
      <c r="AN72" s="163"/>
      <c r="AO72" s="164"/>
      <c r="AP72" s="99"/>
      <c r="AQ72" s="99"/>
      <c r="AR72" s="189"/>
      <c r="AS72" s="189"/>
      <c r="AT72" s="189"/>
      <c r="AU72" s="190"/>
      <c r="AV72" s="196"/>
      <c r="AW72" s="190"/>
      <c r="AX72" s="189"/>
      <c r="AY72" s="189"/>
      <c r="AZ72" s="192"/>
      <c r="BA72" s="193"/>
      <c r="BB72" s="99"/>
    </row>
    <row r="73" spans="1:54" s="94" customFormat="1" ht="27.75" customHeight="1">
      <c r="A73" s="455" t="s">
        <v>322</v>
      </c>
      <c r="B73" s="456">
        <v>415000</v>
      </c>
      <c r="C73" s="457" t="str">
        <f>IF(B73="","",VLOOKUP(B73,Упутство!$A$1912:$B$6831,2,FALSE))</f>
        <v>НАКНАДЕ ТРОШКОВА ЗА ЗАПОСЛЕНЕ</v>
      </c>
      <c r="D73" s="458">
        <f>SUM(D74:D77)</f>
        <v>0</v>
      </c>
      <c r="E73" s="458">
        <f t="shared" ref="E73:M73" si="8">SUM(E74:E77)</f>
        <v>0</v>
      </c>
      <c r="F73" s="458">
        <f t="shared" si="8"/>
        <v>0</v>
      </c>
      <c r="G73" s="458">
        <f t="shared" si="8"/>
        <v>0</v>
      </c>
      <c r="H73" s="459">
        <f t="shared" si="8"/>
        <v>0</v>
      </c>
      <c r="I73" s="459">
        <f t="shared" si="8"/>
        <v>0</v>
      </c>
      <c r="J73" s="458">
        <f t="shared" si="8"/>
        <v>0</v>
      </c>
      <c r="K73" s="458">
        <f t="shared" si="8"/>
        <v>0</v>
      </c>
      <c r="L73" s="458">
        <f t="shared" si="8"/>
        <v>0</v>
      </c>
      <c r="M73" s="458">
        <f t="shared" si="8"/>
        <v>0</v>
      </c>
      <c r="N73" s="460">
        <f t="shared" si="3"/>
        <v>0</v>
      </c>
      <c r="O73" s="460">
        <f t="shared" si="4"/>
        <v>0</v>
      </c>
      <c r="P73" s="165"/>
      <c r="Q73" s="165"/>
      <c r="R73" s="165"/>
      <c r="S73" s="165"/>
      <c r="T73" s="165"/>
      <c r="U73" s="165"/>
      <c r="V73" s="165"/>
      <c r="W73" s="97"/>
      <c r="AB73" s="155"/>
      <c r="AC73" s="156"/>
      <c r="AD73" s="157"/>
      <c r="AE73" s="156"/>
      <c r="AN73" s="163"/>
      <c r="AO73" s="164"/>
      <c r="AP73" s="99"/>
      <c r="AQ73" s="99"/>
      <c r="AR73" s="189"/>
      <c r="AS73" s="189"/>
      <c r="AT73" s="189"/>
      <c r="AU73" s="190"/>
      <c r="AV73" s="196"/>
      <c r="AW73" s="190"/>
      <c r="AX73" s="189"/>
      <c r="AY73" s="189"/>
      <c r="AZ73" s="192"/>
      <c r="BA73" s="193"/>
      <c r="BB73" s="99"/>
    </row>
    <row r="74" spans="1:54" s="94" customFormat="1" ht="27.75" customHeight="1">
      <c r="A74" s="427" t="s">
        <v>323</v>
      </c>
      <c r="B74" s="426"/>
      <c r="C74" s="187" t="str">
        <f>IF(B74="","",VLOOKUP(B74,Упутство!$A$1912:$B$6831,2,FALSE))</f>
        <v/>
      </c>
      <c r="D74" s="119"/>
      <c r="E74" s="119"/>
      <c r="F74" s="119"/>
      <c r="G74" s="119"/>
      <c r="H74" s="417"/>
      <c r="I74" s="417"/>
      <c r="J74" s="119"/>
      <c r="K74" s="119"/>
      <c r="L74" s="418"/>
      <c r="M74" s="418"/>
      <c r="N74" s="118">
        <f t="shared" si="3"/>
        <v>0</v>
      </c>
      <c r="O74" s="118">
        <f t="shared" si="4"/>
        <v>0</v>
      </c>
      <c r="P74" s="165"/>
      <c r="Q74" s="165"/>
      <c r="R74" s="165"/>
      <c r="S74" s="165"/>
      <c r="T74" s="165"/>
      <c r="U74" s="165"/>
      <c r="V74" s="165"/>
      <c r="W74" s="97"/>
      <c r="AB74" s="155"/>
      <c r="AC74" s="156"/>
      <c r="AD74" s="157"/>
      <c r="AE74" s="156"/>
      <c r="AN74" s="163"/>
      <c r="AO74" s="164"/>
      <c r="AP74" s="99"/>
      <c r="AQ74" s="99"/>
      <c r="AR74" s="189"/>
      <c r="AS74" s="189"/>
      <c r="AT74" s="189"/>
      <c r="AU74" s="190"/>
      <c r="AV74" s="196"/>
      <c r="AW74" s="190"/>
      <c r="AX74" s="189"/>
      <c r="AY74" s="189"/>
      <c r="AZ74" s="192"/>
      <c r="BA74" s="193"/>
      <c r="BB74" s="99"/>
    </row>
    <row r="75" spans="1:54" s="94" customFormat="1" ht="27.75" customHeight="1">
      <c r="A75" s="427" t="s">
        <v>324</v>
      </c>
      <c r="B75" s="426"/>
      <c r="C75" s="187" t="str">
        <f>IF(B75="","",VLOOKUP(B75,Упутство!$A$1912:$B$6831,2,FALSE))</f>
        <v/>
      </c>
      <c r="D75" s="119"/>
      <c r="E75" s="119"/>
      <c r="F75" s="119"/>
      <c r="G75" s="119"/>
      <c r="H75" s="417"/>
      <c r="I75" s="417"/>
      <c r="J75" s="119"/>
      <c r="K75" s="119"/>
      <c r="L75" s="418"/>
      <c r="M75" s="418"/>
      <c r="N75" s="118">
        <f t="shared" si="3"/>
        <v>0</v>
      </c>
      <c r="O75" s="118">
        <f t="shared" si="4"/>
        <v>0</v>
      </c>
      <c r="P75" s="165"/>
      <c r="Q75" s="165"/>
      <c r="R75" s="165"/>
      <c r="S75" s="165"/>
      <c r="T75" s="165"/>
      <c r="U75" s="165"/>
      <c r="V75" s="165"/>
      <c r="W75" s="97"/>
      <c r="AB75" s="155"/>
      <c r="AC75" s="156"/>
      <c r="AD75" s="157"/>
      <c r="AE75" s="156"/>
      <c r="AN75" s="163"/>
      <c r="AO75" s="164"/>
      <c r="AP75" s="99"/>
      <c r="AQ75" s="99"/>
      <c r="AR75" s="189"/>
      <c r="AS75" s="189"/>
      <c r="AT75" s="189"/>
      <c r="AU75" s="190"/>
      <c r="AV75" s="196"/>
      <c r="AW75" s="190"/>
      <c r="AX75" s="189"/>
      <c r="AY75" s="189"/>
      <c r="AZ75" s="192"/>
      <c r="BA75" s="193"/>
      <c r="BB75" s="99"/>
    </row>
    <row r="76" spans="1:54" s="94" customFormat="1" ht="27.75" customHeight="1">
      <c r="A76" s="427" t="s">
        <v>325</v>
      </c>
      <c r="B76" s="426"/>
      <c r="C76" s="187" t="str">
        <f>IF(B76="","",VLOOKUP(B76,Упутство!$A$1912:$B$6831,2,FALSE))</f>
        <v/>
      </c>
      <c r="D76" s="119"/>
      <c r="E76" s="119"/>
      <c r="F76" s="119"/>
      <c r="G76" s="119"/>
      <c r="H76" s="417"/>
      <c r="I76" s="417"/>
      <c r="J76" s="119"/>
      <c r="K76" s="119"/>
      <c r="L76" s="418"/>
      <c r="M76" s="418"/>
      <c r="N76" s="118">
        <f t="shared" si="3"/>
        <v>0</v>
      </c>
      <c r="O76" s="118">
        <f t="shared" si="4"/>
        <v>0</v>
      </c>
      <c r="P76" s="165"/>
      <c r="Q76" s="165"/>
      <c r="R76" s="165"/>
      <c r="S76" s="165"/>
      <c r="T76" s="165"/>
      <c r="U76" s="165"/>
      <c r="V76" s="165"/>
      <c r="W76" s="97"/>
      <c r="AB76" s="155"/>
      <c r="AC76" s="156"/>
      <c r="AD76" s="157"/>
      <c r="AE76" s="156"/>
      <c r="AN76" s="163"/>
      <c r="AO76" s="164"/>
      <c r="AP76" s="99"/>
      <c r="AQ76" s="99"/>
      <c r="AR76" s="189"/>
      <c r="AS76" s="189"/>
      <c r="AT76" s="189"/>
      <c r="AU76" s="190"/>
      <c r="AV76" s="196"/>
      <c r="AW76" s="190"/>
      <c r="AX76" s="189"/>
      <c r="AY76" s="189"/>
      <c r="AZ76" s="192"/>
      <c r="BA76" s="193"/>
      <c r="BB76" s="99"/>
    </row>
    <row r="77" spans="1:54" s="94" customFormat="1" ht="27.75" customHeight="1">
      <c r="A77" s="427" t="s">
        <v>326</v>
      </c>
      <c r="B77" s="426"/>
      <c r="C77" s="187" t="str">
        <f>IF(B77="","",VLOOKUP(B77,Упутство!$A$1912:$B$6831,2,FALSE))</f>
        <v/>
      </c>
      <c r="D77" s="119"/>
      <c r="E77" s="119"/>
      <c r="F77" s="119"/>
      <c r="G77" s="119"/>
      <c r="H77" s="417"/>
      <c r="I77" s="417"/>
      <c r="J77" s="119"/>
      <c r="K77" s="119"/>
      <c r="L77" s="418"/>
      <c r="M77" s="418"/>
      <c r="N77" s="118">
        <f t="shared" si="3"/>
        <v>0</v>
      </c>
      <c r="O77" s="118">
        <f t="shared" si="4"/>
        <v>0</v>
      </c>
      <c r="P77" s="165"/>
      <c r="Q77" s="165"/>
      <c r="R77" s="165"/>
      <c r="S77" s="165"/>
      <c r="T77" s="165"/>
      <c r="U77" s="165"/>
      <c r="V77" s="165"/>
      <c r="W77" s="97"/>
      <c r="AB77" s="155"/>
      <c r="AC77" s="156"/>
      <c r="AD77" s="157"/>
      <c r="AE77" s="156"/>
      <c r="AN77" s="163"/>
      <c r="AO77" s="164"/>
      <c r="AP77" s="99"/>
      <c r="AQ77" s="99"/>
      <c r="AR77" s="189"/>
      <c r="AS77" s="189"/>
      <c r="AT77" s="189"/>
      <c r="AU77" s="190"/>
      <c r="AV77" s="196"/>
      <c r="AW77" s="190"/>
      <c r="AX77" s="189"/>
      <c r="AY77" s="189"/>
      <c r="AZ77" s="192"/>
      <c r="BA77" s="193"/>
      <c r="BB77" s="99"/>
    </row>
    <row r="78" spans="1:54" s="94" customFormat="1" ht="27.75" customHeight="1">
      <c r="A78" s="455" t="s">
        <v>327</v>
      </c>
      <c r="B78" s="456">
        <v>416000</v>
      </c>
      <c r="C78" s="457" t="str">
        <f>IF(B78="","",VLOOKUP(B78,Упутство!$A$1912:$B$6831,2,FALSE))</f>
        <v>НАГРАДЕ ЗАПОСЛЕНИМА И ОСТАЛИ ПОСЕБНИ РАСХОДИ</v>
      </c>
      <c r="D78" s="458">
        <f>SUM(D79:D82)</f>
        <v>0</v>
      </c>
      <c r="E78" s="458">
        <f t="shared" ref="E78:M78" si="9">SUM(E79:E82)</f>
        <v>0</v>
      </c>
      <c r="F78" s="458">
        <f t="shared" si="9"/>
        <v>0</v>
      </c>
      <c r="G78" s="458">
        <f t="shared" si="9"/>
        <v>0</v>
      </c>
      <c r="H78" s="459">
        <f t="shared" si="9"/>
        <v>0</v>
      </c>
      <c r="I78" s="459">
        <f t="shared" si="9"/>
        <v>0</v>
      </c>
      <c r="J78" s="458">
        <f t="shared" si="9"/>
        <v>0</v>
      </c>
      <c r="K78" s="458">
        <f t="shared" si="9"/>
        <v>0</v>
      </c>
      <c r="L78" s="458">
        <f t="shared" si="9"/>
        <v>0</v>
      </c>
      <c r="M78" s="458">
        <f t="shared" si="9"/>
        <v>0</v>
      </c>
      <c r="N78" s="460">
        <f t="shared" si="3"/>
        <v>0</v>
      </c>
      <c r="O78" s="460">
        <f t="shared" si="4"/>
        <v>0</v>
      </c>
      <c r="P78" s="165"/>
      <c r="Q78" s="165"/>
      <c r="R78" s="165"/>
      <c r="S78" s="165"/>
      <c r="T78" s="165"/>
      <c r="U78" s="165"/>
      <c r="V78" s="165"/>
      <c r="W78" s="97"/>
      <c r="AB78" s="155"/>
      <c r="AC78" s="156"/>
      <c r="AD78" s="157"/>
      <c r="AE78" s="156"/>
      <c r="AN78" s="163"/>
      <c r="AO78" s="164"/>
      <c r="AP78" s="99"/>
      <c r="AQ78" s="99"/>
      <c r="AR78" s="189"/>
      <c r="AS78" s="189"/>
      <c r="AT78" s="189"/>
      <c r="AU78" s="190"/>
      <c r="AV78" s="196"/>
      <c r="AW78" s="190"/>
      <c r="AX78" s="189"/>
      <c r="AY78" s="189"/>
      <c r="AZ78" s="192"/>
      <c r="BA78" s="193"/>
      <c r="BB78" s="99"/>
    </row>
    <row r="79" spans="1:54" s="94" customFormat="1" ht="27.75" customHeight="1">
      <c r="A79" s="427" t="s">
        <v>328</v>
      </c>
      <c r="B79" s="426"/>
      <c r="C79" s="187" t="str">
        <f>IF(B79="","",VLOOKUP(B79,Упутство!$A$1912:$B$6831,2,FALSE))</f>
        <v/>
      </c>
      <c r="D79" s="119"/>
      <c r="E79" s="119"/>
      <c r="F79" s="119"/>
      <c r="G79" s="119"/>
      <c r="H79" s="417"/>
      <c r="I79" s="417"/>
      <c r="J79" s="119"/>
      <c r="K79" s="119"/>
      <c r="L79" s="418"/>
      <c r="M79" s="418"/>
      <c r="N79" s="118">
        <f t="shared" si="3"/>
        <v>0</v>
      </c>
      <c r="O79" s="118">
        <f t="shared" si="4"/>
        <v>0</v>
      </c>
      <c r="P79" s="165"/>
      <c r="Q79" s="165"/>
      <c r="R79" s="165"/>
      <c r="S79" s="165"/>
      <c r="T79" s="165"/>
      <c r="U79" s="165"/>
      <c r="V79" s="165"/>
      <c r="W79" s="97"/>
      <c r="AB79" s="155"/>
      <c r="AC79" s="156"/>
      <c r="AD79" s="157"/>
      <c r="AE79" s="156"/>
      <c r="AN79" s="163"/>
      <c r="AO79" s="164"/>
      <c r="AP79" s="99"/>
      <c r="AQ79" s="99"/>
      <c r="AR79" s="189"/>
      <c r="AS79" s="189"/>
      <c r="AT79" s="189"/>
      <c r="AU79" s="190"/>
      <c r="AV79" s="196"/>
      <c r="AW79" s="190"/>
      <c r="AX79" s="189"/>
      <c r="AY79" s="189"/>
      <c r="AZ79" s="192"/>
      <c r="BA79" s="193"/>
      <c r="BB79" s="99"/>
    </row>
    <row r="80" spans="1:54" s="94" customFormat="1" ht="27.75" customHeight="1">
      <c r="A80" s="427" t="s">
        <v>329</v>
      </c>
      <c r="B80" s="426"/>
      <c r="C80" s="187" t="str">
        <f>IF(B80="","",VLOOKUP(B80,Упутство!$A$1912:$B$6831,2,FALSE))</f>
        <v/>
      </c>
      <c r="D80" s="119"/>
      <c r="E80" s="119"/>
      <c r="F80" s="119"/>
      <c r="G80" s="119"/>
      <c r="H80" s="417"/>
      <c r="I80" s="417"/>
      <c r="J80" s="119"/>
      <c r="K80" s="119"/>
      <c r="L80" s="418"/>
      <c r="M80" s="418"/>
      <c r="N80" s="118">
        <f t="shared" si="3"/>
        <v>0</v>
      </c>
      <c r="O80" s="118">
        <f t="shared" si="4"/>
        <v>0</v>
      </c>
      <c r="P80" s="165"/>
      <c r="Q80" s="165"/>
      <c r="R80" s="165"/>
      <c r="S80" s="165"/>
      <c r="T80" s="165"/>
      <c r="U80" s="165"/>
      <c r="V80" s="165"/>
      <c r="W80" s="97"/>
      <c r="AB80" s="155"/>
      <c r="AC80" s="156"/>
      <c r="AD80" s="157"/>
      <c r="AE80" s="156"/>
      <c r="AN80" s="163"/>
      <c r="AO80" s="164"/>
      <c r="AP80" s="99"/>
      <c r="AQ80" s="99"/>
      <c r="AR80" s="189"/>
      <c r="AS80" s="189"/>
      <c r="AT80" s="189"/>
      <c r="AU80" s="190"/>
      <c r="AV80" s="196"/>
      <c r="AW80" s="190"/>
      <c r="AX80" s="189"/>
      <c r="AY80" s="189"/>
      <c r="AZ80" s="192"/>
      <c r="BA80" s="193"/>
      <c r="BB80" s="99"/>
    </row>
    <row r="81" spans="1:54" s="94" customFormat="1" ht="27.75" customHeight="1">
      <c r="A81" s="427" t="s">
        <v>330</v>
      </c>
      <c r="B81" s="426"/>
      <c r="C81" s="187" t="str">
        <f>IF(B81="","",VLOOKUP(B81,Упутство!$A$1912:$B$6831,2,FALSE))</f>
        <v/>
      </c>
      <c r="D81" s="119"/>
      <c r="E81" s="119"/>
      <c r="F81" s="119"/>
      <c r="G81" s="119"/>
      <c r="H81" s="417"/>
      <c r="I81" s="417"/>
      <c r="J81" s="119"/>
      <c r="K81" s="119"/>
      <c r="L81" s="418"/>
      <c r="M81" s="418"/>
      <c r="N81" s="118">
        <f t="shared" si="3"/>
        <v>0</v>
      </c>
      <c r="O81" s="118">
        <f t="shared" si="4"/>
        <v>0</v>
      </c>
      <c r="P81" s="165"/>
      <c r="Q81" s="165"/>
      <c r="R81" s="165"/>
      <c r="S81" s="165"/>
      <c r="T81" s="165"/>
      <c r="U81" s="165"/>
      <c r="V81" s="165"/>
      <c r="W81" s="97"/>
      <c r="AB81" s="155"/>
      <c r="AC81" s="156"/>
      <c r="AD81" s="157"/>
      <c r="AE81" s="156"/>
      <c r="AN81" s="163"/>
      <c r="AO81" s="164"/>
      <c r="AP81" s="99"/>
      <c r="AQ81" s="99"/>
      <c r="AR81" s="189"/>
      <c r="AS81" s="189"/>
      <c r="AT81" s="189"/>
      <c r="AU81" s="190"/>
      <c r="AV81" s="196"/>
      <c r="AW81" s="190"/>
      <c r="AX81" s="189"/>
      <c r="AY81" s="189"/>
      <c r="AZ81" s="192"/>
      <c r="BA81" s="193"/>
      <c r="BB81" s="99"/>
    </row>
    <row r="82" spans="1:54" s="94" customFormat="1" ht="27.75" customHeight="1">
      <c r="A82" s="427" t="s">
        <v>332</v>
      </c>
      <c r="B82" s="426"/>
      <c r="C82" s="187" t="str">
        <f>IF(B82="","",VLOOKUP(B82,Упутство!$A$1912:$B$6831,2,FALSE))</f>
        <v/>
      </c>
      <c r="D82" s="119"/>
      <c r="E82" s="119"/>
      <c r="F82" s="119"/>
      <c r="G82" s="119"/>
      <c r="H82" s="417"/>
      <c r="I82" s="417"/>
      <c r="J82" s="119"/>
      <c r="K82" s="119"/>
      <c r="L82" s="418"/>
      <c r="M82" s="418"/>
      <c r="N82" s="118">
        <f t="shared" si="3"/>
        <v>0</v>
      </c>
      <c r="O82" s="118">
        <f t="shared" si="4"/>
        <v>0</v>
      </c>
      <c r="P82" s="165"/>
      <c r="Q82" s="165"/>
      <c r="R82" s="165"/>
      <c r="S82" s="165"/>
      <c r="T82" s="165"/>
      <c r="U82" s="165"/>
      <c r="V82" s="165"/>
      <c r="W82" s="97"/>
      <c r="AB82" s="155"/>
      <c r="AC82" s="156"/>
      <c r="AD82" s="157"/>
      <c r="AE82" s="156"/>
      <c r="AN82" s="163"/>
      <c r="AO82" s="164"/>
      <c r="AP82" s="99"/>
      <c r="AQ82" s="99"/>
      <c r="AR82" s="189"/>
      <c r="AS82" s="189"/>
      <c r="AT82" s="189"/>
      <c r="AU82" s="190"/>
      <c r="AV82" s="196"/>
      <c r="AW82" s="190"/>
      <c r="AX82" s="189"/>
      <c r="AY82" s="189"/>
      <c r="AZ82" s="192"/>
      <c r="BA82" s="193"/>
      <c r="BB82" s="99"/>
    </row>
    <row r="83" spans="1:54" s="94" customFormat="1" ht="27.75" customHeight="1">
      <c r="A83" s="455" t="s">
        <v>333</v>
      </c>
      <c r="B83" s="456">
        <v>421000</v>
      </c>
      <c r="C83" s="457" t="str">
        <f>IF(B83="","",VLOOKUP(B83,Упутство!$A$1912:$B$6831,2,FALSE))</f>
        <v>СТАЛНИ ТРОШКОВИ</v>
      </c>
      <c r="D83" s="458">
        <f>SUM(D84:D113)</f>
        <v>0</v>
      </c>
      <c r="E83" s="458">
        <f t="shared" ref="E83:M83" si="10">SUM(E84:E113)</f>
        <v>0</v>
      </c>
      <c r="F83" s="458">
        <f t="shared" si="10"/>
        <v>0</v>
      </c>
      <c r="G83" s="458">
        <f t="shared" si="10"/>
        <v>0</v>
      </c>
      <c r="H83" s="459">
        <f t="shared" si="10"/>
        <v>0</v>
      </c>
      <c r="I83" s="459">
        <f t="shared" si="10"/>
        <v>0</v>
      </c>
      <c r="J83" s="458">
        <f t="shared" si="10"/>
        <v>0</v>
      </c>
      <c r="K83" s="458">
        <f t="shared" si="10"/>
        <v>0</v>
      </c>
      <c r="L83" s="458">
        <f t="shared" si="10"/>
        <v>0</v>
      </c>
      <c r="M83" s="458">
        <f t="shared" si="10"/>
        <v>0</v>
      </c>
      <c r="N83" s="460">
        <f t="shared" si="3"/>
        <v>0</v>
      </c>
      <c r="O83" s="460">
        <f t="shared" si="4"/>
        <v>0</v>
      </c>
      <c r="P83" s="165"/>
      <c r="Q83" s="165"/>
      <c r="R83" s="165"/>
      <c r="S83" s="165"/>
      <c r="T83" s="165"/>
      <c r="U83" s="165"/>
      <c r="V83" s="165"/>
      <c r="W83" s="97"/>
      <c r="AB83" s="155"/>
      <c r="AC83" s="156"/>
      <c r="AD83" s="157"/>
      <c r="AE83" s="156"/>
      <c r="AN83" s="163"/>
      <c r="AO83" s="164"/>
      <c r="AP83" s="99"/>
      <c r="AQ83" s="99"/>
      <c r="AR83" s="189"/>
      <c r="AS83" s="189"/>
      <c r="AT83" s="189"/>
      <c r="AU83" s="190"/>
      <c r="AV83" s="196"/>
      <c r="AW83" s="190"/>
      <c r="AX83" s="189"/>
      <c r="AY83" s="189"/>
      <c r="AZ83" s="192"/>
      <c r="BA83" s="193"/>
      <c r="BB83" s="99"/>
    </row>
    <row r="84" spans="1:54" s="94" customFormat="1" ht="27.75" customHeight="1">
      <c r="A84" s="427" t="s">
        <v>334</v>
      </c>
      <c r="B84" s="426"/>
      <c r="C84" s="187" t="str">
        <f>IF(B84="","",VLOOKUP(B84,Упутство!$A$1912:$B$6831,2,FALSE))</f>
        <v/>
      </c>
      <c r="D84" s="119"/>
      <c r="E84" s="119"/>
      <c r="F84" s="119"/>
      <c r="G84" s="119"/>
      <c r="H84" s="417"/>
      <c r="I84" s="417"/>
      <c r="J84" s="119"/>
      <c r="K84" s="119"/>
      <c r="L84" s="418"/>
      <c r="M84" s="418"/>
      <c r="N84" s="118">
        <f t="shared" si="3"/>
        <v>0</v>
      </c>
      <c r="O84" s="118">
        <f t="shared" si="4"/>
        <v>0</v>
      </c>
      <c r="P84" s="165"/>
      <c r="Q84" s="165"/>
      <c r="R84" s="165"/>
      <c r="S84" s="165"/>
      <c r="T84" s="165"/>
      <c r="U84" s="165"/>
      <c r="V84" s="165"/>
      <c r="W84" s="97"/>
      <c r="AB84" s="155"/>
      <c r="AC84" s="156"/>
      <c r="AD84" s="157"/>
      <c r="AE84" s="156"/>
      <c r="AN84" s="163"/>
      <c r="AO84" s="164"/>
      <c r="AP84" s="99"/>
      <c r="AQ84" s="99"/>
      <c r="AR84" s="189"/>
      <c r="AS84" s="189"/>
      <c r="AT84" s="189"/>
      <c r="AU84" s="190"/>
      <c r="AV84" s="196"/>
      <c r="AW84" s="190"/>
      <c r="AX84" s="189"/>
      <c r="AY84" s="189"/>
      <c r="AZ84" s="192"/>
      <c r="BA84" s="193"/>
      <c r="BB84" s="99"/>
    </row>
    <row r="85" spans="1:54" s="94" customFormat="1" ht="27.75" customHeight="1">
      <c r="A85" s="427" t="s">
        <v>335</v>
      </c>
      <c r="B85" s="426"/>
      <c r="C85" s="187" t="str">
        <f>IF(B85="","",VLOOKUP(B85,Упутство!$A$1912:$B$6831,2,FALSE))</f>
        <v/>
      </c>
      <c r="D85" s="119"/>
      <c r="E85" s="119"/>
      <c r="F85" s="119"/>
      <c r="G85" s="119"/>
      <c r="H85" s="417"/>
      <c r="I85" s="417"/>
      <c r="J85" s="119"/>
      <c r="K85" s="119"/>
      <c r="L85" s="418"/>
      <c r="M85" s="418"/>
      <c r="N85" s="118">
        <f t="shared" si="3"/>
        <v>0</v>
      </c>
      <c r="O85" s="118">
        <f t="shared" si="4"/>
        <v>0</v>
      </c>
      <c r="P85" s="165"/>
      <c r="Q85" s="165"/>
      <c r="R85" s="165"/>
      <c r="S85" s="165"/>
      <c r="T85" s="165"/>
      <c r="U85" s="165"/>
      <c r="V85" s="165"/>
      <c r="W85" s="97"/>
      <c r="AB85" s="155"/>
      <c r="AC85" s="156"/>
      <c r="AD85" s="157"/>
      <c r="AE85" s="156"/>
      <c r="AN85" s="163"/>
      <c r="AO85" s="164"/>
      <c r="AP85" s="99"/>
      <c r="AQ85" s="99"/>
      <c r="AR85" s="189"/>
      <c r="AS85" s="189"/>
      <c r="AT85" s="189"/>
      <c r="AU85" s="190"/>
      <c r="AV85" s="196"/>
      <c r="AW85" s="190"/>
      <c r="AX85" s="189"/>
      <c r="AY85" s="189"/>
      <c r="AZ85" s="192"/>
      <c r="BA85" s="193"/>
      <c r="BB85" s="99"/>
    </row>
    <row r="86" spans="1:54" s="94" customFormat="1" ht="27.75" customHeight="1">
      <c r="A86" s="427" t="s">
        <v>336</v>
      </c>
      <c r="B86" s="426"/>
      <c r="C86" s="187" t="str">
        <f>IF(B86="","",VLOOKUP(B86,Упутство!$A$1912:$B$6831,2,FALSE))</f>
        <v/>
      </c>
      <c r="D86" s="119"/>
      <c r="E86" s="119"/>
      <c r="F86" s="119"/>
      <c r="G86" s="119"/>
      <c r="H86" s="417"/>
      <c r="I86" s="417"/>
      <c r="J86" s="119"/>
      <c r="K86" s="119"/>
      <c r="L86" s="418"/>
      <c r="M86" s="418"/>
      <c r="N86" s="118">
        <f t="shared" si="3"/>
        <v>0</v>
      </c>
      <c r="O86" s="118">
        <f t="shared" si="4"/>
        <v>0</v>
      </c>
      <c r="P86" s="165"/>
      <c r="Q86" s="165"/>
      <c r="R86" s="165"/>
      <c r="S86" s="165"/>
      <c r="T86" s="165"/>
      <c r="U86" s="165"/>
      <c r="V86" s="165"/>
      <c r="W86" s="97"/>
      <c r="AB86" s="155"/>
      <c r="AC86" s="156"/>
      <c r="AD86" s="157"/>
      <c r="AE86" s="156"/>
      <c r="AN86" s="163"/>
      <c r="AO86" s="164"/>
      <c r="AP86" s="99"/>
      <c r="AQ86" s="99"/>
      <c r="AR86" s="189"/>
      <c r="AS86" s="189"/>
      <c r="AT86" s="189"/>
      <c r="AU86" s="190"/>
      <c r="AV86" s="196"/>
      <c r="AW86" s="190"/>
      <c r="AX86" s="189"/>
      <c r="AY86" s="189"/>
      <c r="AZ86" s="192"/>
      <c r="BA86" s="193"/>
      <c r="BB86" s="99"/>
    </row>
    <row r="87" spans="1:54" s="94" customFormat="1" ht="27.75" customHeight="1">
      <c r="A87" s="427" t="s">
        <v>337</v>
      </c>
      <c r="B87" s="426"/>
      <c r="C87" s="187" t="str">
        <f>IF(B87="","",VLOOKUP(B87,Упутство!$A$1912:$B$6831,2,FALSE))</f>
        <v/>
      </c>
      <c r="D87" s="119"/>
      <c r="E87" s="119"/>
      <c r="F87" s="119"/>
      <c r="G87" s="119"/>
      <c r="H87" s="417"/>
      <c r="I87" s="417"/>
      <c r="J87" s="119"/>
      <c r="K87" s="119"/>
      <c r="L87" s="418"/>
      <c r="M87" s="418"/>
      <c r="N87" s="118">
        <f t="shared" si="3"/>
        <v>0</v>
      </c>
      <c r="O87" s="118">
        <f t="shared" si="4"/>
        <v>0</v>
      </c>
      <c r="P87" s="165"/>
      <c r="Q87" s="165"/>
      <c r="R87" s="165"/>
      <c r="S87" s="165"/>
      <c r="T87" s="165"/>
      <c r="U87" s="165"/>
      <c r="V87" s="165"/>
      <c r="W87" s="97"/>
      <c r="AB87" s="155"/>
      <c r="AC87" s="156"/>
      <c r="AD87" s="157"/>
      <c r="AE87" s="156"/>
      <c r="AN87" s="163"/>
      <c r="AO87" s="164"/>
      <c r="AP87" s="99"/>
      <c r="AQ87" s="99"/>
      <c r="AR87" s="189"/>
      <c r="AS87" s="189"/>
      <c r="AT87" s="189"/>
      <c r="AU87" s="190"/>
      <c r="AV87" s="196"/>
      <c r="AW87" s="190"/>
      <c r="AX87" s="189"/>
      <c r="AY87" s="189"/>
      <c r="AZ87" s="192"/>
      <c r="BA87" s="193"/>
      <c r="BB87" s="99"/>
    </row>
    <row r="88" spans="1:54" s="94" customFormat="1" ht="27.75" customHeight="1">
      <c r="A88" s="427" t="s">
        <v>338</v>
      </c>
      <c r="B88" s="426"/>
      <c r="C88" s="187" t="str">
        <f>IF(B88="","",VLOOKUP(B88,Упутство!$A$1912:$B$6831,2,FALSE))</f>
        <v/>
      </c>
      <c r="D88" s="119"/>
      <c r="E88" s="119"/>
      <c r="F88" s="119"/>
      <c r="G88" s="119"/>
      <c r="H88" s="417"/>
      <c r="I88" s="417"/>
      <c r="J88" s="119"/>
      <c r="K88" s="119"/>
      <c r="L88" s="418"/>
      <c r="M88" s="418"/>
      <c r="N88" s="118">
        <f t="shared" si="3"/>
        <v>0</v>
      </c>
      <c r="O88" s="118">
        <f t="shared" si="4"/>
        <v>0</v>
      </c>
      <c r="P88" s="165"/>
      <c r="Q88" s="165"/>
      <c r="R88" s="165"/>
      <c r="S88" s="165"/>
      <c r="T88" s="165"/>
      <c r="U88" s="165"/>
      <c r="V88" s="165"/>
      <c r="W88" s="97"/>
      <c r="AB88" s="155"/>
      <c r="AC88" s="156"/>
      <c r="AD88" s="157"/>
      <c r="AE88" s="156"/>
      <c r="AN88" s="163"/>
      <c r="AO88" s="164"/>
      <c r="AP88" s="99"/>
      <c r="AQ88" s="99"/>
      <c r="AR88" s="189"/>
      <c r="AS88" s="189"/>
      <c r="AT88" s="189"/>
      <c r="AU88" s="190"/>
      <c r="AV88" s="196"/>
      <c r="AW88" s="190"/>
      <c r="AX88" s="189"/>
      <c r="AY88" s="189"/>
      <c r="AZ88" s="192"/>
      <c r="BA88" s="193"/>
      <c r="BB88" s="99"/>
    </row>
    <row r="89" spans="1:54" s="94" customFormat="1" ht="27.75" customHeight="1">
      <c r="A89" s="427" t="s">
        <v>339</v>
      </c>
      <c r="B89" s="426"/>
      <c r="C89" s="187" t="str">
        <f>IF(B89="","",VLOOKUP(B89,Упутство!$A$1912:$B$6831,2,FALSE))</f>
        <v/>
      </c>
      <c r="D89" s="119"/>
      <c r="E89" s="119"/>
      <c r="F89" s="119"/>
      <c r="G89" s="119"/>
      <c r="H89" s="417"/>
      <c r="I89" s="417"/>
      <c r="J89" s="119"/>
      <c r="K89" s="119"/>
      <c r="L89" s="418"/>
      <c r="M89" s="418"/>
      <c r="N89" s="118">
        <f t="shared" si="3"/>
        <v>0</v>
      </c>
      <c r="O89" s="118">
        <f t="shared" si="4"/>
        <v>0</v>
      </c>
      <c r="P89" s="165"/>
      <c r="Q89" s="165"/>
      <c r="R89" s="165"/>
      <c r="S89" s="165"/>
      <c r="T89" s="165"/>
      <c r="U89" s="165"/>
      <c r="V89" s="165"/>
      <c r="W89" s="97"/>
      <c r="AB89" s="155"/>
      <c r="AC89" s="156"/>
      <c r="AD89" s="157"/>
      <c r="AE89" s="156"/>
      <c r="AN89" s="163"/>
      <c r="AO89" s="164"/>
      <c r="AP89" s="99"/>
      <c r="AQ89" s="99"/>
      <c r="AR89" s="189"/>
      <c r="AS89" s="189"/>
      <c r="AT89" s="189"/>
      <c r="AU89" s="190"/>
      <c r="AV89" s="196"/>
      <c r="AW89" s="190"/>
      <c r="AX89" s="189"/>
      <c r="AY89" s="189"/>
      <c r="AZ89" s="192"/>
      <c r="BA89" s="193"/>
      <c r="BB89" s="99"/>
    </row>
    <row r="90" spans="1:54" s="94" customFormat="1" ht="27.75" customHeight="1">
      <c r="A90" s="427" t="s">
        <v>340</v>
      </c>
      <c r="B90" s="426"/>
      <c r="C90" s="187" t="str">
        <f>IF(B90="","",VLOOKUP(B90,Упутство!$A$1912:$B$6831,2,FALSE))</f>
        <v/>
      </c>
      <c r="D90" s="119"/>
      <c r="E90" s="119"/>
      <c r="F90" s="119"/>
      <c r="G90" s="119"/>
      <c r="H90" s="417"/>
      <c r="I90" s="417"/>
      <c r="J90" s="119"/>
      <c r="K90" s="119"/>
      <c r="L90" s="418"/>
      <c r="M90" s="418"/>
      <c r="N90" s="118">
        <f t="shared" si="3"/>
        <v>0</v>
      </c>
      <c r="O90" s="118">
        <f t="shared" si="4"/>
        <v>0</v>
      </c>
      <c r="P90" s="165"/>
      <c r="Q90" s="165"/>
      <c r="R90" s="165"/>
      <c r="S90" s="165"/>
      <c r="T90" s="165"/>
      <c r="U90" s="165"/>
      <c r="V90" s="165"/>
      <c r="W90" s="97"/>
      <c r="AB90" s="155"/>
      <c r="AC90" s="156"/>
      <c r="AD90" s="157"/>
      <c r="AE90" s="156"/>
      <c r="AN90" s="163"/>
      <c r="AO90" s="164"/>
      <c r="AP90" s="99"/>
      <c r="AQ90" s="99"/>
      <c r="AR90" s="189"/>
      <c r="AS90" s="189"/>
      <c r="AT90" s="189"/>
      <c r="AU90" s="190"/>
      <c r="AV90" s="196"/>
      <c r="AW90" s="190"/>
      <c r="AX90" s="189"/>
      <c r="AY90" s="189"/>
      <c r="AZ90" s="192"/>
      <c r="BA90" s="193"/>
      <c r="BB90" s="99"/>
    </row>
    <row r="91" spans="1:54" s="94" customFormat="1" ht="27.75" customHeight="1">
      <c r="A91" s="427" t="s">
        <v>341</v>
      </c>
      <c r="B91" s="426"/>
      <c r="C91" s="187" t="str">
        <f>IF(B91="","",VLOOKUP(B91,Упутство!$A$1912:$B$6831,2,FALSE))</f>
        <v/>
      </c>
      <c r="D91" s="119"/>
      <c r="E91" s="119"/>
      <c r="F91" s="119"/>
      <c r="G91" s="119"/>
      <c r="H91" s="417"/>
      <c r="I91" s="417"/>
      <c r="J91" s="119"/>
      <c r="K91" s="119"/>
      <c r="L91" s="418"/>
      <c r="M91" s="418"/>
      <c r="N91" s="118">
        <f t="shared" si="3"/>
        <v>0</v>
      </c>
      <c r="O91" s="118">
        <f t="shared" si="4"/>
        <v>0</v>
      </c>
      <c r="P91" s="165"/>
      <c r="Q91" s="165"/>
      <c r="R91" s="165"/>
      <c r="S91" s="165"/>
      <c r="T91" s="165"/>
      <c r="U91" s="165"/>
      <c r="V91" s="165"/>
      <c r="W91" s="97"/>
      <c r="AB91" s="155"/>
      <c r="AC91" s="156"/>
      <c r="AD91" s="157"/>
      <c r="AE91" s="156"/>
      <c r="AN91" s="163"/>
      <c r="AO91" s="164"/>
      <c r="AP91" s="99"/>
      <c r="AQ91" s="99"/>
      <c r="AR91" s="189"/>
      <c r="AS91" s="189"/>
      <c r="AT91" s="189"/>
      <c r="AU91" s="190"/>
      <c r="AV91" s="196"/>
      <c r="AW91" s="190"/>
      <c r="AX91" s="189"/>
      <c r="AY91" s="189"/>
      <c r="AZ91" s="192"/>
      <c r="BA91" s="193"/>
      <c r="BB91" s="99"/>
    </row>
    <row r="92" spans="1:54" s="94" customFormat="1" ht="27.75" customHeight="1">
      <c r="A92" s="427" t="s">
        <v>342</v>
      </c>
      <c r="B92" s="426"/>
      <c r="C92" s="187" t="str">
        <f>IF(B92="","",VLOOKUP(B92,Упутство!$A$1912:$B$6831,2,FALSE))</f>
        <v/>
      </c>
      <c r="D92" s="119"/>
      <c r="E92" s="119"/>
      <c r="F92" s="119"/>
      <c r="G92" s="119"/>
      <c r="H92" s="417"/>
      <c r="I92" s="417"/>
      <c r="J92" s="119"/>
      <c r="K92" s="119"/>
      <c r="L92" s="418"/>
      <c r="M92" s="418"/>
      <c r="N92" s="118">
        <f t="shared" si="3"/>
        <v>0</v>
      </c>
      <c r="O92" s="118">
        <f t="shared" si="4"/>
        <v>0</v>
      </c>
      <c r="P92" s="165"/>
      <c r="Q92" s="165"/>
      <c r="R92" s="165"/>
      <c r="S92" s="165"/>
      <c r="T92" s="165"/>
      <c r="U92" s="165"/>
      <c r="V92" s="165"/>
      <c r="W92" s="97"/>
      <c r="AB92" s="155"/>
      <c r="AC92" s="156"/>
      <c r="AD92" s="157"/>
      <c r="AE92" s="156"/>
      <c r="AN92" s="163"/>
      <c r="AO92" s="164"/>
      <c r="AP92" s="99"/>
      <c r="AQ92" s="99"/>
      <c r="AR92" s="189"/>
      <c r="AS92" s="189"/>
      <c r="AT92" s="189"/>
      <c r="AU92" s="190"/>
      <c r="AV92" s="196"/>
      <c r="AW92" s="190"/>
      <c r="AX92" s="189"/>
      <c r="AY92" s="189"/>
      <c r="AZ92" s="192"/>
      <c r="BA92" s="193"/>
      <c r="BB92" s="99"/>
    </row>
    <row r="93" spans="1:54" s="94" customFormat="1" ht="27.75" customHeight="1">
      <c r="A93" s="427" t="s">
        <v>343</v>
      </c>
      <c r="B93" s="426"/>
      <c r="C93" s="187" t="str">
        <f>IF(B93="","",VLOOKUP(B93,Упутство!$A$1912:$B$6831,2,FALSE))</f>
        <v/>
      </c>
      <c r="D93" s="119"/>
      <c r="E93" s="119"/>
      <c r="F93" s="119"/>
      <c r="G93" s="119"/>
      <c r="H93" s="417"/>
      <c r="I93" s="417"/>
      <c r="J93" s="119"/>
      <c r="K93" s="119"/>
      <c r="L93" s="418"/>
      <c r="M93" s="418"/>
      <c r="N93" s="118">
        <f t="shared" si="3"/>
        <v>0</v>
      </c>
      <c r="O93" s="118">
        <f t="shared" si="4"/>
        <v>0</v>
      </c>
      <c r="P93" s="165"/>
      <c r="Q93" s="165"/>
      <c r="R93" s="165"/>
      <c r="S93" s="165"/>
      <c r="T93" s="165"/>
      <c r="U93" s="165"/>
      <c r="V93" s="165"/>
      <c r="W93" s="97"/>
      <c r="AB93" s="155"/>
      <c r="AC93" s="156"/>
      <c r="AD93" s="157"/>
      <c r="AE93" s="156"/>
      <c r="AN93" s="163"/>
      <c r="AO93" s="164"/>
      <c r="AP93" s="99"/>
      <c r="AQ93" s="99"/>
      <c r="AR93" s="189"/>
      <c r="AS93" s="189"/>
      <c r="AT93" s="189"/>
      <c r="AU93" s="190"/>
      <c r="AV93" s="196"/>
      <c r="AW93" s="190"/>
      <c r="AX93" s="189"/>
      <c r="AY93" s="189"/>
      <c r="AZ93" s="192"/>
      <c r="BA93" s="193"/>
      <c r="BB93" s="99"/>
    </row>
    <row r="94" spans="1:54" s="94" customFormat="1" ht="27.75" customHeight="1">
      <c r="A94" s="427" t="s">
        <v>344</v>
      </c>
      <c r="B94" s="426"/>
      <c r="C94" s="187" t="str">
        <f>IF(B94="","",VLOOKUP(B94,Упутство!$A$1912:$B$6831,2,FALSE))</f>
        <v/>
      </c>
      <c r="D94" s="119"/>
      <c r="E94" s="119"/>
      <c r="F94" s="119"/>
      <c r="G94" s="119"/>
      <c r="H94" s="417"/>
      <c r="I94" s="417"/>
      <c r="J94" s="119"/>
      <c r="K94" s="119"/>
      <c r="L94" s="418"/>
      <c r="M94" s="418"/>
      <c r="N94" s="118">
        <f t="shared" si="3"/>
        <v>0</v>
      </c>
      <c r="O94" s="118">
        <f t="shared" si="4"/>
        <v>0</v>
      </c>
      <c r="P94" s="165"/>
      <c r="Q94" s="165"/>
      <c r="R94" s="165"/>
      <c r="S94" s="165"/>
      <c r="T94" s="165"/>
      <c r="U94" s="165"/>
      <c r="V94" s="165"/>
      <c r="W94" s="97"/>
      <c r="AB94" s="155"/>
      <c r="AC94" s="156"/>
      <c r="AD94" s="157"/>
      <c r="AE94" s="156"/>
      <c r="AN94" s="163"/>
      <c r="AO94" s="164"/>
      <c r="AP94" s="99"/>
      <c r="AQ94" s="99"/>
      <c r="AR94" s="189"/>
      <c r="AS94" s="189"/>
      <c r="AT94" s="189"/>
      <c r="AU94" s="190"/>
      <c r="AV94" s="196"/>
      <c r="AW94" s="190"/>
      <c r="AX94" s="189"/>
      <c r="AY94" s="189"/>
      <c r="AZ94" s="192"/>
      <c r="BA94" s="193"/>
      <c r="BB94" s="99"/>
    </row>
    <row r="95" spans="1:54" s="94" customFormat="1" ht="27.75" customHeight="1">
      <c r="A95" s="427" t="s">
        <v>345</v>
      </c>
      <c r="B95" s="426"/>
      <c r="C95" s="187" t="str">
        <f>IF(B95="","",VLOOKUP(B95,Упутство!$A$1912:$B$6831,2,FALSE))</f>
        <v/>
      </c>
      <c r="D95" s="119"/>
      <c r="E95" s="119"/>
      <c r="F95" s="119"/>
      <c r="G95" s="119"/>
      <c r="H95" s="417"/>
      <c r="I95" s="417"/>
      <c r="J95" s="119"/>
      <c r="K95" s="119"/>
      <c r="L95" s="418"/>
      <c r="M95" s="418"/>
      <c r="N95" s="118">
        <f t="shared" si="3"/>
        <v>0</v>
      </c>
      <c r="O95" s="118">
        <f t="shared" si="4"/>
        <v>0</v>
      </c>
      <c r="P95" s="165"/>
      <c r="Q95" s="165"/>
      <c r="R95" s="165"/>
      <c r="S95" s="165"/>
      <c r="T95" s="165"/>
      <c r="U95" s="165"/>
      <c r="V95" s="165"/>
      <c r="W95" s="97"/>
      <c r="AB95" s="155"/>
      <c r="AC95" s="156"/>
      <c r="AD95" s="157"/>
      <c r="AE95" s="156"/>
      <c r="AN95" s="163"/>
      <c r="AO95" s="164"/>
      <c r="AP95" s="99"/>
      <c r="AQ95" s="99"/>
      <c r="AR95" s="189"/>
      <c r="AS95" s="189"/>
      <c r="AT95" s="189"/>
      <c r="AU95" s="190"/>
      <c r="AV95" s="196"/>
      <c r="AW95" s="190"/>
      <c r="AX95" s="189"/>
      <c r="AY95" s="189"/>
      <c r="AZ95" s="192"/>
      <c r="BA95" s="193"/>
      <c r="BB95" s="99"/>
    </row>
    <row r="96" spans="1:54" s="94" customFormat="1" ht="27.75" customHeight="1">
      <c r="A96" s="427" t="s">
        <v>346</v>
      </c>
      <c r="B96" s="426"/>
      <c r="C96" s="187" t="str">
        <f>IF(B96="","",VLOOKUP(B96,Упутство!$A$1912:$B$6831,2,FALSE))</f>
        <v/>
      </c>
      <c r="D96" s="119"/>
      <c r="E96" s="119"/>
      <c r="F96" s="119"/>
      <c r="G96" s="119"/>
      <c r="H96" s="417"/>
      <c r="I96" s="417"/>
      <c r="J96" s="119"/>
      <c r="K96" s="119"/>
      <c r="L96" s="418"/>
      <c r="M96" s="418"/>
      <c r="N96" s="118">
        <f t="shared" si="3"/>
        <v>0</v>
      </c>
      <c r="O96" s="118">
        <f t="shared" si="4"/>
        <v>0</v>
      </c>
      <c r="P96" s="165"/>
      <c r="Q96" s="165"/>
      <c r="R96" s="165"/>
      <c r="S96" s="165"/>
      <c r="T96" s="165"/>
      <c r="U96" s="165"/>
      <c r="V96" s="165"/>
      <c r="W96" s="97"/>
      <c r="AB96" s="155"/>
      <c r="AC96" s="156"/>
      <c r="AD96" s="157"/>
      <c r="AE96" s="156"/>
      <c r="AN96" s="163"/>
      <c r="AO96" s="164"/>
      <c r="AP96" s="99"/>
      <c r="AQ96" s="99"/>
      <c r="AR96" s="189"/>
      <c r="AS96" s="189"/>
      <c r="AT96" s="189"/>
      <c r="AU96" s="190"/>
      <c r="AV96" s="196"/>
      <c r="AW96" s="190"/>
      <c r="AX96" s="189"/>
      <c r="AY96" s="189"/>
      <c r="AZ96" s="192"/>
      <c r="BA96" s="193"/>
      <c r="BB96" s="99"/>
    </row>
    <row r="97" spans="1:54" s="94" customFormat="1" ht="27.75" customHeight="1">
      <c r="A97" s="427" t="s">
        <v>347</v>
      </c>
      <c r="B97" s="426"/>
      <c r="C97" s="187" t="str">
        <f>IF(B97="","",VLOOKUP(B97,Упутство!$A$1912:$B$6831,2,FALSE))</f>
        <v/>
      </c>
      <c r="D97" s="119"/>
      <c r="E97" s="119"/>
      <c r="F97" s="119"/>
      <c r="G97" s="119"/>
      <c r="H97" s="417"/>
      <c r="I97" s="417"/>
      <c r="J97" s="119"/>
      <c r="K97" s="119"/>
      <c r="L97" s="418"/>
      <c r="M97" s="418"/>
      <c r="N97" s="118">
        <f t="shared" si="3"/>
        <v>0</v>
      </c>
      <c r="O97" s="118">
        <f t="shared" si="4"/>
        <v>0</v>
      </c>
      <c r="P97" s="165"/>
      <c r="Q97" s="165"/>
      <c r="R97" s="165"/>
      <c r="S97" s="165"/>
      <c r="T97" s="165"/>
      <c r="U97" s="165"/>
      <c r="V97" s="165"/>
      <c r="W97" s="97"/>
      <c r="AB97" s="155"/>
      <c r="AC97" s="156"/>
      <c r="AD97" s="157"/>
      <c r="AE97" s="156"/>
      <c r="AN97" s="163"/>
      <c r="AO97" s="164"/>
      <c r="AP97" s="99"/>
      <c r="AQ97" s="99"/>
      <c r="AR97" s="189"/>
      <c r="AS97" s="189"/>
      <c r="AT97" s="189"/>
      <c r="AU97" s="190"/>
      <c r="AV97" s="196"/>
      <c r="AW97" s="190"/>
      <c r="AX97" s="189"/>
      <c r="AY97" s="189"/>
      <c r="AZ97" s="192"/>
      <c r="BA97" s="193"/>
      <c r="BB97" s="99"/>
    </row>
    <row r="98" spans="1:54" s="94" customFormat="1" ht="27.75" customHeight="1">
      <c r="A98" s="427" t="s">
        <v>348</v>
      </c>
      <c r="B98" s="426"/>
      <c r="C98" s="187" t="str">
        <f>IF(B98="","",VLOOKUP(B98,Упутство!$A$1912:$B$6831,2,FALSE))</f>
        <v/>
      </c>
      <c r="D98" s="119"/>
      <c r="E98" s="119"/>
      <c r="F98" s="119"/>
      <c r="G98" s="119"/>
      <c r="H98" s="417"/>
      <c r="I98" s="417"/>
      <c r="J98" s="119"/>
      <c r="K98" s="119"/>
      <c r="L98" s="418"/>
      <c r="M98" s="418"/>
      <c r="N98" s="118">
        <f t="shared" si="3"/>
        <v>0</v>
      </c>
      <c r="O98" s="118">
        <f t="shared" si="4"/>
        <v>0</v>
      </c>
      <c r="P98" s="165"/>
      <c r="Q98" s="165"/>
      <c r="R98" s="165"/>
      <c r="S98" s="165"/>
      <c r="T98" s="165"/>
      <c r="U98" s="165"/>
      <c r="V98" s="165"/>
      <c r="W98" s="97"/>
      <c r="AB98" s="155"/>
      <c r="AC98" s="156"/>
      <c r="AD98" s="157"/>
      <c r="AE98" s="156"/>
      <c r="AN98" s="163"/>
      <c r="AO98" s="164"/>
      <c r="AP98" s="99"/>
      <c r="AQ98" s="99"/>
      <c r="AR98" s="189"/>
      <c r="AS98" s="189"/>
      <c r="AT98" s="189"/>
      <c r="AU98" s="190"/>
      <c r="AV98" s="196"/>
      <c r="AW98" s="190"/>
      <c r="AX98" s="189"/>
      <c r="AY98" s="189"/>
      <c r="AZ98" s="192"/>
      <c r="BA98" s="193"/>
      <c r="BB98" s="99"/>
    </row>
    <row r="99" spans="1:54" s="94" customFormat="1" ht="27.75" customHeight="1">
      <c r="A99" s="427" t="s">
        <v>349</v>
      </c>
      <c r="B99" s="426"/>
      <c r="C99" s="187" t="str">
        <f>IF(B99="","",VLOOKUP(B99,Упутство!$A$1912:$B$6831,2,FALSE))</f>
        <v/>
      </c>
      <c r="D99" s="119"/>
      <c r="E99" s="119"/>
      <c r="F99" s="119"/>
      <c r="G99" s="119"/>
      <c r="H99" s="417"/>
      <c r="I99" s="417"/>
      <c r="J99" s="119"/>
      <c r="K99" s="119"/>
      <c r="L99" s="418"/>
      <c r="M99" s="418"/>
      <c r="N99" s="118">
        <f t="shared" si="3"/>
        <v>0</v>
      </c>
      <c r="O99" s="118">
        <f t="shared" si="4"/>
        <v>0</v>
      </c>
      <c r="P99" s="165"/>
      <c r="Q99" s="165"/>
      <c r="R99" s="165"/>
      <c r="S99" s="165"/>
      <c r="T99" s="165"/>
      <c r="U99" s="165"/>
      <c r="V99" s="165"/>
      <c r="W99" s="97"/>
      <c r="AB99" s="155"/>
      <c r="AC99" s="156"/>
      <c r="AD99" s="157"/>
      <c r="AE99" s="156"/>
      <c r="AN99" s="163"/>
      <c r="AO99" s="164"/>
      <c r="AP99" s="99"/>
      <c r="AQ99" s="99"/>
      <c r="AR99" s="189"/>
      <c r="AS99" s="189"/>
      <c r="AT99" s="189"/>
      <c r="AU99" s="190"/>
      <c r="AV99" s="196"/>
      <c r="AW99" s="190"/>
      <c r="AX99" s="189"/>
      <c r="AY99" s="189"/>
      <c r="AZ99" s="192"/>
      <c r="BA99" s="193"/>
      <c r="BB99" s="99"/>
    </row>
    <row r="100" spans="1:54" s="94" customFormat="1" ht="27.75" customHeight="1">
      <c r="A100" s="427" t="s">
        <v>350</v>
      </c>
      <c r="B100" s="426"/>
      <c r="C100" s="187" t="str">
        <f>IF(B100="","",VLOOKUP(B100,Упутство!$A$1912:$B$6831,2,FALSE))</f>
        <v/>
      </c>
      <c r="D100" s="119"/>
      <c r="E100" s="119"/>
      <c r="F100" s="119"/>
      <c r="G100" s="119"/>
      <c r="H100" s="417"/>
      <c r="I100" s="417"/>
      <c r="J100" s="119"/>
      <c r="K100" s="119"/>
      <c r="L100" s="418"/>
      <c r="M100" s="418"/>
      <c r="N100" s="118">
        <f t="shared" si="3"/>
        <v>0</v>
      </c>
      <c r="O100" s="118">
        <f t="shared" si="4"/>
        <v>0</v>
      </c>
      <c r="P100" s="165"/>
      <c r="Q100" s="165"/>
      <c r="R100" s="165"/>
      <c r="S100" s="165"/>
      <c r="T100" s="165"/>
      <c r="U100" s="165"/>
      <c r="V100" s="165"/>
      <c r="W100" s="97"/>
      <c r="AB100" s="155"/>
      <c r="AC100" s="156"/>
      <c r="AD100" s="157"/>
      <c r="AE100" s="156"/>
      <c r="AN100" s="163"/>
      <c r="AO100" s="164"/>
      <c r="AP100" s="99"/>
      <c r="AQ100" s="99"/>
      <c r="AR100" s="189"/>
      <c r="AS100" s="189"/>
      <c r="AT100" s="189"/>
      <c r="AU100" s="190"/>
      <c r="AV100" s="196"/>
      <c r="AW100" s="190"/>
      <c r="AX100" s="189"/>
      <c r="AY100" s="189"/>
      <c r="AZ100" s="192"/>
      <c r="BA100" s="193"/>
      <c r="BB100" s="99"/>
    </row>
    <row r="101" spans="1:54" s="94" customFormat="1" ht="27.75" customHeight="1">
      <c r="A101" s="427" t="s">
        <v>351</v>
      </c>
      <c r="B101" s="426"/>
      <c r="C101" s="187" t="str">
        <f>IF(B101="","",VLOOKUP(B101,Упутство!$A$1912:$B$6831,2,FALSE))</f>
        <v/>
      </c>
      <c r="D101" s="119"/>
      <c r="E101" s="119"/>
      <c r="F101" s="119"/>
      <c r="G101" s="119"/>
      <c r="H101" s="417"/>
      <c r="I101" s="417"/>
      <c r="J101" s="119"/>
      <c r="K101" s="119"/>
      <c r="L101" s="418"/>
      <c r="M101" s="418"/>
      <c r="N101" s="118">
        <f t="shared" si="3"/>
        <v>0</v>
      </c>
      <c r="O101" s="118">
        <f t="shared" si="4"/>
        <v>0</v>
      </c>
      <c r="P101" s="165"/>
      <c r="Q101" s="165"/>
      <c r="R101" s="165"/>
      <c r="S101" s="165"/>
      <c r="T101" s="165"/>
      <c r="U101" s="165"/>
      <c r="V101" s="165"/>
      <c r="W101" s="97"/>
      <c r="AB101" s="155"/>
      <c r="AC101" s="156"/>
      <c r="AD101" s="157"/>
      <c r="AE101" s="156"/>
      <c r="AN101" s="163"/>
      <c r="AO101" s="164"/>
      <c r="AP101" s="99"/>
      <c r="AQ101" s="99"/>
      <c r="AR101" s="189"/>
      <c r="AS101" s="189"/>
      <c r="AT101" s="189"/>
      <c r="AU101" s="190"/>
      <c r="AV101" s="196"/>
      <c r="AW101" s="190"/>
      <c r="AX101" s="189"/>
      <c r="AY101" s="189"/>
      <c r="AZ101" s="192"/>
      <c r="BA101" s="193"/>
      <c r="BB101" s="99"/>
    </row>
    <row r="102" spans="1:54" s="94" customFormat="1" ht="27.75" customHeight="1">
      <c r="A102" s="427" t="s">
        <v>352</v>
      </c>
      <c r="B102" s="426"/>
      <c r="C102" s="187" t="str">
        <f>IF(B102="","",VLOOKUP(B102,Упутство!$A$1912:$B$6831,2,FALSE))</f>
        <v/>
      </c>
      <c r="D102" s="119"/>
      <c r="E102" s="119"/>
      <c r="F102" s="119"/>
      <c r="G102" s="119"/>
      <c r="H102" s="417"/>
      <c r="I102" s="417"/>
      <c r="J102" s="119"/>
      <c r="K102" s="119"/>
      <c r="L102" s="418"/>
      <c r="M102" s="418"/>
      <c r="N102" s="118">
        <f t="shared" si="3"/>
        <v>0</v>
      </c>
      <c r="O102" s="118">
        <f t="shared" si="4"/>
        <v>0</v>
      </c>
      <c r="P102" s="165"/>
      <c r="Q102" s="165"/>
      <c r="R102" s="165"/>
      <c r="S102" s="165"/>
      <c r="T102" s="165"/>
      <c r="U102" s="165"/>
      <c r="V102" s="165"/>
      <c r="W102" s="97"/>
      <c r="AB102" s="155"/>
      <c r="AC102" s="156"/>
      <c r="AD102" s="157"/>
      <c r="AE102" s="156"/>
      <c r="AN102" s="163"/>
      <c r="AO102" s="164"/>
      <c r="AP102" s="99"/>
      <c r="AQ102" s="99"/>
      <c r="AR102" s="189"/>
      <c r="AS102" s="189"/>
      <c r="AT102" s="189"/>
      <c r="AU102" s="190"/>
      <c r="AV102" s="196"/>
      <c r="AW102" s="190"/>
      <c r="AX102" s="189"/>
      <c r="AY102" s="189"/>
      <c r="AZ102" s="192"/>
      <c r="BA102" s="193"/>
      <c r="BB102" s="99"/>
    </row>
    <row r="103" spans="1:54" s="94" customFormat="1" ht="27.75" customHeight="1">
      <c r="A103" s="427" t="s">
        <v>353</v>
      </c>
      <c r="B103" s="426"/>
      <c r="C103" s="187" t="str">
        <f>IF(B103="","",VLOOKUP(B103,Упутство!$A$1912:$B$6831,2,FALSE))</f>
        <v/>
      </c>
      <c r="D103" s="119"/>
      <c r="E103" s="119"/>
      <c r="F103" s="119"/>
      <c r="G103" s="119"/>
      <c r="H103" s="417"/>
      <c r="I103" s="417"/>
      <c r="J103" s="119"/>
      <c r="K103" s="119"/>
      <c r="L103" s="418"/>
      <c r="M103" s="418"/>
      <c r="N103" s="118">
        <f t="shared" si="3"/>
        <v>0</v>
      </c>
      <c r="O103" s="118">
        <f t="shared" si="4"/>
        <v>0</v>
      </c>
      <c r="P103" s="165"/>
      <c r="Q103" s="165"/>
      <c r="R103" s="165"/>
      <c r="S103" s="165"/>
      <c r="T103" s="165"/>
      <c r="U103" s="165"/>
      <c r="V103" s="165"/>
      <c r="W103" s="97"/>
      <c r="AB103" s="155"/>
      <c r="AC103" s="156"/>
      <c r="AD103" s="157"/>
      <c r="AE103" s="156"/>
      <c r="AN103" s="163"/>
      <c r="AO103" s="164"/>
      <c r="AP103" s="99"/>
      <c r="AQ103" s="99"/>
      <c r="AR103" s="189"/>
      <c r="AS103" s="189"/>
      <c r="AT103" s="189"/>
      <c r="AU103" s="190"/>
      <c r="AV103" s="196"/>
      <c r="AW103" s="190"/>
      <c r="AX103" s="189"/>
      <c r="AY103" s="189"/>
      <c r="AZ103" s="192"/>
      <c r="BA103" s="193"/>
      <c r="BB103" s="99"/>
    </row>
    <row r="104" spans="1:54" s="94" customFormat="1" ht="27.75" customHeight="1">
      <c r="A104" s="427" t="s">
        <v>354</v>
      </c>
      <c r="B104" s="426"/>
      <c r="C104" s="187" t="str">
        <f>IF(B104="","",VLOOKUP(B104,Упутство!$A$1912:$B$6831,2,FALSE))</f>
        <v/>
      </c>
      <c r="D104" s="119"/>
      <c r="E104" s="119"/>
      <c r="F104" s="119"/>
      <c r="G104" s="119"/>
      <c r="H104" s="417"/>
      <c r="I104" s="417"/>
      <c r="J104" s="119"/>
      <c r="K104" s="119"/>
      <c r="L104" s="418"/>
      <c r="M104" s="418"/>
      <c r="N104" s="118">
        <f t="shared" si="3"/>
        <v>0</v>
      </c>
      <c r="O104" s="118">
        <f t="shared" si="4"/>
        <v>0</v>
      </c>
      <c r="P104" s="165"/>
      <c r="Q104" s="165"/>
      <c r="R104" s="165"/>
      <c r="S104" s="165"/>
      <c r="T104" s="165"/>
      <c r="U104" s="165"/>
      <c r="V104" s="165"/>
      <c r="W104" s="97"/>
      <c r="AB104" s="155"/>
      <c r="AC104" s="156"/>
      <c r="AD104" s="157"/>
      <c r="AE104" s="156"/>
      <c r="AN104" s="163"/>
      <c r="AO104" s="164"/>
      <c r="AP104" s="99"/>
      <c r="AQ104" s="99"/>
      <c r="AR104" s="189"/>
      <c r="AS104" s="189"/>
      <c r="AT104" s="189"/>
      <c r="AU104" s="190"/>
      <c r="AV104" s="196"/>
      <c r="AW104" s="190"/>
      <c r="AX104" s="189"/>
      <c r="AY104" s="189"/>
      <c r="AZ104" s="192"/>
      <c r="BA104" s="193"/>
      <c r="BB104" s="99"/>
    </row>
    <row r="105" spans="1:54" s="94" customFormat="1" ht="27.75" customHeight="1">
      <c r="A105" s="427" t="s">
        <v>355</v>
      </c>
      <c r="B105" s="426"/>
      <c r="C105" s="187" t="str">
        <f>IF(B105="","",VLOOKUP(B105,Упутство!$A$1912:$B$6831,2,FALSE))</f>
        <v/>
      </c>
      <c r="D105" s="119"/>
      <c r="E105" s="119"/>
      <c r="F105" s="119"/>
      <c r="G105" s="119"/>
      <c r="H105" s="417"/>
      <c r="I105" s="417"/>
      <c r="J105" s="119"/>
      <c r="K105" s="119"/>
      <c r="L105" s="418"/>
      <c r="M105" s="418"/>
      <c r="N105" s="118">
        <f t="shared" si="3"/>
        <v>0</v>
      </c>
      <c r="O105" s="118">
        <f t="shared" si="4"/>
        <v>0</v>
      </c>
      <c r="P105" s="165"/>
      <c r="Q105" s="165"/>
      <c r="R105" s="165"/>
      <c r="S105" s="165"/>
      <c r="T105" s="165"/>
      <c r="U105" s="165"/>
      <c r="V105" s="165"/>
      <c r="W105" s="97"/>
      <c r="AB105" s="155"/>
      <c r="AC105" s="156"/>
      <c r="AD105" s="157"/>
      <c r="AE105" s="156"/>
      <c r="AN105" s="163"/>
      <c r="AO105" s="164"/>
      <c r="AP105" s="99"/>
      <c r="AQ105" s="99"/>
      <c r="AR105" s="189"/>
      <c r="AS105" s="189"/>
      <c r="AT105" s="189"/>
      <c r="AU105" s="190"/>
      <c r="AV105" s="196"/>
      <c r="AW105" s="190"/>
      <c r="AX105" s="189"/>
      <c r="AY105" s="189"/>
      <c r="AZ105" s="192"/>
      <c r="BA105" s="193"/>
      <c r="BB105" s="99"/>
    </row>
    <row r="106" spans="1:54" s="94" customFormat="1" ht="27.75" customHeight="1">
      <c r="A106" s="427" t="s">
        <v>356</v>
      </c>
      <c r="B106" s="426"/>
      <c r="C106" s="187" t="str">
        <f>IF(B106="","",VLOOKUP(B106,Упутство!$A$1912:$B$6831,2,FALSE))</f>
        <v/>
      </c>
      <c r="D106" s="119"/>
      <c r="E106" s="119"/>
      <c r="F106" s="119"/>
      <c r="G106" s="119"/>
      <c r="H106" s="417"/>
      <c r="I106" s="417"/>
      <c r="J106" s="119"/>
      <c r="K106" s="119"/>
      <c r="L106" s="418"/>
      <c r="M106" s="418"/>
      <c r="N106" s="118">
        <f t="shared" si="3"/>
        <v>0</v>
      </c>
      <c r="O106" s="118">
        <f t="shared" si="4"/>
        <v>0</v>
      </c>
      <c r="P106" s="165"/>
      <c r="Q106" s="165"/>
      <c r="R106" s="165"/>
      <c r="S106" s="165"/>
      <c r="T106" s="165"/>
      <c r="U106" s="165"/>
      <c r="V106" s="165"/>
      <c r="W106" s="97"/>
      <c r="AB106" s="155"/>
      <c r="AC106" s="156"/>
      <c r="AD106" s="157"/>
      <c r="AE106" s="156"/>
      <c r="AN106" s="163"/>
      <c r="AO106" s="164"/>
      <c r="AP106" s="99"/>
      <c r="AQ106" s="99"/>
      <c r="AR106" s="189"/>
      <c r="AS106" s="189"/>
      <c r="AT106" s="189"/>
      <c r="AU106" s="190"/>
      <c r="AV106" s="196"/>
      <c r="AW106" s="190"/>
      <c r="AX106" s="189"/>
      <c r="AY106" s="189"/>
      <c r="AZ106" s="192"/>
      <c r="BA106" s="193"/>
      <c r="BB106" s="99"/>
    </row>
    <row r="107" spans="1:54" s="94" customFormat="1" ht="27.75" customHeight="1">
      <c r="A107" s="427" t="s">
        <v>357</v>
      </c>
      <c r="B107" s="426"/>
      <c r="C107" s="187" t="str">
        <f>IF(B107="","",VLOOKUP(B107,Упутство!$A$1912:$B$6831,2,FALSE))</f>
        <v/>
      </c>
      <c r="D107" s="119"/>
      <c r="E107" s="119"/>
      <c r="F107" s="119"/>
      <c r="G107" s="119"/>
      <c r="H107" s="417"/>
      <c r="I107" s="417"/>
      <c r="J107" s="119"/>
      <c r="K107" s="119"/>
      <c r="L107" s="418"/>
      <c r="M107" s="418"/>
      <c r="N107" s="118">
        <f t="shared" si="3"/>
        <v>0</v>
      </c>
      <c r="O107" s="118">
        <f t="shared" si="4"/>
        <v>0</v>
      </c>
      <c r="P107" s="165"/>
      <c r="Q107" s="165"/>
      <c r="R107" s="165"/>
      <c r="S107" s="165"/>
      <c r="T107" s="165"/>
      <c r="U107" s="165"/>
      <c r="V107" s="165"/>
      <c r="W107" s="97"/>
      <c r="AB107" s="155"/>
      <c r="AC107" s="156"/>
      <c r="AD107" s="157"/>
      <c r="AE107" s="156"/>
      <c r="AN107" s="163"/>
      <c r="AO107" s="164"/>
      <c r="AP107" s="99"/>
      <c r="AQ107" s="99"/>
      <c r="AR107" s="189"/>
      <c r="AS107" s="189"/>
      <c r="AT107" s="189"/>
      <c r="AU107" s="190"/>
      <c r="AV107" s="196"/>
      <c r="AW107" s="190"/>
      <c r="AX107" s="189"/>
      <c r="AY107" s="189"/>
      <c r="AZ107" s="192"/>
      <c r="BA107" s="193"/>
      <c r="BB107" s="99"/>
    </row>
    <row r="108" spans="1:54" s="94" customFormat="1" ht="27.75" customHeight="1">
      <c r="A108" s="427" t="s">
        <v>358</v>
      </c>
      <c r="B108" s="426"/>
      <c r="C108" s="187" t="str">
        <f>IF(B108="","",VLOOKUP(B108,Упутство!$A$1912:$B$6831,2,FALSE))</f>
        <v/>
      </c>
      <c r="D108" s="119"/>
      <c r="E108" s="119"/>
      <c r="F108" s="119"/>
      <c r="G108" s="119"/>
      <c r="H108" s="417"/>
      <c r="I108" s="417"/>
      <c r="J108" s="119"/>
      <c r="K108" s="119"/>
      <c r="L108" s="418"/>
      <c r="M108" s="418"/>
      <c r="N108" s="118">
        <f t="shared" si="3"/>
        <v>0</v>
      </c>
      <c r="O108" s="118">
        <f t="shared" si="4"/>
        <v>0</v>
      </c>
      <c r="P108" s="165"/>
      <c r="Q108" s="165"/>
      <c r="R108" s="165"/>
      <c r="S108" s="165"/>
      <c r="T108" s="165"/>
      <c r="U108" s="165"/>
      <c r="V108" s="165"/>
      <c r="W108" s="97"/>
      <c r="AB108" s="155"/>
      <c r="AC108" s="156"/>
      <c r="AD108" s="157"/>
      <c r="AE108" s="156"/>
      <c r="AN108" s="163"/>
      <c r="AO108" s="164"/>
      <c r="AP108" s="99"/>
      <c r="AQ108" s="99"/>
      <c r="AR108" s="189"/>
      <c r="AS108" s="189"/>
      <c r="AT108" s="189"/>
      <c r="AU108" s="190"/>
      <c r="AV108" s="196"/>
      <c r="AW108" s="190"/>
      <c r="AX108" s="189"/>
      <c r="AY108" s="189"/>
      <c r="AZ108" s="192"/>
      <c r="BA108" s="193"/>
      <c r="BB108" s="99"/>
    </row>
    <row r="109" spans="1:54" s="94" customFormat="1" ht="27.75" customHeight="1">
      <c r="A109" s="427" t="s">
        <v>359</v>
      </c>
      <c r="B109" s="426"/>
      <c r="C109" s="187" t="str">
        <f>IF(B109="","",VLOOKUP(B109,Упутство!$A$1912:$B$6831,2,FALSE))</f>
        <v/>
      </c>
      <c r="D109" s="119"/>
      <c r="E109" s="119"/>
      <c r="F109" s="119"/>
      <c r="G109" s="119"/>
      <c r="H109" s="417"/>
      <c r="I109" s="417"/>
      <c r="J109" s="119"/>
      <c r="K109" s="119"/>
      <c r="L109" s="418"/>
      <c r="M109" s="418"/>
      <c r="N109" s="118">
        <f t="shared" si="3"/>
        <v>0</v>
      </c>
      <c r="O109" s="118">
        <f t="shared" si="4"/>
        <v>0</v>
      </c>
      <c r="P109" s="165"/>
      <c r="Q109" s="165"/>
      <c r="R109" s="165"/>
      <c r="S109" s="165"/>
      <c r="T109" s="165"/>
      <c r="U109" s="165"/>
      <c r="V109" s="165"/>
      <c r="W109" s="97"/>
      <c r="AB109" s="155"/>
      <c r="AC109" s="156"/>
      <c r="AD109" s="157"/>
      <c r="AE109" s="156"/>
      <c r="AN109" s="163"/>
      <c r="AO109" s="164"/>
      <c r="AP109" s="99"/>
      <c r="AQ109" s="99"/>
      <c r="AR109" s="189"/>
      <c r="AS109" s="189"/>
      <c r="AT109" s="189"/>
      <c r="AU109" s="190"/>
      <c r="AV109" s="196"/>
      <c r="AW109" s="190"/>
      <c r="AX109" s="189"/>
      <c r="AY109" s="189"/>
      <c r="AZ109" s="192"/>
      <c r="BA109" s="193"/>
      <c r="BB109" s="99"/>
    </row>
    <row r="110" spans="1:54" s="94" customFormat="1" ht="27.75" customHeight="1">
      <c r="A110" s="427" t="s">
        <v>360</v>
      </c>
      <c r="B110" s="426"/>
      <c r="C110" s="187" t="str">
        <f>IF(B110="","",VLOOKUP(B110,Упутство!$A$1912:$B$6831,2,FALSE))</f>
        <v/>
      </c>
      <c r="D110" s="119"/>
      <c r="E110" s="119"/>
      <c r="F110" s="119"/>
      <c r="G110" s="119"/>
      <c r="H110" s="417"/>
      <c r="I110" s="417"/>
      <c r="J110" s="119"/>
      <c r="K110" s="119"/>
      <c r="L110" s="418"/>
      <c r="M110" s="418"/>
      <c r="N110" s="118">
        <f t="shared" si="3"/>
        <v>0</v>
      </c>
      <c r="O110" s="118">
        <f t="shared" si="4"/>
        <v>0</v>
      </c>
      <c r="P110" s="165"/>
      <c r="Q110" s="165"/>
      <c r="R110" s="165"/>
      <c r="S110" s="165"/>
      <c r="T110" s="165"/>
      <c r="U110" s="165"/>
      <c r="V110" s="165"/>
      <c r="W110" s="97"/>
      <c r="AB110" s="155"/>
      <c r="AC110" s="156"/>
      <c r="AD110" s="157"/>
      <c r="AE110" s="156"/>
      <c r="AN110" s="163"/>
      <c r="AO110" s="164"/>
      <c r="AP110" s="99"/>
      <c r="AQ110" s="99"/>
      <c r="AR110" s="189"/>
      <c r="AS110" s="189"/>
      <c r="AT110" s="189"/>
      <c r="AU110" s="190"/>
      <c r="AV110" s="196"/>
      <c r="AW110" s="190"/>
      <c r="AX110" s="189"/>
      <c r="AY110" s="189"/>
      <c r="AZ110" s="192"/>
      <c r="BA110" s="193"/>
      <c r="BB110" s="99"/>
    </row>
    <row r="111" spans="1:54" s="94" customFormat="1" ht="27.75" customHeight="1">
      <c r="A111" s="427" t="s">
        <v>361</v>
      </c>
      <c r="B111" s="426"/>
      <c r="C111" s="187" t="str">
        <f>IF(B111="","",VLOOKUP(B111,Упутство!$A$1912:$B$6831,2,FALSE))</f>
        <v/>
      </c>
      <c r="D111" s="119"/>
      <c r="E111" s="119"/>
      <c r="F111" s="119"/>
      <c r="G111" s="119"/>
      <c r="H111" s="417"/>
      <c r="I111" s="417"/>
      <c r="J111" s="119"/>
      <c r="K111" s="119"/>
      <c r="L111" s="418"/>
      <c r="M111" s="418"/>
      <c r="N111" s="118">
        <f t="shared" si="3"/>
        <v>0</v>
      </c>
      <c r="O111" s="118">
        <f t="shared" si="4"/>
        <v>0</v>
      </c>
      <c r="P111" s="165"/>
      <c r="Q111" s="165"/>
      <c r="R111" s="165"/>
      <c r="S111" s="165"/>
      <c r="T111" s="165"/>
      <c r="U111" s="165"/>
      <c r="V111" s="165"/>
      <c r="W111" s="97"/>
      <c r="AB111" s="155"/>
      <c r="AC111" s="156"/>
      <c r="AD111" s="157"/>
      <c r="AE111" s="156"/>
      <c r="AN111" s="163"/>
      <c r="AO111" s="164"/>
      <c r="AP111" s="99"/>
      <c r="AQ111" s="99"/>
      <c r="AR111" s="189"/>
      <c r="AS111" s="189"/>
      <c r="AT111" s="189"/>
      <c r="AU111" s="190"/>
      <c r="AV111" s="196"/>
      <c r="AW111" s="190"/>
      <c r="AX111" s="189"/>
      <c r="AY111" s="189"/>
      <c r="AZ111" s="192"/>
      <c r="BA111" s="193"/>
      <c r="BB111" s="99"/>
    </row>
    <row r="112" spans="1:54" s="94" customFormat="1" ht="27.75" customHeight="1">
      <c r="A112" s="427" t="s">
        <v>362</v>
      </c>
      <c r="B112" s="426"/>
      <c r="C112" s="187" t="str">
        <f>IF(B112="","",VLOOKUP(B112,Упутство!$A$1912:$B$6831,2,FALSE))</f>
        <v/>
      </c>
      <c r="D112" s="119"/>
      <c r="E112" s="119"/>
      <c r="F112" s="119"/>
      <c r="G112" s="119"/>
      <c r="H112" s="417"/>
      <c r="I112" s="417"/>
      <c r="J112" s="119"/>
      <c r="K112" s="119"/>
      <c r="L112" s="418"/>
      <c r="M112" s="418"/>
      <c r="N112" s="118">
        <f t="shared" ref="N112:N175" si="11">SUM(H112,J112,L112)</f>
        <v>0</v>
      </c>
      <c r="O112" s="118">
        <f t="shared" ref="O112:O175" si="12">SUM(I112,K112,M112)</f>
        <v>0</v>
      </c>
      <c r="P112" s="165"/>
      <c r="Q112" s="165"/>
      <c r="R112" s="165"/>
      <c r="S112" s="165"/>
      <c r="T112" s="165"/>
      <c r="U112" s="165"/>
      <c r="V112" s="165"/>
      <c r="W112" s="97"/>
      <c r="AB112" s="155"/>
      <c r="AC112" s="156"/>
      <c r="AD112" s="157"/>
      <c r="AE112" s="156"/>
      <c r="AN112" s="163"/>
      <c r="AO112" s="164"/>
      <c r="AP112" s="99"/>
      <c r="AQ112" s="99"/>
      <c r="AR112" s="189"/>
      <c r="AS112" s="189"/>
      <c r="AT112" s="189"/>
      <c r="AU112" s="190"/>
      <c r="AV112" s="196"/>
      <c r="AW112" s="190"/>
      <c r="AX112" s="189"/>
      <c r="AY112" s="189"/>
      <c r="AZ112" s="192"/>
      <c r="BA112" s="193"/>
      <c r="BB112" s="99"/>
    </row>
    <row r="113" spans="1:54" s="94" customFormat="1" ht="27.75" customHeight="1">
      <c r="A113" s="427" t="s">
        <v>363</v>
      </c>
      <c r="B113" s="426"/>
      <c r="C113" s="187" t="str">
        <f>IF(B113="","",VLOOKUP(B113,Упутство!$A$1912:$B$6831,2,FALSE))</f>
        <v/>
      </c>
      <c r="D113" s="119"/>
      <c r="E113" s="119"/>
      <c r="F113" s="119"/>
      <c r="G113" s="119"/>
      <c r="H113" s="417"/>
      <c r="I113" s="417"/>
      <c r="J113" s="119"/>
      <c r="K113" s="119"/>
      <c r="L113" s="418"/>
      <c r="M113" s="418"/>
      <c r="N113" s="118">
        <f t="shared" si="11"/>
        <v>0</v>
      </c>
      <c r="O113" s="118">
        <f t="shared" si="12"/>
        <v>0</v>
      </c>
      <c r="P113" s="165"/>
      <c r="Q113" s="165"/>
      <c r="R113" s="165"/>
      <c r="S113" s="165"/>
      <c r="T113" s="165"/>
      <c r="U113" s="165"/>
      <c r="V113" s="165"/>
      <c r="W113" s="97"/>
      <c r="AB113" s="155"/>
      <c r="AC113" s="156"/>
      <c r="AD113" s="157"/>
      <c r="AE113" s="156"/>
      <c r="AN113" s="163"/>
      <c r="AO113" s="164"/>
      <c r="AP113" s="99"/>
      <c r="AQ113" s="99"/>
      <c r="AR113" s="189"/>
      <c r="AS113" s="189"/>
      <c r="AT113" s="189"/>
      <c r="AU113" s="190"/>
      <c r="AV113" s="196"/>
      <c r="AW113" s="190"/>
      <c r="AX113" s="189"/>
      <c r="AY113" s="189"/>
      <c r="AZ113" s="192"/>
      <c r="BA113" s="193"/>
      <c r="BB113" s="99"/>
    </row>
    <row r="114" spans="1:54" s="94" customFormat="1" ht="27.75" customHeight="1">
      <c r="A114" s="455" t="s">
        <v>364</v>
      </c>
      <c r="B114" s="456">
        <v>422000</v>
      </c>
      <c r="C114" s="457" t="str">
        <f>IF(B114="","",VLOOKUP(B114,Упутство!$A$1912:$B$6831,2,FALSE))</f>
        <v>ТРОШКОВИ ПУТОВАЊА</v>
      </c>
      <c r="D114" s="458">
        <f>SUM(D115:D125)</f>
        <v>0</v>
      </c>
      <c r="E114" s="458">
        <f t="shared" ref="E114:M114" si="13">SUM(E115:E125)</f>
        <v>0</v>
      </c>
      <c r="F114" s="458">
        <f t="shared" si="13"/>
        <v>0</v>
      </c>
      <c r="G114" s="458">
        <f t="shared" si="13"/>
        <v>0</v>
      </c>
      <c r="H114" s="459">
        <f t="shared" si="13"/>
        <v>0</v>
      </c>
      <c r="I114" s="459">
        <f t="shared" si="13"/>
        <v>0</v>
      </c>
      <c r="J114" s="458">
        <f t="shared" si="13"/>
        <v>0</v>
      </c>
      <c r="K114" s="458">
        <f t="shared" si="13"/>
        <v>0</v>
      </c>
      <c r="L114" s="458">
        <f t="shared" si="13"/>
        <v>0</v>
      </c>
      <c r="M114" s="458">
        <f t="shared" si="13"/>
        <v>0</v>
      </c>
      <c r="N114" s="460">
        <f t="shared" si="11"/>
        <v>0</v>
      </c>
      <c r="O114" s="460">
        <f t="shared" si="12"/>
        <v>0</v>
      </c>
      <c r="P114" s="165"/>
      <c r="Q114" s="165"/>
      <c r="R114" s="165"/>
      <c r="S114" s="165"/>
      <c r="T114" s="165"/>
      <c r="U114" s="165"/>
      <c r="V114" s="165"/>
      <c r="W114" s="97"/>
      <c r="AB114" s="155"/>
      <c r="AC114" s="156"/>
      <c r="AD114" s="157"/>
      <c r="AE114" s="156"/>
      <c r="AN114" s="163"/>
      <c r="AO114" s="164"/>
      <c r="AP114" s="99"/>
      <c r="AQ114" s="99"/>
      <c r="AR114" s="189"/>
      <c r="AS114" s="189"/>
      <c r="AT114" s="189"/>
      <c r="AU114" s="190"/>
      <c r="AV114" s="196"/>
      <c r="AW114" s="190"/>
      <c r="AX114" s="189"/>
      <c r="AY114" s="189"/>
      <c r="AZ114" s="192"/>
      <c r="BA114" s="193"/>
      <c r="BB114" s="99"/>
    </row>
    <row r="115" spans="1:54" s="94" customFormat="1" ht="27.75" customHeight="1">
      <c r="A115" s="427" t="s">
        <v>365</v>
      </c>
      <c r="B115" s="426"/>
      <c r="C115" s="187" t="str">
        <f>IF(B115="","",VLOOKUP(B115,Упутство!$A$1912:$B$6831,2,FALSE))</f>
        <v/>
      </c>
      <c r="D115" s="119"/>
      <c r="E115" s="119"/>
      <c r="F115" s="119"/>
      <c r="G115" s="119"/>
      <c r="H115" s="417"/>
      <c r="I115" s="417"/>
      <c r="J115" s="119"/>
      <c r="K115" s="119"/>
      <c r="L115" s="418"/>
      <c r="M115" s="418"/>
      <c r="N115" s="118">
        <f t="shared" si="11"/>
        <v>0</v>
      </c>
      <c r="O115" s="118">
        <f t="shared" si="12"/>
        <v>0</v>
      </c>
      <c r="P115" s="165"/>
      <c r="Q115" s="165"/>
      <c r="R115" s="165"/>
      <c r="S115" s="165"/>
      <c r="T115" s="165"/>
      <c r="U115" s="165"/>
      <c r="V115" s="165"/>
      <c r="W115" s="97"/>
      <c r="AB115" s="155"/>
      <c r="AC115" s="156"/>
      <c r="AD115" s="157"/>
      <c r="AE115" s="156"/>
      <c r="AN115" s="163"/>
      <c r="AO115" s="164"/>
      <c r="AP115" s="99"/>
      <c r="AQ115" s="99"/>
      <c r="AR115" s="189"/>
      <c r="AS115" s="189"/>
      <c r="AT115" s="189"/>
      <c r="AU115" s="190"/>
      <c r="AV115" s="196"/>
      <c r="AW115" s="190"/>
      <c r="AX115" s="189"/>
      <c r="AY115" s="189"/>
      <c r="AZ115" s="192"/>
      <c r="BA115" s="193"/>
      <c r="BB115" s="99"/>
    </row>
    <row r="116" spans="1:54" s="94" customFormat="1" ht="27.75" customHeight="1">
      <c r="A116" s="427" t="s">
        <v>366</v>
      </c>
      <c r="B116" s="426"/>
      <c r="C116" s="187" t="str">
        <f>IF(B116="","",VLOOKUP(B116,Упутство!$A$1912:$B$6831,2,FALSE))</f>
        <v/>
      </c>
      <c r="D116" s="119"/>
      <c r="E116" s="119"/>
      <c r="F116" s="119"/>
      <c r="G116" s="119"/>
      <c r="H116" s="417"/>
      <c r="I116" s="417"/>
      <c r="J116" s="119"/>
      <c r="K116" s="119"/>
      <c r="L116" s="418"/>
      <c r="M116" s="418"/>
      <c r="N116" s="118">
        <f t="shared" si="11"/>
        <v>0</v>
      </c>
      <c r="O116" s="118">
        <f t="shared" si="12"/>
        <v>0</v>
      </c>
      <c r="P116" s="165"/>
      <c r="Q116" s="165"/>
      <c r="R116" s="165"/>
      <c r="S116" s="165"/>
      <c r="T116" s="165"/>
      <c r="U116" s="165"/>
      <c r="V116" s="165"/>
      <c r="W116" s="97"/>
      <c r="AB116" s="155"/>
      <c r="AC116" s="156"/>
      <c r="AD116" s="157"/>
      <c r="AE116" s="156"/>
      <c r="AN116" s="163"/>
      <c r="AO116" s="164"/>
      <c r="AP116" s="99"/>
      <c r="AQ116" s="99"/>
      <c r="AR116" s="189"/>
      <c r="AS116" s="189"/>
      <c r="AT116" s="189"/>
      <c r="AU116" s="190"/>
      <c r="AV116" s="196"/>
      <c r="AW116" s="190"/>
      <c r="AX116" s="189"/>
      <c r="AY116" s="189"/>
      <c r="AZ116" s="192"/>
      <c r="BA116" s="193"/>
      <c r="BB116" s="99"/>
    </row>
    <row r="117" spans="1:54" s="94" customFormat="1" ht="27.75" customHeight="1">
      <c r="A117" s="427" t="s">
        <v>367</v>
      </c>
      <c r="B117" s="426"/>
      <c r="C117" s="187" t="str">
        <f>IF(B117="","",VLOOKUP(B117,Упутство!$A$1912:$B$6831,2,FALSE))</f>
        <v/>
      </c>
      <c r="D117" s="119"/>
      <c r="E117" s="119"/>
      <c r="F117" s="119"/>
      <c r="G117" s="119"/>
      <c r="H117" s="417"/>
      <c r="I117" s="417"/>
      <c r="J117" s="119"/>
      <c r="K117" s="119"/>
      <c r="L117" s="418"/>
      <c r="M117" s="418"/>
      <c r="N117" s="118">
        <f t="shared" si="11"/>
        <v>0</v>
      </c>
      <c r="O117" s="118">
        <f t="shared" si="12"/>
        <v>0</v>
      </c>
      <c r="P117" s="165"/>
      <c r="Q117" s="165"/>
      <c r="R117" s="165"/>
      <c r="S117" s="165"/>
      <c r="T117" s="165"/>
      <c r="U117" s="165"/>
      <c r="V117" s="165"/>
      <c r="W117" s="97"/>
      <c r="AB117" s="155"/>
      <c r="AC117" s="156"/>
      <c r="AD117" s="157"/>
      <c r="AE117" s="156"/>
      <c r="AN117" s="163"/>
      <c r="AO117" s="164"/>
      <c r="AP117" s="99"/>
      <c r="AQ117" s="99"/>
      <c r="AR117" s="189"/>
      <c r="AS117" s="189"/>
      <c r="AT117" s="189"/>
      <c r="AU117" s="190"/>
      <c r="AV117" s="196"/>
      <c r="AW117" s="190"/>
      <c r="AX117" s="189"/>
      <c r="AY117" s="189"/>
      <c r="AZ117" s="192"/>
      <c r="BA117" s="193"/>
      <c r="BB117" s="99"/>
    </row>
    <row r="118" spans="1:54" s="94" customFormat="1" ht="27.75" customHeight="1">
      <c r="A118" s="427" t="s">
        <v>368</v>
      </c>
      <c r="B118" s="426"/>
      <c r="C118" s="187" t="str">
        <f>IF(B118="","",VLOOKUP(B118,Упутство!$A$1912:$B$6831,2,FALSE))</f>
        <v/>
      </c>
      <c r="D118" s="119"/>
      <c r="E118" s="119"/>
      <c r="F118" s="119"/>
      <c r="G118" s="119"/>
      <c r="H118" s="417"/>
      <c r="I118" s="417"/>
      <c r="J118" s="119"/>
      <c r="K118" s="119"/>
      <c r="L118" s="418"/>
      <c r="M118" s="418"/>
      <c r="N118" s="118">
        <f t="shared" si="11"/>
        <v>0</v>
      </c>
      <c r="O118" s="118">
        <f t="shared" si="12"/>
        <v>0</v>
      </c>
      <c r="P118" s="165"/>
      <c r="Q118" s="165"/>
      <c r="R118" s="165"/>
      <c r="S118" s="165"/>
      <c r="T118" s="165"/>
      <c r="U118" s="165"/>
      <c r="V118" s="165"/>
      <c r="W118" s="97"/>
      <c r="AB118" s="155"/>
      <c r="AC118" s="156"/>
      <c r="AD118" s="157"/>
      <c r="AE118" s="156"/>
      <c r="AN118" s="163"/>
      <c r="AO118" s="164"/>
      <c r="AP118" s="99"/>
      <c r="AQ118" s="99"/>
      <c r="AR118" s="189"/>
      <c r="AS118" s="189"/>
      <c r="AT118" s="189"/>
      <c r="AU118" s="190"/>
      <c r="AV118" s="196"/>
      <c r="AW118" s="190"/>
      <c r="AX118" s="189"/>
      <c r="AY118" s="189"/>
      <c r="AZ118" s="192"/>
      <c r="BA118" s="193"/>
      <c r="BB118" s="99"/>
    </row>
    <row r="119" spans="1:54" s="94" customFormat="1" ht="27.75" customHeight="1">
      <c r="A119" s="427" t="s">
        <v>369</v>
      </c>
      <c r="B119" s="426"/>
      <c r="C119" s="187" t="str">
        <f>IF(B119="","",VLOOKUP(B119,Упутство!$A$1912:$B$6831,2,FALSE))</f>
        <v/>
      </c>
      <c r="D119" s="119"/>
      <c r="E119" s="119"/>
      <c r="F119" s="119"/>
      <c r="G119" s="119"/>
      <c r="H119" s="417"/>
      <c r="I119" s="417"/>
      <c r="J119" s="119"/>
      <c r="K119" s="119"/>
      <c r="L119" s="418"/>
      <c r="M119" s="418"/>
      <c r="N119" s="118">
        <f t="shared" si="11"/>
        <v>0</v>
      </c>
      <c r="O119" s="118">
        <f t="shared" si="12"/>
        <v>0</v>
      </c>
      <c r="P119" s="165"/>
      <c r="Q119" s="165"/>
      <c r="R119" s="165"/>
      <c r="S119" s="165"/>
      <c r="T119" s="165"/>
      <c r="U119" s="165"/>
      <c r="V119" s="165"/>
      <c r="W119" s="97"/>
      <c r="AB119" s="155"/>
      <c r="AC119" s="156"/>
      <c r="AD119" s="157"/>
      <c r="AE119" s="156"/>
      <c r="AN119" s="163"/>
      <c r="AO119" s="164"/>
      <c r="AP119" s="99"/>
      <c r="AQ119" s="99"/>
      <c r="AR119" s="189"/>
      <c r="AS119" s="189"/>
      <c r="AT119" s="189"/>
      <c r="AU119" s="190"/>
      <c r="AV119" s="196"/>
      <c r="AW119" s="190"/>
      <c r="AX119" s="189"/>
      <c r="AY119" s="189"/>
      <c r="AZ119" s="192"/>
      <c r="BA119" s="193"/>
      <c r="BB119" s="99"/>
    </row>
    <row r="120" spans="1:54" s="94" customFormat="1" ht="27.75" customHeight="1">
      <c r="A120" s="427" t="s">
        <v>370</v>
      </c>
      <c r="B120" s="426"/>
      <c r="C120" s="187" t="str">
        <f>IF(B120="","",VLOOKUP(B120,Упутство!$A$1912:$B$6831,2,FALSE))</f>
        <v/>
      </c>
      <c r="D120" s="119"/>
      <c r="E120" s="119"/>
      <c r="F120" s="119"/>
      <c r="G120" s="119"/>
      <c r="H120" s="417"/>
      <c r="I120" s="417"/>
      <c r="J120" s="119"/>
      <c r="K120" s="119"/>
      <c r="L120" s="418"/>
      <c r="M120" s="418"/>
      <c r="N120" s="118">
        <f t="shared" si="11"/>
        <v>0</v>
      </c>
      <c r="O120" s="118">
        <f t="shared" si="12"/>
        <v>0</v>
      </c>
      <c r="P120" s="165"/>
      <c r="Q120" s="165"/>
      <c r="R120" s="165"/>
      <c r="S120" s="165"/>
      <c r="T120" s="165"/>
      <c r="U120" s="165"/>
      <c r="V120" s="165"/>
      <c r="W120" s="97"/>
      <c r="AB120" s="155"/>
      <c r="AC120" s="156"/>
      <c r="AD120" s="157"/>
      <c r="AE120" s="156"/>
      <c r="AN120" s="163"/>
      <c r="AO120" s="164"/>
      <c r="AP120" s="99"/>
      <c r="AQ120" s="99"/>
      <c r="AR120" s="189"/>
      <c r="AS120" s="189"/>
      <c r="AT120" s="189"/>
      <c r="AU120" s="190"/>
      <c r="AV120" s="196"/>
      <c r="AW120" s="190"/>
      <c r="AX120" s="189"/>
      <c r="AY120" s="189"/>
      <c r="AZ120" s="192"/>
      <c r="BA120" s="193"/>
      <c r="BB120" s="99"/>
    </row>
    <row r="121" spans="1:54" s="94" customFormat="1" ht="27.75" customHeight="1">
      <c r="A121" s="427" t="s">
        <v>371</v>
      </c>
      <c r="B121" s="426"/>
      <c r="C121" s="187" t="str">
        <f>IF(B121="","",VLOOKUP(B121,Упутство!$A$1912:$B$6831,2,FALSE))</f>
        <v/>
      </c>
      <c r="D121" s="119"/>
      <c r="E121" s="119"/>
      <c r="F121" s="119"/>
      <c r="G121" s="119"/>
      <c r="H121" s="417"/>
      <c r="I121" s="417"/>
      <c r="J121" s="119"/>
      <c r="K121" s="119"/>
      <c r="L121" s="418"/>
      <c r="M121" s="418"/>
      <c r="N121" s="118">
        <f t="shared" si="11"/>
        <v>0</v>
      </c>
      <c r="O121" s="118">
        <f t="shared" si="12"/>
        <v>0</v>
      </c>
      <c r="P121" s="165"/>
      <c r="Q121" s="165"/>
      <c r="R121" s="165"/>
      <c r="S121" s="165"/>
      <c r="T121" s="165"/>
      <c r="U121" s="165"/>
      <c r="V121" s="165"/>
      <c r="W121" s="97"/>
      <c r="AB121" s="155"/>
      <c r="AC121" s="156"/>
      <c r="AD121" s="157"/>
      <c r="AE121" s="156"/>
      <c r="AN121" s="163"/>
      <c r="AO121" s="164"/>
      <c r="AP121" s="99"/>
      <c r="AQ121" s="99"/>
      <c r="AR121" s="189"/>
      <c r="AS121" s="189"/>
      <c r="AT121" s="189"/>
      <c r="AU121" s="190"/>
      <c r="AV121" s="196"/>
      <c r="AW121" s="190"/>
      <c r="AX121" s="189"/>
      <c r="AY121" s="189"/>
      <c r="AZ121" s="192"/>
      <c r="BA121" s="193"/>
      <c r="BB121" s="99"/>
    </row>
    <row r="122" spans="1:54" s="94" customFormat="1" ht="27.75" customHeight="1">
      <c r="A122" s="427" t="s">
        <v>372</v>
      </c>
      <c r="B122" s="426"/>
      <c r="C122" s="187" t="str">
        <f>IF(B122="","",VLOOKUP(B122,Упутство!$A$1912:$B$6831,2,FALSE))</f>
        <v/>
      </c>
      <c r="D122" s="119"/>
      <c r="E122" s="119"/>
      <c r="F122" s="119"/>
      <c r="G122" s="119"/>
      <c r="H122" s="417"/>
      <c r="I122" s="417"/>
      <c r="J122" s="119"/>
      <c r="K122" s="119"/>
      <c r="L122" s="418"/>
      <c r="M122" s="418"/>
      <c r="N122" s="118">
        <f t="shared" si="11"/>
        <v>0</v>
      </c>
      <c r="O122" s="118">
        <f t="shared" si="12"/>
        <v>0</v>
      </c>
      <c r="P122" s="165"/>
      <c r="Q122" s="165"/>
      <c r="R122" s="165"/>
      <c r="S122" s="165"/>
      <c r="T122" s="165"/>
      <c r="U122" s="165"/>
      <c r="V122" s="165"/>
      <c r="W122" s="97"/>
      <c r="AB122" s="155"/>
      <c r="AC122" s="156"/>
      <c r="AD122" s="157"/>
      <c r="AE122" s="156"/>
      <c r="AN122" s="163"/>
      <c r="AO122" s="164"/>
      <c r="AP122" s="99"/>
      <c r="AQ122" s="99"/>
      <c r="AR122" s="189"/>
      <c r="AS122" s="189"/>
      <c r="AT122" s="189"/>
      <c r="AU122" s="190"/>
      <c r="AV122" s="196"/>
      <c r="AW122" s="190"/>
      <c r="AX122" s="189"/>
      <c r="AY122" s="189"/>
      <c r="AZ122" s="192"/>
      <c r="BA122" s="193"/>
      <c r="BB122" s="99"/>
    </row>
    <row r="123" spans="1:54" s="94" customFormat="1" ht="27.75" customHeight="1">
      <c r="A123" s="427" t="s">
        <v>373</v>
      </c>
      <c r="B123" s="426"/>
      <c r="C123" s="187" t="str">
        <f>IF(B123="","",VLOOKUP(B123,Упутство!$A$1912:$B$6831,2,FALSE))</f>
        <v/>
      </c>
      <c r="D123" s="119"/>
      <c r="E123" s="119"/>
      <c r="F123" s="119"/>
      <c r="G123" s="119"/>
      <c r="H123" s="417"/>
      <c r="I123" s="417"/>
      <c r="J123" s="119"/>
      <c r="K123" s="119"/>
      <c r="L123" s="418"/>
      <c r="M123" s="418"/>
      <c r="N123" s="118">
        <f t="shared" si="11"/>
        <v>0</v>
      </c>
      <c r="O123" s="118">
        <f t="shared" si="12"/>
        <v>0</v>
      </c>
      <c r="P123" s="165"/>
      <c r="Q123" s="165"/>
      <c r="R123" s="165"/>
      <c r="S123" s="165"/>
      <c r="T123" s="165"/>
      <c r="U123" s="165"/>
      <c r="V123" s="165"/>
      <c r="W123" s="97"/>
      <c r="AB123" s="155"/>
      <c r="AC123" s="156"/>
      <c r="AD123" s="157"/>
      <c r="AE123" s="156"/>
      <c r="AN123" s="163"/>
      <c r="AO123" s="164"/>
      <c r="AP123" s="99"/>
      <c r="AQ123" s="99"/>
      <c r="AR123" s="189"/>
      <c r="AS123" s="189"/>
      <c r="AT123" s="189"/>
      <c r="AU123" s="190"/>
      <c r="AV123" s="196"/>
      <c r="AW123" s="190"/>
      <c r="AX123" s="189"/>
      <c r="AY123" s="189"/>
      <c r="AZ123" s="192"/>
      <c r="BA123" s="193"/>
      <c r="BB123" s="99"/>
    </row>
    <row r="124" spans="1:54" s="94" customFormat="1" ht="27.75" customHeight="1">
      <c r="A124" s="427" t="s">
        <v>374</v>
      </c>
      <c r="B124" s="426"/>
      <c r="C124" s="187" t="str">
        <f>IF(B124="","",VLOOKUP(B124,Упутство!$A$1912:$B$6831,2,FALSE))</f>
        <v/>
      </c>
      <c r="D124" s="119"/>
      <c r="E124" s="119"/>
      <c r="F124" s="119"/>
      <c r="G124" s="119"/>
      <c r="H124" s="417"/>
      <c r="I124" s="417"/>
      <c r="J124" s="119"/>
      <c r="K124" s="119"/>
      <c r="L124" s="418"/>
      <c r="M124" s="418"/>
      <c r="N124" s="118">
        <f t="shared" si="11"/>
        <v>0</v>
      </c>
      <c r="O124" s="118">
        <f t="shared" si="12"/>
        <v>0</v>
      </c>
      <c r="P124" s="165"/>
      <c r="Q124" s="165"/>
      <c r="R124" s="165"/>
      <c r="S124" s="165"/>
      <c r="T124" s="165"/>
      <c r="U124" s="165"/>
      <c r="V124" s="165"/>
      <c r="W124" s="97"/>
      <c r="AB124" s="155"/>
      <c r="AC124" s="156"/>
      <c r="AD124" s="157"/>
      <c r="AE124" s="156"/>
      <c r="AN124" s="163"/>
      <c r="AO124" s="164"/>
      <c r="AP124" s="99"/>
      <c r="AQ124" s="99"/>
      <c r="AR124" s="189"/>
      <c r="AS124" s="189"/>
      <c r="AT124" s="189"/>
      <c r="AU124" s="190"/>
      <c r="AV124" s="196"/>
      <c r="AW124" s="190"/>
      <c r="AX124" s="189"/>
      <c r="AY124" s="189"/>
      <c r="AZ124" s="192"/>
      <c r="BA124" s="193"/>
      <c r="BB124" s="99"/>
    </row>
    <row r="125" spans="1:54" s="94" customFormat="1" ht="27.75" customHeight="1">
      <c r="A125" s="427" t="s">
        <v>375</v>
      </c>
      <c r="B125" s="426"/>
      <c r="C125" s="187" t="str">
        <f>IF(B125="","",VLOOKUP(B125,Упутство!$A$1912:$B$6831,2,FALSE))</f>
        <v/>
      </c>
      <c r="D125" s="119"/>
      <c r="E125" s="119"/>
      <c r="F125" s="119"/>
      <c r="G125" s="119"/>
      <c r="H125" s="417"/>
      <c r="I125" s="417"/>
      <c r="J125" s="119"/>
      <c r="K125" s="119"/>
      <c r="L125" s="418"/>
      <c r="M125" s="418"/>
      <c r="N125" s="118">
        <f t="shared" si="11"/>
        <v>0</v>
      </c>
      <c r="O125" s="118">
        <f t="shared" si="12"/>
        <v>0</v>
      </c>
      <c r="P125" s="165"/>
      <c r="Q125" s="165"/>
      <c r="R125" s="165"/>
      <c r="S125" s="165"/>
      <c r="T125" s="165"/>
      <c r="U125" s="165"/>
      <c r="V125" s="165"/>
      <c r="W125" s="97"/>
      <c r="AB125" s="155"/>
      <c r="AC125" s="156"/>
      <c r="AD125" s="157"/>
      <c r="AE125" s="156"/>
      <c r="AN125" s="163"/>
      <c r="AO125" s="164"/>
      <c r="AP125" s="99"/>
      <c r="AQ125" s="99"/>
      <c r="AR125" s="189"/>
      <c r="AS125" s="189"/>
      <c r="AT125" s="189"/>
      <c r="AU125" s="190"/>
      <c r="AV125" s="196"/>
      <c r="AW125" s="190"/>
      <c r="AX125" s="189"/>
      <c r="AY125" s="189"/>
      <c r="AZ125" s="192"/>
      <c r="BA125" s="193"/>
      <c r="BB125" s="99"/>
    </row>
    <row r="126" spans="1:54" s="94" customFormat="1" ht="27.75" customHeight="1">
      <c r="A126" s="455" t="s">
        <v>376</v>
      </c>
      <c r="B126" s="456">
        <v>423000</v>
      </c>
      <c r="C126" s="457" t="str">
        <f>IF(B126="","",VLOOKUP(B126,Упутство!$A$1912:$B$6831,2,FALSE))</f>
        <v>УСЛУГЕ ПО УГОВОРУ</v>
      </c>
      <c r="D126" s="458">
        <f>SUM(D127:D156)</f>
        <v>0</v>
      </c>
      <c r="E126" s="458">
        <f t="shared" ref="E126:M126" si="14">SUM(E127:E156)</f>
        <v>0</v>
      </c>
      <c r="F126" s="458">
        <f t="shared" si="14"/>
        <v>0</v>
      </c>
      <c r="G126" s="458">
        <f t="shared" si="14"/>
        <v>0</v>
      </c>
      <c r="H126" s="459">
        <f t="shared" si="14"/>
        <v>0</v>
      </c>
      <c r="I126" s="459">
        <f t="shared" si="14"/>
        <v>0</v>
      </c>
      <c r="J126" s="458">
        <f t="shared" si="14"/>
        <v>0</v>
      </c>
      <c r="K126" s="458">
        <f t="shared" si="14"/>
        <v>0</v>
      </c>
      <c r="L126" s="458">
        <f t="shared" si="14"/>
        <v>0</v>
      </c>
      <c r="M126" s="458">
        <f t="shared" si="14"/>
        <v>0</v>
      </c>
      <c r="N126" s="460">
        <f t="shared" si="11"/>
        <v>0</v>
      </c>
      <c r="O126" s="460">
        <f t="shared" si="12"/>
        <v>0</v>
      </c>
      <c r="P126" s="165"/>
      <c r="Q126" s="165"/>
      <c r="R126" s="165"/>
      <c r="S126" s="165"/>
      <c r="T126" s="165"/>
      <c r="U126" s="165"/>
      <c r="V126" s="165"/>
      <c r="W126" s="97"/>
      <c r="AB126" s="155"/>
      <c r="AC126" s="156"/>
      <c r="AD126" s="157"/>
      <c r="AE126" s="156"/>
      <c r="AN126" s="163"/>
      <c r="AO126" s="164"/>
      <c r="AP126" s="99"/>
      <c r="AQ126" s="99"/>
      <c r="AR126" s="189"/>
      <c r="AS126" s="189"/>
      <c r="AT126" s="189"/>
      <c r="AU126" s="190"/>
      <c r="AV126" s="196"/>
      <c r="AW126" s="190"/>
      <c r="AX126" s="189"/>
      <c r="AY126" s="189"/>
      <c r="AZ126" s="192"/>
      <c r="BA126" s="193"/>
      <c r="BB126" s="99"/>
    </row>
    <row r="127" spans="1:54" s="94" customFormat="1" ht="27.75" customHeight="1">
      <c r="A127" s="427" t="s">
        <v>377</v>
      </c>
      <c r="B127" s="426"/>
      <c r="C127" s="187" t="str">
        <f>IF(B127="","",VLOOKUP(B127,Упутство!$A$1912:$B$6831,2,FALSE))</f>
        <v/>
      </c>
      <c r="D127" s="119"/>
      <c r="E127" s="119"/>
      <c r="F127" s="119"/>
      <c r="G127" s="119"/>
      <c r="H127" s="417"/>
      <c r="I127" s="417"/>
      <c r="J127" s="119"/>
      <c r="K127" s="119"/>
      <c r="L127" s="418"/>
      <c r="M127" s="418"/>
      <c r="N127" s="118">
        <f t="shared" si="11"/>
        <v>0</v>
      </c>
      <c r="O127" s="118">
        <f t="shared" si="12"/>
        <v>0</v>
      </c>
      <c r="P127" s="165"/>
      <c r="Q127" s="165"/>
      <c r="R127" s="165"/>
      <c r="S127" s="165"/>
      <c r="T127" s="165"/>
      <c r="U127" s="165"/>
      <c r="V127" s="165"/>
      <c r="W127" s="97"/>
      <c r="AB127" s="155"/>
      <c r="AC127" s="156"/>
      <c r="AD127" s="157"/>
      <c r="AE127" s="156"/>
      <c r="AN127" s="163"/>
      <c r="AO127" s="164"/>
      <c r="AP127" s="99"/>
      <c r="AQ127" s="99"/>
      <c r="AR127" s="189"/>
      <c r="AS127" s="189"/>
      <c r="AT127" s="189"/>
      <c r="AU127" s="190"/>
      <c r="AV127" s="196"/>
      <c r="AW127" s="190"/>
      <c r="AX127" s="189"/>
      <c r="AY127" s="189"/>
      <c r="AZ127" s="192"/>
      <c r="BA127" s="193"/>
      <c r="BB127" s="99"/>
    </row>
    <row r="128" spans="1:54" s="94" customFormat="1" ht="27.75" customHeight="1">
      <c r="A128" s="427" t="s">
        <v>378</v>
      </c>
      <c r="B128" s="426"/>
      <c r="C128" s="187" t="str">
        <f>IF(B128="","",VLOOKUP(B128,Упутство!$A$1912:$B$6831,2,FALSE))</f>
        <v/>
      </c>
      <c r="D128" s="119"/>
      <c r="E128" s="119"/>
      <c r="F128" s="119"/>
      <c r="G128" s="119"/>
      <c r="H128" s="417"/>
      <c r="I128" s="417"/>
      <c r="J128" s="119"/>
      <c r="K128" s="119"/>
      <c r="L128" s="418"/>
      <c r="M128" s="418"/>
      <c r="N128" s="118">
        <f t="shared" si="11"/>
        <v>0</v>
      </c>
      <c r="O128" s="118">
        <f t="shared" si="12"/>
        <v>0</v>
      </c>
      <c r="P128" s="165"/>
      <c r="Q128" s="165"/>
      <c r="R128" s="165"/>
      <c r="S128" s="165"/>
      <c r="T128" s="165"/>
      <c r="U128" s="165"/>
      <c r="V128" s="165"/>
      <c r="W128" s="97"/>
      <c r="AB128" s="155"/>
      <c r="AC128" s="156"/>
      <c r="AD128" s="157"/>
      <c r="AE128" s="156"/>
      <c r="AN128" s="163"/>
      <c r="AO128" s="164"/>
      <c r="AP128" s="99"/>
      <c r="AQ128" s="99"/>
      <c r="AR128" s="189"/>
      <c r="AS128" s="189"/>
      <c r="AT128" s="189"/>
      <c r="AU128" s="190"/>
      <c r="AV128" s="196"/>
      <c r="AW128" s="190"/>
      <c r="AX128" s="189"/>
      <c r="AY128" s="189"/>
      <c r="AZ128" s="192"/>
      <c r="BA128" s="193"/>
      <c r="BB128" s="99"/>
    </row>
    <row r="129" spans="1:54" s="94" customFormat="1" ht="27.75" customHeight="1">
      <c r="A129" s="427" t="s">
        <v>379</v>
      </c>
      <c r="B129" s="426"/>
      <c r="C129" s="187" t="str">
        <f>IF(B129="","",VLOOKUP(B129,Упутство!$A$1912:$B$6831,2,FALSE))</f>
        <v/>
      </c>
      <c r="D129" s="119"/>
      <c r="E129" s="119"/>
      <c r="F129" s="119"/>
      <c r="G129" s="119"/>
      <c r="H129" s="417"/>
      <c r="I129" s="417"/>
      <c r="J129" s="119"/>
      <c r="K129" s="119"/>
      <c r="L129" s="418"/>
      <c r="M129" s="418"/>
      <c r="N129" s="118">
        <f t="shared" si="11"/>
        <v>0</v>
      </c>
      <c r="O129" s="118">
        <f t="shared" si="12"/>
        <v>0</v>
      </c>
      <c r="P129" s="165"/>
      <c r="Q129" s="165"/>
      <c r="R129" s="165"/>
      <c r="S129" s="165"/>
      <c r="T129" s="165"/>
      <c r="U129" s="165"/>
      <c r="V129" s="165"/>
      <c r="W129" s="97"/>
      <c r="AB129" s="155"/>
      <c r="AC129" s="156"/>
      <c r="AD129" s="157"/>
      <c r="AE129" s="156"/>
      <c r="AN129" s="163"/>
      <c r="AO129" s="164"/>
      <c r="AP129" s="99"/>
      <c r="AQ129" s="99"/>
      <c r="AR129" s="189"/>
      <c r="AS129" s="189"/>
      <c r="AT129" s="189"/>
      <c r="AU129" s="190"/>
      <c r="AV129" s="196"/>
      <c r="AW129" s="190"/>
      <c r="AX129" s="189"/>
      <c r="AY129" s="189"/>
      <c r="AZ129" s="192"/>
      <c r="BA129" s="193"/>
      <c r="BB129" s="99"/>
    </row>
    <row r="130" spans="1:54" s="94" customFormat="1" ht="27.75" customHeight="1">
      <c r="A130" s="427" t="s">
        <v>380</v>
      </c>
      <c r="B130" s="426"/>
      <c r="C130" s="187" t="str">
        <f>IF(B130="","",VLOOKUP(B130,Упутство!$A$1912:$B$6831,2,FALSE))</f>
        <v/>
      </c>
      <c r="D130" s="119"/>
      <c r="E130" s="119"/>
      <c r="F130" s="119"/>
      <c r="G130" s="119"/>
      <c r="H130" s="417"/>
      <c r="I130" s="417"/>
      <c r="J130" s="119"/>
      <c r="K130" s="119"/>
      <c r="L130" s="418"/>
      <c r="M130" s="418"/>
      <c r="N130" s="118">
        <f t="shared" si="11"/>
        <v>0</v>
      </c>
      <c r="O130" s="118">
        <f t="shared" si="12"/>
        <v>0</v>
      </c>
      <c r="P130" s="165"/>
      <c r="Q130" s="165"/>
      <c r="R130" s="165"/>
      <c r="S130" s="165"/>
      <c r="T130" s="165"/>
      <c r="U130" s="165"/>
      <c r="V130" s="165"/>
      <c r="W130" s="97"/>
      <c r="AB130" s="155"/>
      <c r="AC130" s="156"/>
      <c r="AD130" s="157"/>
      <c r="AE130" s="156"/>
      <c r="AN130" s="163"/>
      <c r="AO130" s="164"/>
      <c r="AP130" s="99"/>
      <c r="AQ130" s="99"/>
      <c r="AR130" s="189"/>
      <c r="AS130" s="189"/>
      <c r="AT130" s="189"/>
      <c r="AU130" s="190"/>
      <c r="AV130" s="196"/>
      <c r="AW130" s="190"/>
      <c r="AX130" s="189"/>
      <c r="AY130" s="189"/>
      <c r="AZ130" s="192"/>
      <c r="BA130" s="193"/>
      <c r="BB130" s="99"/>
    </row>
    <row r="131" spans="1:54" s="94" customFormat="1" ht="27.75" customHeight="1">
      <c r="A131" s="427" t="s">
        <v>381</v>
      </c>
      <c r="B131" s="426"/>
      <c r="C131" s="187" t="str">
        <f>IF(B131="","",VLOOKUP(B131,Упутство!$A$1912:$B$6831,2,FALSE))</f>
        <v/>
      </c>
      <c r="D131" s="119"/>
      <c r="E131" s="119"/>
      <c r="F131" s="119"/>
      <c r="G131" s="119"/>
      <c r="H131" s="417"/>
      <c r="I131" s="417"/>
      <c r="J131" s="119"/>
      <c r="K131" s="119"/>
      <c r="L131" s="418"/>
      <c r="M131" s="418"/>
      <c r="N131" s="118">
        <f t="shared" si="11"/>
        <v>0</v>
      </c>
      <c r="O131" s="118">
        <f t="shared" si="12"/>
        <v>0</v>
      </c>
      <c r="P131" s="165"/>
      <c r="Q131" s="165"/>
      <c r="R131" s="165"/>
      <c r="S131" s="165"/>
      <c r="T131" s="165"/>
      <c r="U131" s="165"/>
      <c r="V131" s="165"/>
      <c r="W131" s="97"/>
      <c r="AB131" s="155"/>
      <c r="AC131" s="156"/>
      <c r="AD131" s="157"/>
      <c r="AE131" s="156"/>
      <c r="AN131" s="163"/>
      <c r="AO131" s="164"/>
      <c r="AP131" s="99"/>
      <c r="AQ131" s="99"/>
      <c r="AR131" s="189"/>
      <c r="AS131" s="189"/>
      <c r="AT131" s="189"/>
      <c r="AU131" s="190"/>
      <c r="AV131" s="196"/>
      <c r="AW131" s="190"/>
      <c r="AX131" s="189"/>
      <c r="AY131" s="189"/>
      <c r="AZ131" s="192"/>
      <c r="BA131" s="193"/>
      <c r="BB131" s="99"/>
    </row>
    <row r="132" spans="1:54" s="94" customFormat="1" ht="27.75" customHeight="1">
      <c r="A132" s="427" t="s">
        <v>382</v>
      </c>
      <c r="B132" s="426"/>
      <c r="C132" s="187" t="str">
        <f>IF(B132="","",VLOOKUP(B132,Упутство!$A$1912:$B$6831,2,FALSE))</f>
        <v/>
      </c>
      <c r="D132" s="119"/>
      <c r="E132" s="119"/>
      <c r="F132" s="119"/>
      <c r="G132" s="119"/>
      <c r="H132" s="417"/>
      <c r="I132" s="417"/>
      <c r="J132" s="119"/>
      <c r="K132" s="119"/>
      <c r="L132" s="418"/>
      <c r="M132" s="418"/>
      <c r="N132" s="118">
        <f t="shared" si="11"/>
        <v>0</v>
      </c>
      <c r="O132" s="118">
        <f t="shared" si="12"/>
        <v>0</v>
      </c>
      <c r="P132" s="165"/>
      <c r="Q132" s="165"/>
      <c r="R132" s="165"/>
      <c r="S132" s="165"/>
      <c r="T132" s="165"/>
      <c r="U132" s="165"/>
      <c r="V132" s="165"/>
      <c r="W132" s="97"/>
      <c r="AB132" s="155"/>
      <c r="AC132" s="156"/>
      <c r="AD132" s="157"/>
      <c r="AE132" s="156"/>
      <c r="AN132" s="163"/>
      <c r="AO132" s="164"/>
      <c r="AP132" s="99"/>
      <c r="AQ132" s="99"/>
      <c r="AR132" s="189"/>
      <c r="AS132" s="189"/>
      <c r="AT132" s="189"/>
      <c r="AU132" s="190"/>
      <c r="AV132" s="196"/>
      <c r="AW132" s="190"/>
      <c r="AX132" s="189"/>
      <c r="AY132" s="189"/>
      <c r="AZ132" s="192"/>
      <c r="BA132" s="193"/>
      <c r="BB132" s="99"/>
    </row>
    <row r="133" spans="1:54" s="94" customFormat="1" ht="27.75" customHeight="1">
      <c r="A133" s="427" t="s">
        <v>383</v>
      </c>
      <c r="B133" s="426"/>
      <c r="C133" s="187" t="str">
        <f>IF(B133="","",VLOOKUP(B133,Упутство!$A$1912:$B$6831,2,FALSE))</f>
        <v/>
      </c>
      <c r="D133" s="119"/>
      <c r="E133" s="119"/>
      <c r="F133" s="119"/>
      <c r="G133" s="119"/>
      <c r="H133" s="417"/>
      <c r="I133" s="417"/>
      <c r="J133" s="119"/>
      <c r="K133" s="119"/>
      <c r="L133" s="418"/>
      <c r="M133" s="418"/>
      <c r="N133" s="118">
        <f t="shared" si="11"/>
        <v>0</v>
      </c>
      <c r="O133" s="118">
        <f t="shared" si="12"/>
        <v>0</v>
      </c>
      <c r="P133" s="165"/>
      <c r="Q133" s="165"/>
      <c r="R133" s="165"/>
      <c r="S133" s="165"/>
      <c r="T133" s="165"/>
      <c r="U133" s="165"/>
      <c r="V133" s="165"/>
      <c r="W133" s="97"/>
      <c r="AB133" s="155"/>
      <c r="AC133" s="156"/>
      <c r="AD133" s="157"/>
      <c r="AE133" s="156"/>
      <c r="AN133" s="163"/>
      <c r="AO133" s="164"/>
      <c r="AP133" s="99"/>
      <c r="AQ133" s="99"/>
      <c r="AR133" s="189"/>
      <c r="AS133" s="189"/>
      <c r="AT133" s="189"/>
      <c r="AU133" s="190"/>
      <c r="AV133" s="196"/>
      <c r="AW133" s="190"/>
      <c r="AX133" s="189"/>
      <c r="AY133" s="189"/>
      <c r="AZ133" s="192"/>
      <c r="BA133" s="193"/>
      <c r="BB133" s="99"/>
    </row>
    <row r="134" spans="1:54" s="94" customFormat="1" ht="27.75" customHeight="1">
      <c r="A134" s="427" t="s">
        <v>384</v>
      </c>
      <c r="B134" s="426"/>
      <c r="C134" s="187" t="str">
        <f>IF(B134="","",VLOOKUP(B134,Упутство!$A$1912:$B$6831,2,FALSE))</f>
        <v/>
      </c>
      <c r="D134" s="119"/>
      <c r="E134" s="119"/>
      <c r="F134" s="119"/>
      <c r="G134" s="119"/>
      <c r="H134" s="417"/>
      <c r="I134" s="417"/>
      <c r="J134" s="119"/>
      <c r="K134" s="119"/>
      <c r="L134" s="418"/>
      <c r="M134" s="418"/>
      <c r="N134" s="118">
        <f t="shared" si="11"/>
        <v>0</v>
      </c>
      <c r="O134" s="118">
        <f t="shared" si="12"/>
        <v>0</v>
      </c>
      <c r="P134" s="165"/>
      <c r="Q134" s="165"/>
      <c r="R134" s="165"/>
      <c r="S134" s="165"/>
      <c r="T134" s="165"/>
      <c r="U134" s="165"/>
      <c r="V134" s="165"/>
      <c r="W134" s="97"/>
      <c r="AB134" s="155"/>
      <c r="AC134" s="156"/>
      <c r="AD134" s="157"/>
      <c r="AE134" s="156"/>
      <c r="AN134" s="163"/>
      <c r="AO134" s="164"/>
      <c r="AP134" s="99"/>
      <c r="AQ134" s="99"/>
      <c r="AR134" s="189"/>
      <c r="AS134" s="189"/>
      <c r="AT134" s="189"/>
      <c r="AU134" s="190"/>
      <c r="AV134" s="196"/>
      <c r="AW134" s="190"/>
      <c r="AX134" s="189"/>
      <c r="AY134" s="189"/>
      <c r="AZ134" s="192"/>
      <c r="BA134" s="193"/>
      <c r="BB134" s="99"/>
    </row>
    <row r="135" spans="1:54" s="94" customFormat="1" ht="27.75" customHeight="1">
      <c r="A135" s="427" t="s">
        <v>385</v>
      </c>
      <c r="B135" s="426"/>
      <c r="C135" s="187" t="str">
        <f>IF(B135="","",VLOOKUP(B135,Упутство!$A$1912:$B$6831,2,FALSE))</f>
        <v/>
      </c>
      <c r="D135" s="119"/>
      <c r="E135" s="119"/>
      <c r="F135" s="119"/>
      <c r="G135" s="119"/>
      <c r="H135" s="417"/>
      <c r="I135" s="417"/>
      <c r="J135" s="119"/>
      <c r="K135" s="119"/>
      <c r="L135" s="418"/>
      <c r="M135" s="418"/>
      <c r="N135" s="118">
        <f t="shared" si="11"/>
        <v>0</v>
      </c>
      <c r="O135" s="118">
        <f t="shared" si="12"/>
        <v>0</v>
      </c>
      <c r="P135" s="165"/>
      <c r="Q135" s="165"/>
      <c r="R135" s="165"/>
      <c r="S135" s="165"/>
      <c r="T135" s="165"/>
      <c r="U135" s="165"/>
      <c r="V135" s="165"/>
      <c r="W135" s="97"/>
      <c r="AB135" s="155"/>
      <c r="AC135" s="156"/>
      <c r="AD135" s="157"/>
      <c r="AE135" s="156"/>
      <c r="AN135" s="163"/>
      <c r="AO135" s="164"/>
      <c r="AP135" s="99"/>
      <c r="AQ135" s="99"/>
      <c r="AR135" s="189"/>
      <c r="AS135" s="189"/>
      <c r="AT135" s="189"/>
      <c r="AU135" s="190"/>
      <c r="AV135" s="196"/>
      <c r="AW135" s="190"/>
      <c r="AX135" s="189"/>
      <c r="AY135" s="189"/>
      <c r="AZ135" s="192"/>
      <c r="BA135" s="193"/>
      <c r="BB135" s="99"/>
    </row>
    <row r="136" spans="1:54" s="94" customFormat="1" ht="27.75" customHeight="1">
      <c r="A136" s="427" t="s">
        <v>386</v>
      </c>
      <c r="B136" s="426"/>
      <c r="C136" s="187" t="str">
        <f>IF(B136="","",VLOOKUP(B136,Упутство!$A$1912:$B$6831,2,FALSE))</f>
        <v/>
      </c>
      <c r="D136" s="119"/>
      <c r="E136" s="119"/>
      <c r="F136" s="119"/>
      <c r="G136" s="119"/>
      <c r="H136" s="417"/>
      <c r="I136" s="417"/>
      <c r="J136" s="119"/>
      <c r="K136" s="119"/>
      <c r="L136" s="418"/>
      <c r="M136" s="418"/>
      <c r="N136" s="118">
        <f t="shared" si="11"/>
        <v>0</v>
      </c>
      <c r="O136" s="118">
        <f t="shared" si="12"/>
        <v>0</v>
      </c>
      <c r="P136" s="165"/>
      <c r="Q136" s="165"/>
      <c r="R136" s="165"/>
      <c r="S136" s="165"/>
      <c r="T136" s="165"/>
      <c r="U136" s="165"/>
      <c r="V136" s="165"/>
      <c r="W136" s="97"/>
      <c r="AB136" s="155"/>
      <c r="AC136" s="156"/>
      <c r="AD136" s="157"/>
      <c r="AE136" s="156"/>
      <c r="AN136" s="163"/>
      <c r="AO136" s="164"/>
      <c r="AP136" s="99"/>
      <c r="AQ136" s="99"/>
      <c r="AR136" s="189"/>
      <c r="AS136" s="189"/>
      <c r="AT136" s="189"/>
      <c r="AU136" s="190"/>
      <c r="AV136" s="196"/>
      <c r="AW136" s="190"/>
      <c r="AX136" s="189"/>
      <c r="AY136" s="189"/>
      <c r="AZ136" s="192"/>
      <c r="BA136" s="193"/>
      <c r="BB136" s="99"/>
    </row>
    <row r="137" spans="1:54" s="94" customFormat="1" ht="27.75" customHeight="1">
      <c r="A137" s="427" t="s">
        <v>387</v>
      </c>
      <c r="B137" s="426"/>
      <c r="C137" s="187" t="str">
        <f>IF(B137="","",VLOOKUP(B137,Упутство!$A$1912:$B$6831,2,FALSE))</f>
        <v/>
      </c>
      <c r="D137" s="119"/>
      <c r="E137" s="119"/>
      <c r="F137" s="119"/>
      <c r="G137" s="119"/>
      <c r="H137" s="417"/>
      <c r="I137" s="417"/>
      <c r="J137" s="119"/>
      <c r="K137" s="119"/>
      <c r="L137" s="418"/>
      <c r="M137" s="418"/>
      <c r="N137" s="118">
        <f t="shared" si="11"/>
        <v>0</v>
      </c>
      <c r="O137" s="118">
        <f t="shared" si="12"/>
        <v>0</v>
      </c>
      <c r="P137" s="165"/>
      <c r="Q137" s="165"/>
      <c r="R137" s="165"/>
      <c r="S137" s="165"/>
      <c r="T137" s="165"/>
      <c r="U137" s="165"/>
      <c r="V137" s="165"/>
      <c r="W137" s="97"/>
      <c r="AB137" s="155"/>
      <c r="AC137" s="156"/>
      <c r="AD137" s="157"/>
      <c r="AE137" s="156"/>
      <c r="AN137" s="163"/>
      <c r="AO137" s="164"/>
      <c r="AP137" s="99"/>
      <c r="AQ137" s="99"/>
      <c r="AR137" s="189"/>
      <c r="AS137" s="189"/>
      <c r="AT137" s="189"/>
      <c r="AU137" s="190"/>
      <c r="AV137" s="196"/>
      <c r="AW137" s="190"/>
      <c r="AX137" s="189"/>
      <c r="AY137" s="189"/>
      <c r="AZ137" s="192"/>
      <c r="BA137" s="193"/>
      <c r="BB137" s="99"/>
    </row>
    <row r="138" spans="1:54" s="94" customFormat="1" ht="27.75" customHeight="1">
      <c r="A138" s="427" t="s">
        <v>388</v>
      </c>
      <c r="B138" s="426"/>
      <c r="C138" s="187" t="str">
        <f>IF(B138="","",VLOOKUP(B138,Упутство!$A$1912:$B$6831,2,FALSE))</f>
        <v/>
      </c>
      <c r="D138" s="119"/>
      <c r="E138" s="119"/>
      <c r="F138" s="119"/>
      <c r="G138" s="119"/>
      <c r="H138" s="417"/>
      <c r="I138" s="417"/>
      <c r="J138" s="119"/>
      <c r="K138" s="119"/>
      <c r="L138" s="418"/>
      <c r="M138" s="418"/>
      <c r="N138" s="118">
        <f t="shared" si="11"/>
        <v>0</v>
      </c>
      <c r="O138" s="118">
        <f t="shared" si="12"/>
        <v>0</v>
      </c>
      <c r="P138" s="165"/>
      <c r="Q138" s="165"/>
      <c r="R138" s="165"/>
      <c r="S138" s="165"/>
      <c r="T138" s="165"/>
      <c r="U138" s="165"/>
      <c r="V138" s="165"/>
      <c r="W138" s="97"/>
      <c r="AB138" s="155"/>
      <c r="AC138" s="156"/>
      <c r="AD138" s="157"/>
      <c r="AE138" s="156"/>
      <c r="AN138" s="163"/>
      <c r="AO138" s="164"/>
      <c r="AP138" s="99"/>
      <c r="AQ138" s="99"/>
      <c r="AR138" s="189"/>
      <c r="AS138" s="189"/>
      <c r="AT138" s="189"/>
      <c r="AU138" s="190"/>
      <c r="AV138" s="196"/>
      <c r="AW138" s="190"/>
      <c r="AX138" s="189"/>
      <c r="AY138" s="189"/>
      <c r="AZ138" s="192"/>
      <c r="BA138" s="193"/>
      <c r="BB138" s="99"/>
    </row>
    <row r="139" spans="1:54" s="94" customFormat="1" ht="27.75" customHeight="1">
      <c r="A139" s="427" t="s">
        <v>389</v>
      </c>
      <c r="B139" s="426"/>
      <c r="C139" s="187" t="str">
        <f>IF(B139="","",VLOOKUP(B139,Упутство!$A$1912:$B$6831,2,FALSE))</f>
        <v/>
      </c>
      <c r="D139" s="119"/>
      <c r="E139" s="119"/>
      <c r="F139" s="119"/>
      <c r="G139" s="119"/>
      <c r="H139" s="417"/>
      <c r="I139" s="417"/>
      <c r="J139" s="119"/>
      <c r="K139" s="119"/>
      <c r="L139" s="418"/>
      <c r="M139" s="418"/>
      <c r="N139" s="118">
        <f t="shared" si="11"/>
        <v>0</v>
      </c>
      <c r="O139" s="118">
        <f t="shared" si="12"/>
        <v>0</v>
      </c>
      <c r="P139" s="165"/>
      <c r="Q139" s="165"/>
      <c r="R139" s="165"/>
      <c r="S139" s="165"/>
      <c r="T139" s="165"/>
      <c r="U139" s="165"/>
      <c r="V139" s="165"/>
      <c r="W139" s="97"/>
      <c r="AB139" s="155"/>
      <c r="AC139" s="156"/>
      <c r="AD139" s="157"/>
      <c r="AE139" s="156"/>
      <c r="AN139" s="163"/>
      <c r="AO139" s="164"/>
      <c r="AP139" s="99"/>
      <c r="AQ139" s="99"/>
      <c r="AR139" s="189"/>
      <c r="AS139" s="189"/>
      <c r="AT139" s="189"/>
      <c r="AU139" s="190"/>
      <c r="AV139" s="196"/>
      <c r="AW139" s="190"/>
      <c r="AX139" s="189"/>
      <c r="AY139" s="189"/>
      <c r="AZ139" s="192"/>
      <c r="BA139" s="193"/>
      <c r="BB139" s="99"/>
    </row>
    <row r="140" spans="1:54" s="94" customFormat="1" ht="27.75" customHeight="1">
      <c r="A140" s="427" t="s">
        <v>390</v>
      </c>
      <c r="B140" s="426"/>
      <c r="C140" s="187" t="str">
        <f>IF(B140="","",VLOOKUP(B140,Упутство!$A$1912:$B$6831,2,FALSE))</f>
        <v/>
      </c>
      <c r="D140" s="119"/>
      <c r="E140" s="119"/>
      <c r="F140" s="119"/>
      <c r="G140" s="119"/>
      <c r="H140" s="417"/>
      <c r="I140" s="417"/>
      <c r="J140" s="119"/>
      <c r="K140" s="119"/>
      <c r="L140" s="418"/>
      <c r="M140" s="418"/>
      <c r="N140" s="118">
        <f t="shared" si="11"/>
        <v>0</v>
      </c>
      <c r="O140" s="118">
        <f t="shared" si="12"/>
        <v>0</v>
      </c>
      <c r="P140" s="165"/>
      <c r="Q140" s="165"/>
      <c r="R140" s="165"/>
      <c r="S140" s="165"/>
      <c r="T140" s="165"/>
      <c r="U140" s="165"/>
      <c r="V140" s="165"/>
      <c r="W140" s="97"/>
      <c r="AB140" s="155"/>
      <c r="AC140" s="156"/>
      <c r="AD140" s="157"/>
      <c r="AE140" s="156"/>
      <c r="AN140" s="163"/>
      <c r="AO140" s="164"/>
      <c r="AP140" s="99"/>
      <c r="AQ140" s="99"/>
      <c r="AR140" s="189"/>
      <c r="AS140" s="189"/>
      <c r="AT140" s="189"/>
      <c r="AU140" s="190"/>
      <c r="AV140" s="196"/>
      <c r="AW140" s="190"/>
      <c r="AX140" s="189"/>
      <c r="AY140" s="189"/>
      <c r="AZ140" s="192"/>
      <c r="BA140" s="193"/>
      <c r="BB140" s="99"/>
    </row>
    <row r="141" spans="1:54" s="94" customFormat="1" ht="27.75" customHeight="1">
      <c r="A141" s="427" t="s">
        <v>391</v>
      </c>
      <c r="B141" s="426"/>
      <c r="C141" s="187" t="str">
        <f>IF(B141="","",VLOOKUP(B141,Упутство!$A$1912:$B$6831,2,FALSE))</f>
        <v/>
      </c>
      <c r="D141" s="119"/>
      <c r="E141" s="119"/>
      <c r="F141" s="119"/>
      <c r="G141" s="119"/>
      <c r="H141" s="417"/>
      <c r="I141" s="417"/>
      <c r="J141" s="119"/>
      <c r="K141" s="119"/>
      <c r="L141" s="418"/>
      <c r="M141" s="418"/>
      <c r="N141" s="118">
        <f t="shared" si="11"/>
        <v>0</v>
      </c>
      <c r="O141" s="118">
        <f t="shared" si="12"/>
        <v>0</v>
      </c>
      <c r="P141" s="165"/>
      <c r="Q141" s="165"/>
      <c r="R141" s="165"/>
      <c r="S141" s="165"/>
      <c r="T141" s="165"/>
      <c r="U141" s="165"/>
      <c r="V141" s="165"/>
      <c r="W141" s="97"/>
      <c r="AB141" s="155"/>
      <c r="AC141" s="156"/>
      <c r="AD141" s="157"/>
      <c r="AE141" s="156"/>
      <c r="AN141" s="163"/>
      <c r="AO141" s="164"/>
      <c r="AP141" s="99"/>
      <c r="AQ141" s="99"/>
      <c r="AR141" s="189"/>
      <c r="AS141" s="189"/>
      <c r="AT141" s="189"/>
      <c r="AU141" s="190"/>
      <c r="AV141" s="196"/>
      <c r="AW141" s="190"/>
      <c r="AX141" s="189"/>
      <c r="AY141" s="189"/>
      <c r="AZ141" s="192"/>
      <c r="BA141" s="193"/>
      <c r="BB141" s="99"/>
    </row>
    <row r="142" spans="1:54" s="94" customFormat="1" ht="27.75" customHeight="1">
      <c r="A142" s="427" t="s">
        <v>392</v>
      </c>
      <c r="B142" s="426"/>
      <c r="C142" s="187" t="str">
        <f>IF(B142="","",VLOOKUP(B142,Упутство!$A$1912:$B$6831,2,FALSE))</f>
        <v/>
      </c>
      <c r="D142" s="119"/>
      <c r="E142" s="119"/>
      <c r="F142" s="119"/>
      <c r="G142" s="119"/>
      <c r="H142" s="417"/>
      <c r="I142" s="417"/>
      <c r="J142" s="119"/>
      <c r="K142" s="119"/>
      <c r="L142" s="418"/>
      <c r="M142" s="418"/>
      <c r="N142" s="118">
        <f t="shared" si="11"/>
        <v>0</v>
      </c>
      <c r="O142" s="118">
        <f t="shared" si="12"/>
        <v>0</v>
      </c>
      <c r="P142" s="165"/>
      <c r="Q142" s="165"/>
      <c r="R142" s="165"/>
      <c r="S142" s="165"/>
      <c r="T142" s="165"/>
      <c r="U142" s="165"/>
      <c r="V142" s="165"/>
      <c r="W142" s="97"/>
      <c r="AB142" s="155"/>
      <c r="AC142" s="156"/>
      <c r="AD142" s="157"/>
      <c r="AE142" s="156"/>
      <c r="AN142" s="163"/>
      <c r="AO142" s="164"/>
      <c r="AP142" s="99"/>
      <c r="AQ142" s="99"/>
      <c r="AR142" s="189"/>
      <c r="AS142" s="189"/>
      <c r="AT142" s="189"/>
      <c r="AU142" s="190"/>
      <c r="AV142" s="196"/>
      <c r="AW142" s="190"/>
      <c r="AX142" s="189"/>
      <c r="AY142" s="189"/>
      <c r="AZ142" s="192"/>
      <c r="BA142" s="197"/>
      <c r="BB142" s="99"/>
    </row>
    <row r="143" spans="1:54" s="94" customFormat="1" ht="27.75" customHeight="1">
      <c r="A143" s="427" t="s">
        <v>393</v>
      </c>
      <c r="B143" s="426"/>
      <c r="C143" s="187" t="str">
        <f>IF(B143="","",VLOOKUP(B143,Упутство!$A$1912:$B$6831,2,FALSE))</f>
        <v/>
      </c>
      <c r="D143" s="119"/>
      <c r="E143" s="119"/>
      <c r="F143" s="119"/>
      <c r="G143" s="119"/>
      <c r="H143" s="417"/>
      <c r="I143" s="417"/>
      <c r="J143" s="119"/>
      <c r="K143" s="119"/>
      <c r="L143" s="418"/>
      <c r="M143" s="418"/>
      <c r="N143" s="118">
        <f t="shared" si="11"/>
        <v>0</v>
      </c>
      <c r="O143" s="118">
        <f t="shared" si="12"/>
        <v>0</v>
      </c>
      <c r="P143" s="165"/>
      <c r="Q143" s="165"/>
      <c r="R143" s="165"/>
      <c r="S143" s="165"/>
      <c r="T143" s="165"/>
      <c r="U143" s="165"/>
      <c r="V143" s="165"/>
      <c r="W143" s="97"/>
      <c r="AB143" s="155"/>
      <c r="AC143" s="156"/>
      <c r="AD143" s="157"/>
      <c r="AE143" s="156"/>
      <c r="AN143" s="162"/>
      <c r="AO143" s="158"/>
      <c r="AP143" s="99"/>
      <c r="AQ143" s="99"/>
      <c r="AR143" s="189"/>
      <c r="AS143" s="189"/>
      <c r="AT143" s="189"/>
      <c r="AU143" s="190"/>
      <c r="AV143" s="196"/>
      <c r="AW143" s="190"/>
      <c r="AX143" s="189"/>
      <c r="AY143" s="189"/>
      <c r="AZ143" s="192"/>
      <c r="BA143" s="194"/>
      <c r="BB143" s="99"/>
    </row>
    <row r="144" spans="1:54" s="94" customFormat="1" ht="27.75" customHeight="1">
      <c r="A144" s="427" t="s">
        <v>394</v>
      </c>
      <c r="B144" s="426"/>
      <c r="C144" s="187" t="str">
        <f>IF(B144="","",VLOOKUP(B144,Упутство!$A$1912:$B$6831,2,FALSE))</f>
        <v/>
      </c>
      <c r="D144" s="119"/>
      <c r="E144" s="119"/>
      <c r="F144" s="119"/>
      <c r="G144" s="119"/>
      <c r="H144" s="417"/>
      <c r="I144" s="417"/>
      <c r="J144" s="119"/>
      <c r="K144" s="119"/>
      <c r="L144" s="418"/>
      <c r="M144" s="418"/>
      <c r="N144" s="118">
        <f t="shared" si="11"/>
        <v>0</v>
      </c>
      <c r="O144" s="118">
        <f t="shared" si="12"/>
        <v>0</v>
      </c>
      <c r="P144" s="165"/>
      <c r="Q144" s="165"/>
      <c r="R144" s="165"/>
      <c r="S144" s="165"/>
      <c r="T144" s="165"/>
      <c r="U144" s="165"/>
      <c r="V144" s="165"/>
      <c r="W144" s="97"/>
      <c r="AB144" s="155"/>
      <c r="AC144" s="156"/>
      <c r="AD144" s="157"/>
      <c r="AE144" s="156"/>
      <c r="AN144" s="163"/>
      <c r="AO144" s="164"/>
      <c r="AP144" s="99"/>
      <c r="AQ144" s="99"/>
      <c r="AR144" s="189"/>
      <c r="AS144" s="189"/>
      <c r="AT144" s="189"/>
      <c r="AU144" s="190"/>
      <c r="AV144" s="195"/>
      <c r="AW144" s="190"/>
      <c r="AX144" s="189"/>
      <c r="AY144" s="189"/>
      <c r="AZ144" s="192"/>
      <c r="BA144" s="194"/>
      <c r="BB144" s="99"/>
    </row>
    <row r="145" spans="1:54" s="94" customFormat="1" ht="27.75" customHeight="1">
      <c r="A145" s="427" t="s">
        <v>395</v>
      </c>
      <c r="B145" s="426"/>
      <c r="C145" s="187" t="str">
        <f>IF(B145="","",VLOOKUP(B145,Упутство!$A$1912:$B$6831,2,FALSE))</f>
        <v/>
      </c>
      <c r="D145" s="119"/>
      <c r="E145" s="119"/>
      <c r="F145" s="119"/>
      <c r="G145" s="119"/>
      <c r="H145" s="417"/>
      <c r="I145" s="417"/>
      <c r="J145" s="119"/>
      <c r="K145" s="119"/>
      <c r="L145" s="418"/>
      <c r="M145" s="418"/>
      <c r="N145" s="118">
        <f t="shared" si="11"/>
        <v>0</v>
      </c>
      <c r="O145" s="118">
        <f t="shared" si="12"/>
        <v>0</v>
      </c>
      <c r="P145" s="165"/>
      <c r="Q145" s="165"/>
      <c r="R145" s="165"/>
      <c r="S145" s="165"/>
      <c r="T145" s="165"/>
      <c r="U145" s="165"/>
      <c r="V145" s="165"/>
      <c r="W145" s="97"/>
      <c r="AB145" s="155"/>
      <c r="AC145" s="156"/>
      <c r="AD145" s="157"/>
      <c r="AE145" s="156"/>
      <c r="AN145" s="163"/>
      <c r="AO145" s="164"/>
      <c r="AP145" s="99"/>
      <c r="AQ145" s="99"/>
      <c r="AR145" s="189"/>
      <c r="AS145" s="189"/>
      <c r="AT145" s="189"/>
      <c r="AU145" s="190"/>
      <c r="AV145" s="196"/>
      <c r="AW145" s="190"/>
      <c r="AX145" s="189"/>
      <c r="AY145" s="189"/>
      <c r="AZ145" s="192"/>
      <c r="BA145" s="193"/>
      <c r="BB145" s="99"/>
    </row>
    <row r="146" spans="1:54" s="94" customFormat="1" ht="27.75" customHeight="1">
      <c r="A146" s="427" t="s">
        <v>396</v>
      </c>
      <c r="B146" s="426"/>
      <c r="C146" s="187" t="str">
        <f>IF(B146="","",VLOOKUP(B146,Упутство!$A$1912:$B$6831,2,FALSE))</f>
        <v/>
      </c>
      <c r="D146" s="119"/>
      <c r="E146" s="119"/>
      <c r="F146" s="119"/>
      <c r="G146" s="119"/>
      <c r="H146" s="417"/>
      <c r="I146" s="417"/>
      <c r="J146" s="119"/>
      <c r="K146" s="119"/>
      <c r="L146" s="418"/>
      <c r="M146" s="418"/>
      <c r="N146" s="118">
        <f t="shared" si="11"/>
        <v>0</v>
      </c>
      <c r="O146" s="118">
        <f t="shared" si="12"/>
        <v>0</v>
      </c>
      <c r="P146" s="165"/>
      <c r="Q146" s="165"/>
      <c r="R146" s="165"/>
      <c r="S146" s="165"/>
      <c r="T146" s="165"/>
      <c r="U146" s="165"/>
      <c r="V146" s="165"/>
      <c r="W146" s="97"/>
      <c r="AB146" s="155"/>
      <c r="AC146" s="156"/>
      <c r="AD146" s="157"/>
      <c r="AE146" s="156"/>
      <c r="AN146" s="163"/>
      <c r="AO146" s="164"/>
      <c r="AP146" s="99"/>
      <c r="AQ146" s="99"/>
      <c r="AR146" s="189"/>
      <c r="AS146" s="189"/>
      <c r="AT146" s="189"/>
      <c r="AU146" s="190"/>
      <c r="AV146" s="196"/>
      <c r="AW146" s="190"/>
      <c r="AX146" s="189"/>
      <c r="AY146" s="189"/>
      <c r="AZ146" s="192"/>
      <c r="BA146" s="193"/>
      <c r="BB146" s="99"/>
    </row>
    <row r="147" spans="1:54" s="94" customFormat="1" ht="27.75" customHeight="1">
      <c r="A147" s="427" t="s">
        <v>397</v>
      </c>
      <c r="B147" s="426"/>
      <c r="C147" s="187" t="str">
        <f>IF(B147="","",VLOOKUP(B147,Упутство!$A$1912:$B$6831,2,FALSE))</f>
        <v/>
      </c>
      <c r="D147" s="119"/>
      <c r="E147" s="119"/>
      <c r="F147" s="119"/>
      <c r="G147" s="119"/>
      <c r="H147" s="417"/>
      <c r="I147" s="417"/>
      <c r="J147" s="119"/>
      <c r="K147" s="119"/>
      <c r="L147" s="418"/>
      <c r="M147" s="418"/>
      <c r="N147" s="118">
        <f t="shared" si="11"/>
        <v>0</v>
      </c>
      <c r="O147" s="118">
        <f t="shared" si="12"/>
        <v>0</v>
      </c>
      <c r="P147" s="165"/>
      <c r="Q147" s="165"/>
      <c r="R147" s="165"/>
      <c r="S147" s="165"/>
      <c r="T147" s="165"/>
      <c r="U147" s="165"/>
      <c r="V147" s="165"/>
      <c r="W147" s="97"/>
      <c r="AB147" s="155"/>
      <c r="AC147" s="156"/>
      <c r="AD147" s="157"/>
      <c r="AE147" s="156"/>
      <c r="AN147" s="163"/>
      <c r="AO147" s="164"/>
      <c r="AP147" s="99"/>
      <c r="AQ147" s="99"/>
      <c r="AR147" s="189"/>
      <c r="AS147" s="189"/>
      <c r="AT147" s="189"/>
      <c r="AU147" s="190"/>
      <c r="AV147" s="196"/>
      <c r="AW147" s="190"/>
      <c r="AX147" s="189"/>
      <c r="AY147" s="189"/>
      <c r="AZ147" s="192"/>
      <c r="BA147" s="193"/>
      <c r="BB147" s="99"/>
    </row>
    <row r="148" spans="1:54" s="94" customFormat="1" ht="27.75" customHeight="1">
      <c r="A148" s="427" t="s">
        <v>398</v>
      </c>
      <c r="B148" s="426"/>
      <c r="C148" s="187" t="str">
        <f>IF(B148="","",VLOOKUP(B148,Упутство!$A$1912:$B$6831,2,FALSE))</f>
        <v/>
      </c>
      <c r="D148" s="119"/>
      <c r="E148" s="119"/>
      <c r="F148" s="119"/>
      <c r="G148" s="119"/>
      <c r="H148" s="417"/>
      <c r="I148" s="417"/>
      <c r="J148" s="119"/>
      <c r="K148" s="119"/>
      <c r="L148" s="418"/>
      <c r="M148" s="418"/>
      <c r="N148" s="118">
        <f t="shared" si="11"/>
        <v>0</v>
      </c>
      <c r="O148" s="118">
        <f t="shared" si="12"/>
        <v>0</v>
      </c>
      <c r="P148" s="165"/>
      <c r="Q148" s="165"/>
      <c r="R148" s="165"/>
      <c r="S148" s="165"/>
      <c r="T148" s="165"/>
      <c r="U148" s="165"/>
      <c r="V148" s="165"/>
      <c r="W148" s="97"/>
      <c r="AB148" s="155"/>
      <c r="AC148" s="156"/>
      <c r="AD148" s="157"/>
      <c r="AE148" s="156"/>
      <c r="AN148" s="163"/>
      <c r="AO148" s="164"/>
      <c r="AP148" s="99"/>
      <c r="AQ148" s="99"/>
      <c r="AR148" s="189"/>
      <c r="AS148" s="189"/>
      <c r="AT148" s="189"/>
      <c r="AU148" s="190"/>
      <c r="AV148" s="196"/>
      <c r="AW148" s="190"/>
      <c r="AX148" s="189"/>
      <c r="AY148" s="189"/>
      <c r="AZ148" s="192"/>
      <c r="BA148" s="193"/>
      <c r="BB148" s="99"/>
    </row>
    <row r="149" spans="1:54" s="94" customFormat="1" ht="27.75" customHeight="1">
      <c r="A149" s="427" t="s">
        <v>399</v>
      </c>
      <c r="B149" s="426"/>
      <c r="C149" s="187" t="str">
        <f>IF(B149="","",VLOOKUP(B149,Упутство!$A$1912:$B$6831,2,FALSE))</f>
        <v/>
      </c>
      <c r="D149" s="119"/>
      <c r="E149" s="119"/>
      <c r="F149" s="119"/>
      <c r="G149" s="119"/>
      <c r="H149" s="417"/>
      <c r="I149" s="417"/>
      <c r="J149" s="119"/>
      <c r="K149" s="119"/>
      <c r="L149" s="418"/>
      <c r="M149" s="418"/>
      <c r="N149" s="118">
        <f t="shared" si="11"/>
        <v>0</v>
      </c>
      <c r="O149" s="118">
        <f t="shared" si="12"/>
        <v>0</v>
      </c>
      <c r="P149" s="165"/>
      <c r="Q149" s="165"/>
      <c r="R149" s="165"/>
      <c r="S149" s="165"/>
      <c r="T149" s="165"/>
      <c r="U149" s="165"/>
      <c r="V149" s="165"/>
      <c r="W149" s="97"/>
      <c r="AB149" s="155"/>
      <c r="AC149" s="156"/>
      <c r="AD149" s="157"/>
      <c r="AE149" s="156"/>
      <c r="AN149" s="163"/>
      <c r="AO149" s="164"/>
      <c r="AP149" s="99"/>
      <c r="AQ149" s="99"/>
      <c r="AR149" s="189"/>
      <c r="AS149" s="189"/>
      <c r="AT149" s="189"/>
      <c r="AU149" s="190"/>
      <c r="AV149" s="196"/>
      <c r="AW149" s="190"/>
      <c r="AX149" s="189"/>
      <c r="AY149" s="189"/>
      <c r="AZ149" s="192"/>
      <c r="BA149" s="193"/>
      <c r="BB149" s="99"/>
    </row>
    <row r="150" spans="1:54" s="94" customFormat="1" ht="27.75" customHeight="1">
      <c r="A150" s="427" t="s">
        <v>400</v>
      </c>
      <c r="B150" s="426"/>
      <c r="C150" s="187" t="str">
        <f>IF(B150="","",VLOOKUP(B150,Упутство!$A$1912:$B$6831,2,FALSE))</f>
        <v/>
      </c>
      <c r="D150" s="119"/>
      <c r="E150" s="119"/>
      <c r="F150" s="119"/>
      <c r="G150" s="119"/>
      <c r="H150" s="417"/>
      <c r="I150" s="417"/>
      <c r="J150" s="119"/>
      <c r="K150" s="119"/>
      <c r="L150" s="418"/>
      <c r="M150" s="418"/>
      <c r="N150" s="118">
        <f t="shared" si="11"/>
        <v>0</v>
      </c>
      <c r="O150" s="118">
        <f t="shared" si="12"/>
        <v>0</v>
      </c>
      <c r="P150" s="165"/>
      <c r="Q150" s="165"/>
      <c r="R150" s="165"/>
      <c r="S150" s="165"/>
      <c r="T150" s="165"/>
      <c r="U150" s="165"/>
      <c r="V150" s="165"/>
      <c r="W150" s="97"/>
      <c r="AB150" s="155"/>
      <c r="AC150" s="156"/>
      <c r="AD150" s="157"/>
      <c r="AE150" s="156"/>
      <c r="AN150" s="163"/>
      <c r="AO150" s="164"/>
      <c r="AP150" s="99"/>
      <c r="AQ150" s="99"/>
      <c r="AR150" s="189"/>
      <c r="AS150" s="189"/>
      <c r="AT150" s="189"/>
      <c r="AU150" s="190"/>
      <c r="AV150" s="196"/>
      <c r="AW150" s="190"/>
      <c r="AX150" s="189"/>
      <c r="AY150" s="189"/>
      <c r="AZ150" s="192"/>
      <c r="BA150" s="193"/>
      <c r="BB150" s="99"/>
    </row>
    <row r="151" spans="1:54" s="94" customFormat="1" ht="27.75" customHeight="1">
      <c r="A151" s="427" t="s">
        <v>401</v>
      </c>
      <c r="B151" s="426"/>
      <c r="C151" s="187" t="str">
        <f>IF(B151="","",VLOOKUP(B151,Упутство!$A$1912:$B$6831,2,FALSE))</f>
        <v/>
      </c>
      <c r="D151" s="119"/>
      <c r="E151" s="119"/>
      <c r="F151" s="119"/>
      <c r="G151" s="119"/>
      <c r="H151" s="417"/>
      <c r="I151" s="417"/>
      <c r="J151" s="119"/>
      <c r="K151" s="119"/>
      <c r="L151" s="418"/>
      <c r="M151" s="418"/>
      <c r="N151" s="118">
        <f t="shared" si="11"/>
        <v>0</v>
      </c>
      <c r="O151" s="118">
        <f t="shared" si="12"/>
        <v>0</v>
      </c>
      <c r="P151" s="165"/>
      <c r="Q151" s="165"/>
      <c r="R151" s="165"/>
      <c r="S151" s="165"/>
      <c r="T151" s="165"/>
      <c r="U151" s="165"/>
      <c r="V151" s="165"/>
      <c r="W151" s="97"/>
      <c r="AB151" s="155"/>
      <c r="AC151" s="156"/>
      <c r="AD151" s="157"/>
      <c r="AE151" s="156"/>
      <c r="AN151" s="163"/>
      <c r="AO151" s="164"/>
      <c r="AP151" s="99"/>
      <c r="AQ151" s="99"/>
      <c r="AR151" s="189"/>
      <c r="AS151" s="189"/>
      <c r="AT151" s="189"/>
      <c r="AU151" s="190"/>
      <c r="AV151" s="196"/>
      <c r="AW151" s="190"/>
      <c r="AX151" s="189"/>
      <c r="AY151" s="189"/>
      <c r="AZ151" s="192"/>
      <c r="BA151" s="193"/>
      <c r="BB151" s="99"/>
    </row>
    <row r="152" spans="1:54" s="94" customFormat="1" ht="27.75" customHeight="1">
      <c r="A152" s="427" t="s">
        <v>402</v>
      </c>
      <c r="B152" s="426"/>
      <c r="C152" s="187" t="str">
        <f>IF(B152="","",VLOOKUP(B152,Упутство!$A$1912:$B$6831,2,FALSE))</f>
        <v/>
      </c>
      <c r="D152" s="119"/>
      <c r="E152" s="119"/>
      <c r="F152" s="119"/>
      <c r="G152" s="119"/>
      <c r="H152" s="417"/>
      <c r="I152" s="417"/>
      <c r="J152" s="119"/>
      <c r="K152" s="119"/>
      <c r="L152" s="418"/>
      <c r="M152" s="418"/>
      <c r="N152" s="118">
        <f t="shared" si="11"/>
        <v>0</v>
      </c>
      <c r="O152" s="118">
        <f t="shared" si="12"/>
        <v>0</v>
      </c>
      <c r="P152" s="165"/>
      <c r="Q152" s="165"/>
      <c r="R152" s="165"/>
      <c r="S152" s="165"/>
      <c r="T152" s="165"/>
      <c r="U152" s="165"/>
      <c r="V152" s="165"/>
      <c r="W152" s="97"/>
      <c r="AB152" s="155"/>
      <c r="AC152" s="156"/>
      <c r="AD152" s="157"/>
      <c r="AE152" s="156"/>
      <c r="AN152" s="163"/>
      <c r="AO152" s="164"/>
      <c r="AP152" s="99"/>
      <c r="AQ152" s="99"/>
      <c r="AR152" s="189"/>
      <c r="AS152" s="189"/>
      <c r="AT152" s="189"/>
      <c r="AU152" s="190"/>
      <c r="AV152" s="196"/>
      <c r="AW152" s="190"/>
      <c r="AX152" s="189"/>
      <c r="AY152" s="189"/>
      <c r="AZ152" s="192"/>
      <c r="BA152" s="193"/>
      <c r="BB152" s="99"/>
    </row>
    <row r="153" spans="1:54" s="94" customFormat="1" ht="27.75" customHeight="1">
      <c r="A153" s="427" t="s">
        <v>403</v>
      </c>
      <c r="B153" s="426"/>
      <c r="C153" s="187" t="str">
        <f>IF(B153="","",VLOOKUP(B153,Упутство!$A$1912:$B$6831,2,FALSE))</f>
        <v/>
      </c>
      <c r="D153" s="119"/>
      <c r="E153" s="119"/>
      <c r="F153" s="119"/>
      <c r="G153" s="119"/>
      <c r="H153" s="417"/>
      <c r="I153" s="417"/>
      <c r="J153" s="119"/>
      <c r="K153" s="119"/>
      <c r="L153" s="418"/>
      <c r="M153" s="418"/>
      <c r="N153" s="118">
        <f t="shared" si="11"/>
        <v>0</v>
      </c>
      <c r="O153" s="118">
        <f t="shared" si="12"/>
        <v>0</v>
      </c>
      <c r="P153" s="165"/>
      <c r="Q153" s="165"/>
      <c r="R153" s="165"/>
      <c r="S153" s="165"/>
      <c r="T153" s="165"/>
      <c r="U153" s="165"/>
      <c r="V153" s="165"/>
      <c r="W153" s="97"/>
      <c r="AB153" s="155"/>
      <c r="AC153" s="156"/>
      <c r="AD153" s="157"/>
      <c r="AE153" s="156"/>
      <c r="AN153" s="163"/>
      <c r="AO153" s="164"/>
      <c r="AP153" s="99"/>
      <c r="AQ153" s="99"/>
      <c r="AR153" s="189"/>
      <c r="AS153" s="189"/>
      <c r="AT153" s="189"/>
      <c r="AU153" s="190"/>
      <c r="AV153" s="196"/>
      <c r="AW153" s="190"/>
      <c r="AX153" s="189"/>
      <c r="AY153" s="189"/>
      <c r="AZ153" s="192"/>
      <c r="BA153" s="193"/>
      <c r="BB153" s="99"/>
    </row>
    <row r="154" spans="1:54" s="94" customFormat="1" ht="27.75" customHeight="1">
      <c r="A154" s="427" t="s">
        <v>404</v>
      </c>
      <c r="B154" s="426"/>
      <c r="C154" s="187" t="str">
        <f>IF(B154="","",VLOOKUP(B154,Упутство!$A$1912:$B$6831,2,FALSE))</f>
        <v/>
      </c>
      <c r="D154" s="119"/>
      <c r="E154" s="119"/>
      <c r="F154" s="119"/>
      <c r="G154" s="119"/>
      <c r="H154" s="417"/>
      <c r="I154" s="417"/>
      <c r="J154" s="119"/>
      <c r="K154" s="119"/>
      <c r="L154" s="418"/>
      <c r="M154" s="418"/>
      <c r="N154" s="118">
        <f t="shared" si="11"/>
        <v>0</v>
      </c>
      <c r="O154" s="118">
        <f t="shared" si="12"/>
        <v>0</v>
      </c>
      <c r="P154" s="165"/>
      <c r="Q154" s="165"/>
      <c r="R154" s="165"/>
      <c r="S154" s="165"/>
      <c r="T154" s="165"/>
      <c r="U154" s="165"/>
      <c r="V154" s="165"/>
      <c r="W154" s="97"/>
      <c r="AB154" s="155"/>
      <c r="AC154" s="156"/>
      <c r="AD154" s="157"/>
      <c r="AE154" s="156"/>
      <c r="AN154" s="163"/>
      <c r="AO154" s="164"/>
      <c r="AP154" s="99"/>
      <c r="AQ154" s="99"/>
      <c r="AR154" s="189"/>
      <c r="AS154" s="189"/>
      <c r="AT154" s="189"/>
      <c r="AU154" s="190"/>
      <c r="AV154" s="196"/>
      <c r="AW154" s="190"/>
      <c r="AX154" s="189"/>
      <c r="AY154" s="189"/>
      <c r="AZ154" s="192"/>
      <c r="BA154" s="193"/>
      <c r="BB154" s="99"/>
    </row>
    <row r="155" spans="1:54" s="94" customFormat="1" ht="27.75" customHeight="1">
      <c r="A155" s="427" t="s">
        <v>405</v>
      </c>
      <c r="B155" s="426"/>
      <c r="C155" s="187" t="str">
        <f>IF(B155="","",VLOOKUP(B155,Упутство!$A$1912:$B$6831,2,FALSE))</f>
        <v/>
      </c>
      <c r="D155" s="119"/>
      <c r="E155" s="119"/>
      <c r="F155" s="119"/>
      <c r="G155" s="119"/>
      <c r="H155" s="417"/>
      <c r="I155" s="417"/>
      <c r="J155" s="119"/>
      <c r="K155" s="119"/>
      <c r="L155" s="418"/>
      <c r="M155" s="418"/>
      <c r="N155" s="118">
        <f t="shared" si="11"/>
        <v>0</v>
      </c>
      <c r="O155" s="118">
        <f t="shared" si="12"/>
        <v>0</v>
      </c>
      <c r="P155" s="165"/>
      <c r="Q155" s="165"/>
      <c r="R155" s="165"/>
      <c r="S155" s="165"/>
      <c r="T155" s="165"/>
      <c r="U155" s="165"/>
      <c r="V155" s="165"/>
      <c r="W155" s="97"/>
      <c r="AB155" s="155"/>
      <c r="AC155" s="156"/>
      <c r="AD155" s="157"/>
      <c r="AE155" s="156"/>
      <c r="AN155" s="163"/>
      <c r="AO155" s="164"/>
      <c r="AP155" s="99"/>
      <c r="AQ155" s="99"/>
      <c r="AR155" s="189"/>
      <c r="AS155" s="189"/>
      <c r="AT155" s="189"/>
      <c r="AU155" s="190"/>
      <c r="AV155" s="196"/>
      <c r="AW155" s="190"/>
      <c r="AX155" s="189"/>
      <c r="AY155" s="189"/>
      <c r="AZ155" s="192"/>
      <c r="BA155" s="193"/>
      <c r="BB155" s="99"/>
    </row>
    <row r="156" spans="1:54" s="94" customFormat="1" ht="27.75" customHeight="1">
      <c r="A156" s="427" t="s">
        <v>803</v>
      </c>
      <c r="B156" s="426"/>
      <c r="C156" s="187" t="str">
        <f>IF(B156="","",VLOOKUP(B156,Упутство!$A$1912:$B$6831,2,FALSE))</f>
        <v/>
      </c>
      <c r="D156" s="119"/>
      <c r="E156" s="119"/>
      <c r="F156" s="119"/>
      <c r="G156" s="119"/>
      <c r="H156" s="417"/>
      <c r="I156" s="417"/>
      <c r="J156" s="119"/>
      <c r="K156" s="119"/>
      <c r="L156" s="418"/>
      <c r="M156" s="418"/>
      <c r="N156" s="118">
        <f t="shared" si="11"/>
        <v>0</v>
      </c>
      <c r="O156" s="118">
        <f t="shared" si="12"/>
        <v>0</v>
      </c>
      <c r="P156" s="165"/>
      <c r="Q156" s="165"/>
      <c r="R156" s="165"/>
      <c r="S156" s="165"/>
      <c r="T156" s="165"/>
      <c r="U156" s="165"/>
      <c r="V156" s="165"/>
      <c r="W156" s="97"/>
      <c r="AB156" s="155"/>
      <c r="AC156" s="156"/>
      <c r="AD156" s="157"/>
      <c r="AE156" s="156"/>
      <c r="AN156" s="163"/>
      <c r="AO156" s="164"/>
      <c r="AP156" s="99"/>
      <c r="AQ156" s="99"/>
      <c r="AR156" s="189"/>
      <c r="AS156" s="189"/>
      <c r="AT156" s="189"/>
      <c r="AU156" s="190"/>
      <c r="AV156" s="196"/>
      <c r="AW156" s="190"/>
      <c r="AX156" s="189"/>
      <c r="AY156" s="189"/>
      <c r="AZ156" s="192"/>
      <c r="BA156" s="193"/>
      <c r="BB156" s="99"/>
    </row>
    <row r="157" spans="1:54" s="94" customFormat="1" ht="27.75" customHeight="1">
      <c r="A157" s="455" t="s">
        <v>804</v>
      </c>
      <c r="B157" s="456">
        <v>424000</v>
      </c>
      <c r="C157" s="457" t="str">
        <f>IF(B157="","",VLOOKUP(B157,Упутство!$A$1912:$B$6831,2,FALSE))</f>
        <v>СПЕЦИЈАЛИЗОВАНЕ УСЛУГЕ</v>
      </c>
      <c r="D157" s="458">
        <f>SUM(D158:D166)</f>
        <v>0</v>
      </c>
      <c r="E157" s="458">
        <f t="shared" ref="E157:M157" si="15">SUM(E158:E166)</f>
        <v>0</v>
      </c>
      <c r="F157" s="458">
        <f t="shared" si="15"/>
        <v>0</v>
      </c>
      <c r="G157" s="458">
        <f t="shared" si="15"/>
        <v>0</v>
      </c>
      <c r="H157" s="459">
        <f t="shared" si="15"/>
        <v>0</v>
      </c>
      <c r="I157" s="459">
        <f t="shared" si="15"/>
        <v>0</v>
      </c>
      <c r="J157" s="458">
        <f t="shared" si="15"/>
        <v>0</v>
      </c>
      <c r="K157" s="458">
        <f t="shared" si="15"/>
        <v>0</v>
      </c>
      <c r="L157" s="458">
        <f t="shared" si="15"/>
        <v>0</v>
      </c>
      <c r="M157" s="458">
        <f t="shared" si="15"/>
        <v>0</v>
      </c>
      <c r="N157" s="460">
        <f t="shared" si="11"/>
        <v>0</v>
      </c>
      <c r="O157" s="460">
        <f t="shared" si="12"/>
        <v>0</v>
      </c>
      <c r="P157" s="165"/>
      <c r="Q157" s="165"/>
      <c r="R157" s="165"/>
      <c r="S157" s="165"/>
      <c r="T157" s="165"/>
      <c r="U157" s="165"/>
      <c r="V157" s="165"/>
      <c r="W157" s="97"/>
      <c r="AB157" s="155"/>
      <c r="AC157" s="156"/>
      <c r="AD157" s="157"/>
      <c r="AE157" s="156"/>
      <c r="AN157" s="163"/>
      <c r="AO157" s="164"/>
      <c r="AP157" s="99"/>
      <c r="AQ157" s="99"/>
      <c r="AR157" s="189"/>
      <c r="AS157" s="189"/>
      <c r="AT157" s="189"/>
      <c r="AU157" s="190"/>
      <c r="AV157" s="196"/>
      <c r="AW157" s="190"/>
      <c r="AX157" s="189"/>
      <c r="AY157" s="189"/>
      <c r="AZ157" s="192"/>
      <c r="BA157" s="193"/>
      <c r="BB157" s="99"/>
    </row>
    <row r="158" spans="1:54" s="94" customFormat="1" ht="27.75" customHeight="1">
      <c r="A158" s="427" t="s">
        <v>406</v>
      </c>
      <c r="B158" s="426"/>
      <c r="C158" s="187" t="str">
        <f>IF(B158="","",VLOOKUP(B158,Упутство!$A$1912:$B$6831,2,FALSE))</f>
        <v/>
      </c>
      <c r="D158" s="119"/>
      <c r="E158" s="119"/>
      <c r="F158" s="119"/>
      <c r="G158" s="119"/>
      <c r="H158" s="417"/>
      <c r="I158" s="417"/>
      <c r="J158" s="119"/>
      <c r="K158" s="119"/>
      <c r="L158" s="418"/>
      <c r="M158" s="418"/>
      <c r="N158" s="118">
        <f t="shared" si="11"/>
        <v>0</v>
      </c>
      <c r="O158" s="118">
        <f t="shared" si="12"/>
        <v>0</v>
      </c>
      <c r="P158" s="165"/>
      <c r="Q158" s="165"/>
      <c r="R158" s="165"/>
      <c r="S158" s="165"/>
      <c r="T158" s="165"/>
      <c r="U158" s="165"/>
      <c r="V158" s="165"/>
      <c r="W158" s="97"/>
      <c r="AB158" s="155"/>
      <c r="AC158" s="156"/>
      <c r="AD158" s="157"/>
      <c r="AE158" s="156"/>
      <c r="AN158" s="163"/>
      <c r="AO158" s="164"/>
      <c r="AP158" s="99"/>
      <c r="AQ158" s="99"/>
      <c r="AR158" s="189"/>
      <c r="AS158" s="189"/>
      <c r="AT158" s="189"/>
      <c r="AU158" s="190"/>
      <c r="AV158" s="196"/>
      <c r="AW158" s="190"/>
      <c r="AX158" s="189"/>
      <c r="AY158" s="189"/>
      <c r="AZ158" s="192"/>
      <c r="BA158" s="193"/>
      <c r="BB158" s="99"/>
    </row>
    <row r="159" spans="1:54" s="94" customFormat="1" ht="27.75" customHeight="1">
      <c r="A159" s="427" t="s">
        <v>407</v>
      </c>
      <c r="B159" s="426"/>
      <c r="C159" s="187" t="str">
        <f>IF(B159="","",VLOOKUP(B159,Упутство!$A$1912:$B$6831,2,FALSE))</f>
        <v/>
      </c>
      <c r="D159" s="119"/>
      <c r="E159" s="119"/>
      <c r="F159" s="119"/>
      <c r="G159" s="119"/>
      <c r="H159" s="417"/>
      <c r="I159" s="417"/>
      <c r="J159" s="119"/>
      <c r="K159" s="119"/>
      <c r="L159" s="418"/>
      <c r="M159" s="418"/>
      <c r="N159" s="118">
        <f t="shared" si="11"/>
        <v>0</v>
      </c>
      <c r="O159" s="118">
        <f t="shared" si="12"/>
        <v>0</v>
      </c>
      <c r="P159" s="165"/>
      <c r="Q159" s="165"/>
      <c r="R159" s="165"/>
      <c r="S159" s="165"/>
      <c r="T159" s="165"/>
      <c r="U159" s="165"/>
      <c r="V159" s="165"/>
      <c r="W159" s="97"/>
      <c r="AB159" s="155"/>
      <c r="AC159" s="156"/>
      <c r="AD159" s="157"/>
      <c r="AE159" s="156"/>
      <c r="AN159" s="163"/>
      <c r="AO159" s="164"/>
      <c r="AP159" s="99"/>
      <c r="AQ159" s="99"/>
      <c r="AR159" s="189"/>
      <c r="AS159" s="189"/>
      <c r="AT159" s="189"/>
      <c r="AU159" s="190"/>
      <c r="AV159" s="196"/>
      <c r="AW159" s="190"/>
      <c r="AX159" s="189"/>
      <c r="AY159" s="189"/>
      <c r="AZ159" s="192"/>
      <c r="BA159" s="193"/>
      <c r="BB159" s="99"/>
    </row>
    <row r="160" spans="1:54" s="94" customFormat="1" ht="27.75" customHeight="1">
      <c r="A160" s="427" t="s">
        <v>408</v>
      </c>
      <c r="B160" s="426"/>
      <c r="C160" s="187" t="str">
        <f>IF(B160="","",VLOOKUP(B160,Упутство!$A$1912:$B$6831,2,FALSE))</f>
        <v/>
      </c>
      <c r="D160" s="119"/>
      <c r="E160" s="119"/>
      <c r="F160" s="119"/>
      <c r="G160" s="119"/>
      <c r="H160" s="417"/>
      <c r="I160" s="417"/>
      <c r="J160" s="119"/>
      <c r="K160" s="119"/>
      <c r="L160" s="418"/>
      <c r="M160" s="418"/>
      <c r="N160" s="118">
        <f t="shared" si="11"/>
        <v>0</v>
      </c>
      <c r="O160" s="118">
        <f t="shared" si="12"/>
        <v>0</v>
      </c>
      <c r="P160" s="165"/>
      <c r="Q160" s="165"/>
      <c r="R160" s="165"/>
      <c r="S160" s="165"/>
      <c r="T160" s="165"/>
      <c r="U160" s="165"/>
      <c r="V160" s="165"/>
      <c r="W160" s="97"/>
      <c r="AB160" s="155"/>
      <c r="AC160" s="156"/>
      <c r="AD160" s="157"/>
      <c r="AE160" s="156"/>
      <c r="AN160" s="163"/>
      <c r="AO160" s="164"/>
      <c r="AP160" s="99"/>
      <c r="AQ160" s="99"/>
      <c r="AR160" s="189"/>
      <c r="AS160" s="189"/>
      <c r="AT160" s="189"/>
      <c r="AU160" s="190"/>
      <c r="AV160" s="196"/>
      <c r="AW160" s="190"/>
      <c r="AX160" s="189"/>
      <c r="AY160" s="189"/>
      <c r="AZ160" s="192"/>
      <c r="BA160" s="193"/>
      <c r="BB160" s="99"/>
    </row>
    <row r="161" spans="1:54" s="94" customFormat="1" ht="27.75" customHeight="1">
      <c r="A161" s="427" t="s">
        <v>409</v>
      </c>
      <c r="B161" s="426"/>
      <c r="C161" s="187" t="str">
        <f>IF(B161="","",VLOOKUP(B161,Упутство!$A$1912:$B$6831,2,FALSE))</f>
        <v/>
      </c>
      <c r="D161" s="119"/>
      <c r="E161" s="119"/>
      <c r="F161" s="119"/>
      <c r="G161" s="119"/>
      <c r="H161" s="417"/>
      <c r="I161" s="417"/>
      <c r="J161" s="119"/>
      <c r="K161" s="119"/>
      <c r="L161" s="418"/>
      <c r="M161" s="418"/>
      <c r="N161" s="118">
        <f t="shared" si="11"/>
        <v>0</v>
      </c>
      <c r="O161" s="118">
        <f t="shared" si="12"/>
        <v>0</v>
      </c>
      <c r="P161" s="165"/>
      <c r="Q161" s="165"/>
      <c r="R161" s="165"/>
      <c r="S161" s="165"/>
      <c r="T161" s="165"/>
      <c r="U161" s="165"/>
      <c r="V161" s="165"/>
      <c r="W161" s="97"/>
      <c r="AB161" s="155"/>
      <c r="AC161" s="156"/>
      <c r="AD161" s="157"/>
      <c r="AE161" s="156"/>
      <c r="AN161" s="163"/>
      <c r="AO161" s="164"/>
      <c r="AP161" s="99"/>
      <c r="AQ161" s="99"/>
      <c r="AR161" s="189"/>
      <c r="AS161" s="189"/>
      <c r="AT161" s="189"/>
      <c r="AU161" s="190"/>
      <c r="AV161" s="196"/>
      <c r="AW161" s="190"/>
      <c r="AX161" s="189"/>
      <c r="AY161" s="189"/>
      <c r="AZ161" s="192"/>
      <c r="BA161" s="193"/>
      <c r="BB161" s="99"/>
    </row>
    <row r="162" spans="1:54" s="94" customFormat="1" ht="27.75" customHeight="1">
      <c r="A162" s="427" t="s">
        <v>410</v>
      </c>
      <c r="B162" s="426"/>
      <c r="C162" s="187" t="str">
        <f>IF(B162="","",VLOOKUP(B162,Упутство!$A$1912:$B$6831,2,FALSE))</f>
        <v/>
      </c>
      <c r="D162" s="119"/>
      <c r="E162" s="119"/>
      <c r="F162" s="119"/>
      <c r="G162" s="119"/>
      <c r="H162" s="417"/>
      <c r="I162" s="417"/>
      <c r="J162" s="119"/>
      <c r="K162" s="119"/>
      <c r="L162" s="418"/>
      <c r="M162" s="418"/>
      <c r="N162" s="118">
        <f t="shared" si="11"/>
        <v>0</v>
      </c>
      <c r="O162" s="118">
        <f t="shared" si="12"/>
        <v>0</v>
      </c>
      <c r="P162" s="165"/>
      <c r="Q162" s="165"/>
      <c r="R162" s="165"/>
      <c r="S162" s="165"/>
      <c r="T162" s="165"/>
      <c r="U162" s="165"/>
      <c r="V162" s="165"/>
      <c r="W162" s="97"/>
      <c r="AB162" s="155"/>
      <c r="AC162" s="156"/>
      <c r="AD162" s="157"/>
      <c r="AE162" s="156"/>
      <c r="AN162" s="163"/>
      <c r="AO162" s="164"/>
      <c r="AP162" s="99"/>
      <c r="AQ162" s="99"/>
      <c r="AR162" s="189"/>
      <c r="AS162" s="189"/>
      <c r="AT162" s="189"/>
      <c r="AU162" s="190"/>
      <c r="AV162" s="196"/>
      <c r="AW162" s="190"/>
      <c r="AX162" s="189"/>
      <c r="AY162" s="189"/>
      <c r="AZ162" s="192"/>
      <c r="BA162" s="193"/>
      <c r="BB162" s="99"/>
    </row>
    <row r="163" spans="1:54" s="94" customFormat="1" ht="27.75" customHeight="1">
      <c r="A163" s="427" t="s">
        <v>411</v>
      </c>
      <c r="B163" s="426"/>
      <c r="C163" s="187" t="str">
        <f>IF(B163="","",VLOOKUP(B163,Упутство!$A$1912:$B$6831,2,FALSE))</f>
        <v/>
      </c>
      <c r="D163" s="119"/>
      <c r="E163" s="119"/>
      <c r="F163" s="119"/>
      <c r="G163" s="119"/>
      <c r="H163" s="417"/>
      <c r="I163" s="417"/>
      <c r="J163" s="119"/>
      <c r="K163" s="119"/>
      <c r="L163" s="418"/>
      <c r="M163" s="418"/>
      <c r="N163" s="118">
        <f t="shared" si="11"/>
        <v>0</v>
      </c>
      <c r="O163" s="118">
        <f t="shared" si="12"/>
        <v>0</v>
      </c>
      <c r="P163" s="165"/>
      <c r="Q163" s="165"/>
      <c r="R163" s="165"/>
      <c r="S163" s="165"/>
      <c r="T163" s="165"/>
      <c r="U163" s="165"/>
      <c r="V163" s="165"/>
      <c r="W163" s="97"/>
      <c r="AB163" s="155"/>
      <c r="AC163" s="156"/>
      <c r="AD163" s="157"/>
      <c r="AE163" s="156"/>
      <c r="AN163" s="163"/>
      <c r="AO163" s="164"/>
      <c r="AP163" s="99"/>
      <c r="AQ163" s="99"/>
      <c r="AR163" s="189"/>
      <c r="AS163" s="189"/>
      <c r="AT163" s="189"/>
      <c r="AU163" s="190"/>
      <c r="AV163" s="196"/>
      <c r="AW163" s="190"/>
      <c r="AX163" s="189"/>
      <c r="AY163" s="189"/>
      <c r="AZ163" s="192"/>
      <c r="BA163" s="193"/>
      <c r="BB163" s="99"/>
    </row>
    <row r="164" spans="1:54" s="94" customFormat="1" ht="27.75" customHeight="1">
      <c r="A164" s="427" t="s">
        <v>412</v>
      </c>
      <c r="B164" s="426"/>
      <c r="C164" s="187" t="str">
        <f>IF(B164="","",VLOOKUP(B164,Упутство!$A$1912:$B$6831,2,FALSE))</f>
        <v/>
      </c>
      <c r="D164" s="119"/>
      <c r="E164" s="119"/>
      <c r="F164" s="119"/>
      <c r="G164" s="119"/>
      <c r="H164" s="417"/>
      <c r="I164" s="417"/>
      <c r="J164" s="119"/>
      <c r="K164" s="119"/>
      <c r="L164" s="418"/>
      <c r="M164" s="418"/>
      <c r="N164" s="118">
        <f t="shared" si="11"/>
        <v>0</v>
      </c>
      <c r="O164" s="118">
        <f t="shared" si="12"/>
        <v>0</v>
      </c>
      <c r="P164" s="165"/>
      <c r="Q164" s="165"/>
      <c r="R164" s="165"/>
      <c r="S164" s="165"/>
      <c r="T164" s="165"/>
      <c r="U164" s="165"/>
      <c r="V164" s="165"/>
      <c r="W164" s="97"/>
      <c r="AB164" s="155"/>
      <c r="AC164" s="156"/>
      <c r="AD164" s="157"/>
      <c r="AE164" s="156"/>
      <c r="AN164" s="163"/>
      <c r="AO164" s="164"/>
      <c r="AP164" s="99"/>
      <c r="AQ164" s="99"/>
      <c r="AR164" s="189"/>
      <c r="AS164" s="189"/>
      <c r="AT164" s="189"/>
      <c r="AU164" s="190"/>
      <c r="AV164" s="196"/>
      <c r="AW164" s="190"/>
      <c r="AX164" s="189"/>
      <c r="AY164" s="189"/>
      <c r="AZ164" s="192"/>
      <c r="BA164" s="193"/>
      <c r="BB164" s="99"/>
    </row>
    <row r="165" spans="1:54" s="94" customFormat="1" ht="27.75" customHeight="1">
      <c r="A165" s="427" t="s">
        <v>413</v>
      </c>
      <c r="B165" s="426"/>
      <c r="C165" s="187" t="str">
        <f>IF(B165="","",VLOOKUP(B165,Упутство!$A$1912:$B$6831,2,FALSE))</f>
        <v/>
      </c>
      <c r="D165" s="119"/>
      <c r="E165" s="119"/>
      <c r="F165" s="119"/>
      <c r="G165" s="119"/>
      <c r="H165" s="417"/>
      <c r="I165" s="417"/>
      <c r="J165" s="119"/>
      <c r="K165" s="119"/>
      <c r="L165" s="418"/>
      <c r="M165" s="418"/>
      <c r="N165" s="118">
        <f t="shared" si="11"/>
        <v>0</v>
      </c>
      <c r="O165" s="118">
        <f t="shared" si="12"/>
        <v>0</v>
      </c>
      <c r="P165" s="165"/>
      <c r="Q165" s="165"/>
      <c r="R165" s="165"/>
      <c r="S165" s="165"/>
      <c r="T165" s="165"/>
      <c r="U165" s="165"/>
      <c r="V165" s="165"/>
      <c r="W165" s="97"/>
      <c r="AB165" s="155"/>
      <c r="AC165" s="156"/>
      <c r="AD165" s="157"/>
      <c r="AE165" s="156"/>
      <c r="AN165" s="163"/>
      <c r="AO165" s="164"/>
      <c r="AP165" s="99"/>
      <c r="AQ165" s="99"/>
      <c r="AR165" s="189"/>
      <c r="AS165" s="189"/>
      <c r="AT165" s="189"/>
      <c r="AU165" s="190"/>
      <c r="AV165" s="196"/>
      <c r="AW165" s="190"/>
      <c r="AX165" s="189"/>
      <c r="AY165" s="189"/>
      <c r="AZ165" s="192"/>
      <c r="BA165" s="193"/>
      <c r="BB165" s="99"/>
    </row>
    <row r="166" spans="1:54" s="94" customFormat="1" ht="27.75" customHeight="1">
      <c r="A166" s="427" t="s">
        <v>414</v>
      </c>
      <c r="B166" s="426"/>
      <c r="C166" s="187" t="str">
        <f>IF(B166="","",VLOOKUP(B166,Упутство!$A$1912:$B$6831,2,FALSE))</f>
        <v/>
      </c>
      <c r="D166" s="119"/>
      <c r="E166" s="119"/>
      <c r="F166" s="119"/>
      <c r="G166" s="119"/>
      <c r="H166" s="417"/>
      <c r="I166" s="417"/>
      <c r="J166" s="119"/>
      <c r="K166" s="119"/>
      <c r="L166" s="418"/>
      <c r="M166" s="418"/>
      <c r="N166" s="118">
        <f t="shared" si="11"/>
        <v>0</v>
      </c>
      <c r="O166" s="118">
        <f t="shared" si="12"/>
        <v>0</v>
      </c>
      <c r="P166" s="165"/>
      <c r="Q166" s="165"/>
      <c r="R166" s="165"/>
      <c r="S166" s="165"/>
      <c r="T166" s="165"/>
      <c r="U166" s="165"/>
      <c r="V166" s="165"/>
      <c r="W166" s="97"/>
      <c r="AB166" s="155"/>
      <c r="AC166" s="156"/>
      <c r="AD166" s="157"/>
      <c r="AE166" s="156"/>
      <c r="AN166" s="163"/>
      <c r="AO166" s="164"/>
      <c r="AP166" s="99"/>
      <c r="AQ166" s="99"/>
      <c r="AR166" s="189"/>
      <c r="AS166" s="189"/>
      <c r="AT166" s="189"/>
      <c r="AU166" s="190"/>
      <c r="AV166" s="196"/>
      <c r="AW166" s="190"/>
      <c r="AX166" s="189"/>
      <c r="AY166" s="189"/>
      <c r="AZ166" s="192"/>
      <c r="BA166" s="193"/>
      <c r="BB166" s="99"/>
    </row>
    <row r="167" spans="1:54" s="94" customFormat="1" ht="27.75" customHeight="1">
      <c r="A167" s="455" t="s">
        <v>415</v>
      </c>
      <c r="B167" s="456">
        <v>425000</v>
      </c>
      <c r="C167" s="457" t="str">
        <f>IF(B167="","",VLOOKUP(B167,Упутство!$A$1912:$B$6831,2,FALSE))</f>
        <v>ТЕКУЋЕ ПОПРАВКЕ И ОДРЖАВАЊЕ</v>
      </c>
      <c r="D167" s="458">
        <f>SUM(D168:D187)</f>
        <v>0</v>
      </c>
      <c r="E167" s="458">
        <f t="shared" ref="E167:M167" si="16">SUM(E168:E187)</f>
        <v>0</v>
      </c>
      <c r="F167" s="458">
        <f t="shared" si="16"/>
        <v>0</v>
      </c>
      <c r="G167" s="458">
        <f t="shared" si="16"/>
        <v>0</v>
      </c>
      <c r="H167" s="459">
        <f t="shared" si="16"/>
        <v>0</v>
      </c>
      <c r="I167" s="459">
        <f t="shared" si="16"/>
        <v>0</v>
      </c>
      <c r="J167" s="458">
        <f t="shared" si="16"/>
        <v>0</v>
      </c>
      <c r="K167" s="458">
        <f t="shared" si="16"/>
        <v>0</v>
      </c>
      <c r="L167" s="458">
        <f t="shared" si="16"/>
        <v>0</v>
      </c>
      <c r="M167" s="458">
        <f t="shared" si="16"/>
        <v>0</v>
      </c>
      <c r="N167" s="460">
        <f t="shared" si="11"/>
        <v>0</v>
      </c>
      <c r="O167" s="460">
        <f t="shared" si="12"/>
        <v>0</v>
      </c>
      <c r="P167" s="165"/>
      <c r="Q167" s="165"/>
      <c r="R167" s="165"/>
      <c r="S167" s="165"/>
      <c r="T167" s="165"/>
      <c r="U167" s="165"/>
      <c r="V167" s="165"/>
      <c r="W167" s="97"/>
      <c r="AB167" s="155"/>
      <c r="AC167" s="156"/>
      <c r="AD167" s="157"/>
      <c r="AE167" s="156"/>
      <c r="AN167" s="163"/>
      <c r="AO167" s="164"/>
      <c r="AP167" s="99"/>
      <c r="AQ167" s="99"/>
      <c r="AR167" s="189"/>
      <c r="AS167" s="189"/>
      <c r="AT167" s="189"/>
      <c r="AU167" s="190"/>
      <c r="AV167" s="196"/>
      <c r="AW167" s="190"/>
      <c r="AX167" s="189"/>
      <c r="AY167" s="189"/>
      <c r="AZ167" s="192"/>
      <c r="BA167" s="193"/>
      <c r="BB167" s="99"/>
    </row>
    <row r="168" spans="1:54" s="94" customFormat="1" ht="27.75" customHeight="1">
      <c r="A168" s="427" t="s">
        <v>416</v>
      </c>
      <c r="B168" s="426"/>
      <c r="C168" s="187" t="str">
        <f>IF(B168="","",VLOOKUP(B168,Упутство!$A$1912:$B$6831,2,FALSE))</f>
        <v/>
      </c>
      <c r="D168" s="119"/>
      <c r="E168" s="119"/>
      <c r="F168" s="119"/>
      <c r="G168" s="119"/>
      <c r="H168" s="417"/>
      <c r="I168" s="417"/>
      <c r="J168" s="119"/>
      <c r="K168" s="119"/>
      <c r="L168" s="418"/>
      <c r="M168" s="418"/>
      <c r="N168" s="118">
        <f t="shared" si="11"/>
        <v>0</v>
      </c>
      <c r="O168" s="118">
        <f t="shared" si="12"/>
        <v>0</v>
      </c>
      <c r="P168" s="165"/>
      <c r="Q168" s="165"/>
      <c r="R168" s="165"/>
      <c r="S168" s="165"/>
      <c r="T168" s="165"/>
      <c r="U168" s="165"/>
      <c r="V168" s="165"/>
      <c r="W168" s="97"/>
      <c r="AB168" s="155"/>
      <c r="AC168" s="156"/>
      <c r="AD168" s="157"/>
      <c r="AE168" s="156"/>
      <c r="AN168" s="163"/>
      <c r="AO168" s="164"/>
      <c r="AP168" s="99"/>
      <c r="AQ168" s="99"/>
      <c r="AR168" s="189"/>
      <c r="AS168" s="189"/>
      <c r="AT168" s="189"/>
      <c r="AU168" s="190"/>
      <c r="AV168" s="196"/>
      <c r="AW168" s="190"/>
      <c r="AX168" s="189"/>
      <c r="AY168" s="189"/>
      <c r="AZ168" s="192"/>
      <c r="BA168" s="193"/>
      <c r="BB168" s="99"/>
    </row>
    <row r="169" spans="1:54" s="94" customFormat="1" ht="27.75" customHeight="1">
      <c r="A169" s="427" t="s">
        <v>417</v>
      </c>
      <c r="B169" s="426"/>
      <c r="C169" s="187" t="str">
        <f>IF(B169="","",VLOOKUP(B169,Упутство!$A$1912:$B$6831,2,FALSE))</f>
        <v/>
      </c>
      <c r="D169" s="119"/>
      <c r="E169" s="119"/>
      <c r="F169" s="119"/>
      <c r="G169" s="119"/>
      <c r="H169" s="417"/>
      <c r="I169" s="417"/>
      <c r="J169" s="119"/>
      <c r="K169" s="119"/>
      <c r="L169" s="418"/>
      <c r="M169" s="418"/>
      <c r="N169" s="118">
        <f t="shared" si="11"/>
        <v>0</v>
      </c>
      <c r="O169" s="118">
        <f t="shared" si="12"/>
        <v>0</v>
      </c>
      <c r="P169" s="165"/>
      <c r="Q169" s="165"/>
      <c r="R169" s="165"/>
      <c r="S169" s="165"/>
      <c r="T169" s="165"/>
      <c r="U169" s="165"/>
      <c r="V169" s="165"/>
      <c r="W169" s="97"/>
      <c r="AB169" s="155"/>
      <c r="AC169" s="156"/>
      <c r="AD169" s="157"/>
      <c r="AE169" s="156"/>
      <c r="AN169" s="163"/>
      <c r="AO169" s="164"/>
      <c r="AP169" s="99"/>
      <c r="AQ169" s="99"/>
      <c r="AR169" s="189"/>
      <c r="AS169" s="189"/>
      <c r="AT169" s="189"/>
      <c r="AU169" s="190"/>
      <c r="AV169" s="196"/>
      <c r="AW169" s="190"/>
      <c r="AX169" s="189"/>
      <c r="AY169" s="189"/>
      <c r="AZ169" s="192"/>
      <c r="BA169" s="193"/>
      <c r="BB169" s="99"/>
    </row>
    <row r="170" spans="1:54" s="94" customFormat="1" ht="27.75" customHeight="1">
      <c r="A170" s="427" t="s">
        <v>418</v>
      </c>
      <c r="B170" s="426"/>
      <c r="C170" s="187" t="str">
        <f>IF(B170="","",VLOOKUP(B170,Упутство!$A$1912:$B$6831,2,FALSE))</f>
        <v/>
      </c>
      <c r="D170" s="119"/>
      <c r="E170" s="119"/>
      <c r="F170" s="119"/>
      <c r="G170" s="119"/>
      <c r="H170" s="417"/>
      <c r="I170" s="417"/>
      <c r="J170" s="119"/>
      <c r="K170" s="119"/>
      <c r="L170" s="418"/>
      <c r="M170" s="418"/>
      <c r="N170" s="118">
        <f t="shared" si="11"/>
        <v>0</v>
      </c>
      <c r="O170" s="118">
        <f t="shared" si="12"/>
        <v>0</v>
      </c>
      <c r="P170" s="165"/>
      <c r="Q170" s="165"/>
      <c r="R170" s="165"/>
      <c r="S170" s="165"/>
      <c r="T170" s="165"/>
      <c r="U170" s="165"/>
      <c r="V170" s="165"/>
      <c r="W170" s="97"/>
      <c r="AB170" s="155"/>
      <c r="AC170" s="156"/>
      <c r="AD170" s="157"/>
      <c r="AE170" s="156"/>
      <c r="AN170" s="163"/>
      <c r="AO170" s="164"/>
      <c r="AP170" s="99"/>
      <c r="AQ170" s="99"/>
      <c r="AR170" s="189"/>
      <c r="AS170" s="189"/>
      <c r="AT170" s="189"/>
      <c r="AU170" s="190"/>
      <c r="AV170" s="196"/>
      <c r="AW170" s="190"/>
      <c r="AX170" s="189"/>
      <c r="AY170" s="189"/>
      <c r="AZ170" s="192"/>
      <c r="BA170" s="193"/>
      <c r="BB170" s="99"/>
    </row>
    <row r="171" spans="1:54" s="94" customFormat="1" ht="27.75" customHeight="1">
      <c r="A171" s="427" t="s">
        <v>419</v>
      </c>
      <c r="B171" s="426"/>
      <c r="C171" s="187" t="str">
        <f>IF(B171="","",VLOOKUP(B171,Упутство!$A$1912:$B$6831,2,FALSE))</f>
        <v/>
      </c>
      <c r="D171" s="119"/>
      <c r="E171" s="119"/>
      <c r="F171" s="119"/>
      <c r="G171" s="119"/>
      <c r="H171" s="417"/>
      <c r="I171" s="417"/>
      <c r="J171" s="119"/>
      <c r="K171" s="119"/>
      <c r="L171" s="418"/>
      <c r="M171" s="418"/>
      <c r="N171" s="118">
        <f t="shared" si="11"/>
        <v>0</v>
      </c>
      <c r="O171" s="118">
        <f t="shared" si="12"/>
        <v>0</v>
      </c>
      <c r="P171" s="165"/>
      <c r="Q171" s="165"/>
      <c r="R171" s="165"/>
      <c r="S171" s="165"/>
      <c r="T171" s="165"/>
      <c r="U171" s="165"/>
      <c r="V171" s="165"/>
      <c r="W171" s="97"/>
      <c r="AB171" s="155"/>
      <c r="AC171" s="156"/>
      <c r="AD171" s="157"/>
      <c r="AE171" s="156"/>
      <c r="AN171" s="163"/>
      <c r="AO171" s="164"/>
      <c r="AP171" s="99"/>
      <c r="AQ171" s="99"/>
      <c r="AR171" s="189"/>
      <c r="AS171" s="189"/>
      <c r="AT171" s="189"/>
      <c r="AU171" s="190"/>
      <c r="AV171" s="196"/>
      <c r="AW171" s="190"/>
      <c r="AX171" s="189"/>
      <c r="AY171" s="189"/>
      <c r="AZ171" s="192"/>
      <c r="BA171" s="193"/>
      <c r="BB171" s="99"/>
    </row>
    <row r="172" spans="1:54" s="94" customFormat="1" ht="27.75" customHeight="1">
      <c r="A172" s="427" t="s">
        <v>420</v>
      </c>
      <c r="B172" s="426"/>
      <c r="C172" s="187" t="str">
        <f>IF(B172="","",VLOOKUP(B172,Упутство!$A$1912:$B$6831,2,FALSE))</f>
        <v/>
      </c>
      <c r="D172" s="119"/>
      <c r="E172" s="119"/>
      <c r="F172" s="119"/>
      <c r="G172" s="119"/>
      <c r="H172" s="417"/>
      <c r="I172" s="417"/>
      <c r="J172" s="119"/>
      <c r="K172" s="119"/>
      <c r="L172" s="418"/>
      <c r="M172" s="418"/>
      <c r="N172" s="118">
        <f t="shared" si="11"/>
        <v>0</v>
      </c>
      <c r="O172" s="118">
        <f t="shared" si="12"/>
        <v>0</v>
      </c>
      <c r="P172" s="165"/>
      <c r="Q172" s="165"/>
      <c r="R172" s="165"/>
      <c r="S172" s="165"/>
      <c r="T172" s="165"/>
      <c r="U172" s="165"/>
      <c r="V172" s="165"/>
      <c r="W172" s="97"/>
      <c r="AB172" s="155"/>
      <c r="AC172" s="156"/>
      <c r="AD172" s="157"/>
      <c r="AE172" s="156"/>
      <c r="AN172" s="163"/>
      <c r="AO172" s="164"/>
      <c r="AP172" s="99"/>
      <c r="AQ172" s="99"/>
      <c r="AR172" s="189"/>
      <c r="AS172" s="189"/>
      <c r="AT172" s="189"/>
      <c r="AU172" s="190"/>
      <c r="AV172" s="196"/>
      <c r="AW172" s="190"/>
      <c r="AX172" s="189"/>
      <c r="AY172" s="189"/>
      <c r="AZ172" s="192"/>
      <c r="BA172" s="193"/>
      <c r="BB172" s="99"/>
    </row>
    <row r="173" spans="1:54" s="94" customFormat="1" ht="27.75" customHeight="1">
      <c r="A173" s="427" t="s">
        <v>421</v>
      </c>
      <c r="B173" s="426"/>
      <c r="C173" s="187" t="str">
        <f>IF(B173="","",VLOOKUP(B173,Упутство!$A$1912:$B$6831,2,FALSE))</f>
        <v/>
      </c>
      <c r="D173" s="119"/>
      <c r="E173" s="119"/>
      <c r="F173" s="119"/>
      <c r="G173" s="119"/>
      <c r="H173" s="417"/>
      <c r="I173" s="417"/>
      <c r="J173" s="119"/>
      <c r="K173" s="119"/>
      <c r="L173" s="418"/>
      <c r="M173" s="418"/>
      <c r="N173" s="118">
        <f t="shared" si="11"/>
        <v>0</v>
      </c>
      <c r="O173" s="118">
        <f t="shared" si="12"/>
        <v>0</v>
      </c>
      <c r="P173" s="165"/>
      <c r="Q173" s="165"/>
      <c r="R173" s="165"/>
      <c r="S173" s="165"/>
      <c r="T173" s="165"/>
      <c r="U173" s="165"/>
      <c r="V173" s="165"/>
      <c r="W173" s="97"/>
      <c r="AB173" s="155"/>
      <c r="AC173" s="156"/>
      <c r="AD173" s="157"/>
      <c r="AE173" s="156"/>
      <c r="AN173" s="163"/>
      <c r="AO173" s="164"/>
      <c r="AP173" s="99"/>
      <c r="AQ173" s="99"/>
      <c r="AR173" s="189"/>
      <c r="AS173" s="189"/>
      <c r="AT173" s="189"/>
      <c r="AU173" s="190"/>
      <c r="AV173" s="196"/>
      <c r="AW173" s="190"/>
      <c r="AX173" s="189"/>
      <c r="AY173" s="189"/>
      <c r="AZ173" s="192"/>
      <c r="BA173" s="193"/>
      <c r="BB173" s="99"/>
    </row>
    <row r="174" spans="1:54" s="94" customFormat="1" ht="27.75" customHeight="1">
      <c r="A174" s="427" t="s">
        <v>422</v>
      </c>
      <c r="B174" s="426"/>
      <c r="C174" s="187" t="str">
        <f>IF(B174="","",VLOOKUP(B174,Упутство!$A$1912:$B$6831,2,FALSE))</f>
        <v/>
      </c>
      <c r="D174" s="119"/>
      <c r="E174" s="119"/>
      <c r="F174" s="119"/>
      <c r="G174" s="119"/>
      <c r="H174" s="417"/>
      <c r="I174" s="417"/>
      <c r="J174" s="119"/>
      <c r="K174" s="119"/>
      <c r="L174" s="418"/>
      <c r="M174" s="418"/>
      <c r="N174" s="118">
        <f t="shared" si="11"/>
        <v>0</v>
      </c>
      <c r="O174" s="118">
        <f t="shared" si="12"/>
        <v>0</v>
      </c>
      <c r="P174" s="165"/>
      <c r="Q174" s="165"/>
      <c r="R174" s="165"/>
      <c r="S174" s="165"/>
      <c r="T174" s="165"/>
      <c r="U174" s="165"/>
      <c r="V174" s="165"/>
      <c r="W174" s="97"/>
      <c r="AB174" s="155"/>
      <c r="AC174" s="156"/>
      <c r="AD174" s="157"/>
      <c r="AE174" s="156"/>
      <c r="AN174" s="163"/>
      <c r="AO174" s="164"/>
      <c r="AP174" s="99"/>
      <c r="AQ174" s="99"/>
      <c r="AR174" s="189"/>
      <c r="AS174" s="189"/>
      <c r="AT174" s="189"/>
      <c r="AU174" s="190"/>
      <c r="AV174" s="196"/>
      <c r="AW174" s="190"/>
      <c r="AX174" s="189"/>
      <c r="AY174" s="189"/>
      <c r="AZ174" s="192"/>
      <c r="BA174" s="193"/>
      <c r="BB174" s="99"/>
    </row>
    <row r="175" spans="1:54" s="94" customFormat="1" ht="27.75" customHeight="1">
      <c r="A175" s="427" t="s">
        <v>423</v>
      </c>
      <c r="B175" s="426"/>
      <c r="C175" s="187" t="str">
        <f>IF(B175="","",VLOOKUP(B175,Упутство!$A$1912:$B$6831,2,FALSE))</f>
        <v/>
      </c>
      <c r="D175" s="119"/>
      <c r="E175" s="119"/>
      <c r="F175" s="119"/>
      <c r="G175" s="119"/>
      <c r="H175" s="417"/>
      <c r="I175" s="417"/>
      <c r="J175" s="119"/>
      <c r="K175" s="119"/>
      <c r="L175" s="418"/>
      <c r="M175" s="418"/>
      <c r="N175" s="118">
        <f t="shared" si="11"/>
        <v>0</v>
      </c>
      <c r="O175" s="118">
        <f t="shared" si="12"/>
        <v>0</v>
      </c>
      <c r="P175" s="165"/>
      <c r="Q175" s="165"/>
      <c r="R175" s="165"/>
      <c r="S175" s="165"/>
      <c r="T175" s="165"/>
      <c r="U175" s="165"/>
      <c r="V175" s="165"/>
      <c r="W175" s="97"/>
      <c r="AB175" s="155"/>
      <c r="AC175" s="156"/>
      <c r="AD175" s="157"/>
      <c r="AE175" s="156"/>
      <c r="AN175" s="163"/>
      <c r="AO175" s="164"/>
      <c r="AP175" s="99"/>
      <c r="AQ175" s="99"/>
      <c r="AR175" s="189"/>
      <c r="AS175" s="189"/>
      <c r="AT175" s="189"/>
      <c r="AU175" s="190"/>
      <c r="AV175" s="196"/>
      <c r="AW175" s="190"/>
      <c r="AX175" s="189"/>
      <c r="AY175" s="189"/>
      <c r="AZ175" s="192"/>
      <c r="BA175" s="193"/>
      <c r="BB175" s="99"/>
    </row>
    <row r="176" spans="1:54" s="94" customFormat="1" ht="27.75" customHeight="1">
      <c r="A176" s="427" t="s">
        <v>424</v>
      </c>
      <c r="B176" s="426"/>
      <c r="C176" s="187" t="str">
        <f>IF(B176="","",VLOOKUP(B176,Упутство!$A$1912:$B$6831,2,FALSE))</f>
        <v/>
      </c>
      <c r="D176" s="119"/>
      <c r="E176" s="119"/>
      <c r="F176" s="119"/>
      <c r="G176" s="119"/>
      <c r="H176" s="417"/>
      <c r="I176" s="417"/>
      <c r="J176" s="119"/>
      <c r="K176" s="119"/>
      <c r="L176" s="418"/>
      <c r="M176" s="418"/>
      <c r="N176" s="118">
        <f t="shared" ref="N176:N239" si="17">SUM(H176,J176,L176)</f>
        <v>0</v>
      </c>
      <c r="O176" s="118">
        <f t="shared" ref="O176:O239" si="18">SUM(I176,K176,M176)</f>
        <v>0</v>
      </c>
      <c r="P176" s="165"/>
      <c r="Q176" s="165"/>
      <c r="R176" s="165"/>
      <c r="S176" s="165"/>
      <c r="T176" s="165"/>
      <c r="U176" s="165"/>
      <c r="V176" s="165"/>
      <c r="W176" s="97"/>
      <c r="AB176" s="155"/>
      <c r="AC176" s="156"/>
      <c r="AD176" s="157"/>
      <c r="AE176" s="156"/>
      <c r="AN176" s="163"/>
      <c r="AO176" s="164"/>
      <c r="AP176" s="99"/>
      <c r="AQ176" s="99"/>
      <c r="AR176" s="189"/>
      <c r="AS176" s="189"/>
      <c r="AT176" s="189"/>
      <c r="AU176" s="190"/>
      <c r="AV176" s="196"/>
      <c r="AW176" s="190"/>
      <c r="AX176" s="189"/>
      <c r="AY176" s="189"/>
      <c r="AZ176" s="192"/>
      <c r="BA176" s="193"/>
      <c r="BB176" s="99"/>
    </row>
    <row r="177" spans="1:54" s="94" customFormat="1" ht="27.75" customHeight="1">
      <c r="A177" s="427" t="s">
        <v>425</v>
      </c>
      <c r="B177" s="426"/>
      <c r="C177" s="187" t="str">
        <f>IF(B177="","",VLOOKUP(B177,Упутство!$A$1912:$B$6831,2,FALSE))</f>
        <v/>
      </c>
      <c r="D177" s="119"/>
      <c r="E177" s="119"/>
      <c r="F177" s="119"/>
      <c r="G177" s="119"/>
      <c r="H177" s="417"/>
      <c r="I177" s="417"/>
      <c r="J177" s="119"/>
      <c r="K177" s="119"/>
      <c r="L177" s="418"/>
      <c r="M177" s="418"/>
      <c r="N177" s="118">
        <f t="shared" si="17"/>
        <v>0</v>
      </c>
      <c r="O177" s="118">
        <f t="shared" si="18"/>
        <v>0</v>
      </c>
      <c r="P177" s="165"/>
      <c r="Q177" s="165"/>
      <c r="R177" s="165"/>
      <c r="S177" s="165"/>
      <c r="T177" s="165"/>
      <c r="U177" s="165"/>
      <c r="V177" s="165"/>
      <c r="W177" s="97"/>
      <c r="AB177" s="155"/>
      <c r="AC177" s="156"/>
      <c r="AD177" s="157"/>
      <c r="AE177" s="156"/>
      <c r="AN177" s="163"/>
      <c r="AO177" s="164"/>
      <c r="AP177" s="99"/>
      <c r="AQ177" s="99"/>
      <c r="AR177" s="189"/>
      <c r="AS177" s="189"/>
      <c r="AT177" s="189"/>
      <c r="AU177" s="190"/>
      <c r="AV177" s="196"/>
      <c r="AW177" s="190"/>
      <c r="AX177" s="189"/>
      <c r="AY177" s="189"/>
      <c r="AZ177" s="192"/>
      <c r="BA177" s="193"/>
      <c r="BB177" s="99"/>
    </row>
    <row r="178" spans="1:54" s="94" customFormat="1" ht="27.75" customHeight="1">
      <c r="A178" s="427" t="s">
        <v>426</v>
      </c>
      <c r="B178" s="426"/>
      <c r="C178" s="187" t="str">
        <f>IF(B178="","",VLOOKUP(B178,Упутство!$A$1912:$B$6831,2,FALSE))</f>
        <v/>
      </c>
      <c r="D178" s="119"/>
      <c r="E178" s="119"/>
      <c r="F178" s="119"/>
      <c r="G178" s="119"/>
      <c r="H178" s="417"/>
      <c r="I178" s="417"/>
      <c r="J178" s="119"/>
      <c r="K178" s="119"/>
      <c r="L178" s="418"/>
      <c r="M178" s="418"/>
      <c r="N178" s="118">
        <f t="shared" si="17"/>
        <v>0</v>
      </c>
      <c r="O178" s="118">
        <f t="shared" si="18"/>
        <v>0</v>
      </c>
      <c r="P178" s="165"/>
      <c r="Q178" s="165"/>
      <c r="R178" s="165"/>
      <c r="S178" s="165"/>
      <c r="T178" s="165"/>
      <c r="U178" s="165"/>
      <c r="V178" s="165"/>
      <c r="W178" s="97"/>
      <c r="AB178" s="155"/>
      <c r="AC178" s="156"/>
      <c r="AD178" s="157"/>
      <c r="AE178" s="156"/>
      <c r="AN178" s="163"/>
      <c r="AO178" s="164"/>
      <c r="AP178" s="99"/>
      <c r="AQ178" s="99"/>
      <c r="AR178" s="189"/>
      <c r="AS178" s="189"/>
      <c r="AT178" s="189"/>
      <c r="AU178" s="190"/>
      <c r="AV178" s="196"/>
      <c r="AW178" s="190"/>
      <c r="AX178" s="189"/>
      <c r="AY178" s="189"/>
      <c r="AZ178" s="192"/>
      <c r="BA178" s="193"/>
      <c r="BB178" s="99"/>
    </row>
    <row r="179" spans="1:54" s="94" customFormat="1" ht="27.75" customHeight="1">
      <c r="A179" s="427" t="s">
        <v>427</v>
      </c>
      <c r="B179" s="426"/>
      <c r="C179" s="187" t="str">
        <f>IF(B179="","",VLOOKUP(B179,Упутство!$A$1912:$B$6831,2,FALSE))</f>
        <v/>
      </c>
      <c r="D179" s="119"/>
      <c r="E179" s="119"/>
      <c r="F179" s="119"/>
      <c r="G179" s="119"/>
      <c r="H179" s="417"/>
      <c r="I179" s="417"/>
      <c r="J179" s="119"/>
      <c r="K179" s="119"/>
      <c r="L179" s="418"/>
      <c r="M179" s="418"/>
      <c r="N179" s="118">
        <f t="shared" si="17"/>
        <v>0</v>
      </c>
      <c r="O179" s="118">
        <f t="shared" si="18"/>
        <v>0</v>
      </c>
      <c r="P179" s="165"/>
      <c r="Q179" s="165"/>
      <c r="R179" s="165"/>
      <c r="S179" s="165"/>
      <c r="T179" s="165"/>
      <c r="U179" s="165"/>
      <c r="V179" s="165"/>
      <c r="W179" s="97"/>
      <c r="AB179" s="155"/>
      <c r="AC179" s="156"/>
      <c r="AD179" s="157"/>
      <c r="AE179" s="156"/>
      <c r="AN179" s="163"/>
      <c r="AO179" s="164"/>
      <c r="AP179" s="99"/>
      <c r="AQ179" s="99"/>
      <c r="AR179" s="189"/>
      <c r="AS179" s="189"/>
      <c r="AT179" s="189"/>
      <c r="AU179" s="190"/>
      <c r="AV179" s="196"/>
      <c r="AW179" s="190"/>
      <c r="AX179" s="189"/>
      <c r="AY179" s="189"/>
      <c r="AZ179" s="192"/>
      <c r="BA179" s="193"/>
      <c r="BB179" s="99"/>
    </row>
    <row r="180" spans="1:54" s="94" customFormat="1" ht="27.75" customHeight="1">
      <c r="A180" s="427" t="s">
        <v>428</v>
      </c>
      <c r="B180" s="426"/>
      <c r="C180" s="187" t="str">
        <f>IF(B180="","",VLOOKUP(B180,Упутство!$A$1912:$B$6831,2,FALSE))</f>
        <v/>
      </c>
      <c r="D180" s="119"/>
      <c r="E180" s="119"/>
      <c r="F180" s="119"/>
      <c r="G180" s="119"/>
      <c r="H180" s="417"/>
      <c r="I180" s="417"/>
      <c r="J180" s="119"/>
      <c r="K180" s="119"/>
      <c r="L180" s="418"/>
      <c r="M180" s="418"/>
      <c r="N180" s="118">
        <f t="shared" si="17"/>
        <v>0</v>
      </c>
      <c r="O180" s="118">
        <f t="shared" si="18"/>
        <v>0</v>
      </c>
      <c r="P180" s="165"/>
      <c r="Q180" s="165"/>
      <c r="R180" s="165"/>
      <c r="S180" s="165"/>
      <c r="T180" s="165"/>
      <c r="U180" s="165"/>
      <c r="V180" s="165"/>
      <c r="W180" s="97"/>
      <c r="AB180" s="155"/>
      <c r="AC180" s="156"/>
      <c r="AD180" s="157"/>
      <c r="AE180" s="156"/>
      <c r="AN180" s="163"/>
      <c r="AO180" s="164"/>
      <c r="AP180" s="99"/>
      <c r="AQ180" s="99"/>
      <c r="AR180" s="189"/>
      <c r="AS180" s="189"/>
      <c r="AT180" s="189"/>
      <c r="AU180" s="190"/>
      <c r="AV180" s="196"/>
      <c r="AW180" s="190"/>
      <c r="AX180" s="189"/>
      <c r="AY180" s="189"/>
      <c r="AZ180" s="192"/>
      <c r="BA180" s="193"/>
      <c r="BB180" s="99"/>
    </row>
    <row r="181" spans="1:54" s="94" customFormat="1" ht="27.75" customHeight="1">
      <c r="A181" s="427" t="s">
        <v>429</v>
      </c>
      <c r="B181" s="426"/>
      <c r="C181" s="187" t="str">
        <f>IF(B181="","",VLOOKUP(B181,Упутство!$A$1912:$B$6831,2,FALSE))</f>
        <v/>
      </c>
      <c r="D181" s="119"/>
      <c r="E181" s="119"/>
      <c r="F181" s="119"/>
      <c r="G181" s="119"/>
      <c r="H181" s="417"/>
      <c r="I181" s="417"/>
      <c r="J181" s="119"/>
      <c r="K181" s="119"/>
      <c r="L181" s="418"/>
      <c r="M181" s="418"/>
      <c r="N181" s="118">
        <f t="shared" si="17"/>
        <v>0</v>
      </c>
      <c r="O181" s="118">
        <f t="shared" si="18"/>
        <v>0</v>
      </c>
      <c r="P181" s="165"/>
      <c r="Q181" s="165"/>
      <c r="R181" s="165"/>
      <c r="S181" s="165"/>
      <c r="T181" s="165"/>
      <c r="U181" s="165"/>
      <c r="V181" s="165"/>
      <c r="W181" s="97"/>
      <c r="AB181" s="155"/>
      <c r="AC181" s="156"/>
      <c r="AD181" s="157"/>
      <c r="AE181" s="156"/>
      <c r="AN181" s="163"/>
      <c r="AO181" s="164"/>
      <c r="AP181" s="99"/>
      <c r="AQ181" s="99"/>
      <c r="AR181" s="189"/>
      <c r="AS181" s="189"/>
      <c r="AT181" s="189"/>
      <c r="AU181" s="190"/>
      <c r="AV181" s="196"/>
      <c r="AW181" s="190"/>
      <c r="AX181" s="189"/>
      <c r="AY181" s="189"/>
      <c r="AZ181" s="192"/>
      <c r="BA181" s="193"/>
      <c r="BB181" s="99"/>
    </row>
    <row r="182" spans="1:54" s="94" customFormat="1" ht="27.75" customHeight="1">
      <c r="A182" s="427" t="s">
        <v>430</v>
      </c>
      <c r="B182" s="426"/>
      <c r="C182" s="187" t="str">
        <f>IF(B182="","",VLOOKUP(B182,Упутство!$A$1912:$B$6831,2,FALSE))</f>
        <v/>
      </c>
      <c r="D182" s="119"/>
      <c r="E182" s="119"/>
      <c r="F182" s="119"/>
      <c r="G182" s="119"/>
      <c r="H182" s="417"/>
      <c r="I182" s="417"/>
      <c r="J182" s="119"/>
      <c r="K182" s="119"/>
      <c r="L182" s="418"/>
      <c r="M182" s="418"/>
      <c r="N182" s="118">
        <f t="shared" si="17"/>
        <v>0</v>
      </c>
      <c r="O182" s="118">
        <f t="shared" si="18"/>
        <v>0</v>
      </c>
      <c r="P182" s="165"/>
      <c r="Q182" s="165"/>
      <c r="R182" s="165"/>
      <c r="S182" s="165"/>
      <c r="T182" s="165"/>
      <c r="U182" s="165"/>
      <c r="V182" s="165"/>
      <c r="W182" s="97"/>
      <c r="AB182" s="155"/>
      <c r="AC182" s="156"/>
      <c r="AD182" s="157"/>
      <c r="AE182" s="156"/>
      <c r="AN182" s="163"/>
      <c r="AO182" s="164"/>
      <c r="AP182" s="99"/>
      <c r="AQ182" s="99"/>
      <c r="AR182" s="189"/>
      <c r="AS182" s="189"/>
      <c r="AT182" s="189"/>
      <c r="AU182" s="190"/>
      <c r="AV182" s="196"/>
      <c r="AW182" s="190"/>
      <c r="AX182" s="189"/>
      <c r="AY182" s="189"/>
      <c r="AZ182" s="192"/>
      <c r="BA182" s="193"/>
      <c r="BB182" s="99"/>
    </row>
    <row r="183" spans="1:54" s="94" customFormat="1" ht="27.75" customHeight="1">
      <c r="A183" s="427" t="s">
        <v>805</v>
      </c>
      <c r="B183" s="426"/>
      <c r="C183" s="187" t="str">
        <f>IF(B183="","",VLOOKUP(B183,Упутство!$A$1912:$B$6831,2,FALSE))</f>
        <v/>
      </c>
      <c r="D183" s="119"/>
      <c r="E183" s="119"/>
      <c r="F183" s="119"/>
      <c r="G183" s="119"/>
      <c r="H183" s="417"/>
      <c r="I183" s="417"/>
      <c r="J183" s="119"/>
      <c r="K183" s="119"/>
      <c r="L183" s="418"/>
      <c r="M183" s="418"/>
      <c r="N183" s="118">
        <f t="shared" si="17"/>
        <v>0</v>
      </c>
      <c r="O183" s="118">
        <f t="shared" si="18"/>
        <v>0</v>
      </c>
      <c r="P183" s="165"/>
      <c r="Q183" s="165"/>
      <c r="R183" s="165"/>
      <c r="S183" s="165"/>
      <c r="T183" s="165"/>
      <c r="U183" s="165"/>
      <c r="V183" s="165"/>
      <c r="W183" s="97"/>
      <c r="AB183" s="155"/>
      <c r="AC183" s="156"/>
      <c r="AD183" s="157"/>
      <c r="AE183" s="156"/>
      <c r="AN183" s="163"/>
      <c r="AO183" s="164"/>
      <c r="AP183" s="99"/>
      <c r="AQ183" s="99"/>
      <c r="AR183" s="189"/>
      <c r="AS183" s="189"/>
      <c r="AT183" s="189"/>
      <c r="AU183" s="190"/>
      <c r="AV183" s="196"/>
      <c r="AW183" s="190"/>
      <c r="AX183" s="189"/>
      <c r="AY183" s="189"/>
      <c r="AZ183" s="192"/>
      <c r="BA183" s="193"/>
      <c r="BB183" s="99"/>
    </row>
    <row r="184" spans="1:54" s="94" customFormat="1" ht="27.75" customHeight="1">
      <c r="A184" s="427" t="s">
        <v>806</v>
      </c>
      <c r="B184" s="426"/>
      <c r="C184" s="187" t="str">
        <f>IF(B184="","",VLOOKUP(B184,Упутство!$A$1912:$B$6831,2,FALSE))</f>
        <v/>
      </c>
      <c r="D184" s="119"/>
      <c r="E184" s="119"/>
      <c r="F184" s="119"/>
      <c r="G184" s="119"/>
      <c r="H184" s="417"/>
      <c r="I184" s="417"/>
      <c r="J184" s="119"/>
      <c r="K184" s="119"/>
      <c r="L184" s="418"/>
      <c r="M184" s="418"/>
      <c r="N184" s="118">
        <f t="shared" si="17"/>
        <v>0</v>
      </c>
      <c r="O184" s="118">
        <f t="shared" si="18"/>
        <v>0</v>
      </c>
      <c r="P184" s="165"/>
      <c r="Q184" s="165"/>
      <c r="R184" s="165"/>
      <c r="S184" s="165"/>
      <c r="T184" s="165"/>
      <c r="U184" s="165"/>
      <c r="V184" s="165"/>
      <c r="W184" s="97"/>
      <c r="AB184" s="155"/>
      <c r="AC184" s="156"/>
      <c r="AD184" s="157"/>
      <c r="AE184" s="156"/>
      <c r="AN184" s="163"/>
      <c r="AO184" s="164"/>
      <c r="AP184" s="99"/>
      <c r="AQ184" s="99"/>
      <c r="AR184" s="189"/>
      <c r="AS184" s="189"/>
      <c r="AT184" s="189"/>
      <c r="AU184" s="190"/>
      <c r="AV184" s="196"/>
      <c r="AW184" s="190"/>
      <c r="AX184" s="189"/>
      <c r="AY184" s="189"/>
      <c r="AZ184" s="192"/>
      <c r="BA184" s="193"/>
      <c r="BB184" s="99"/>
    </row>
    <row r="185" spans="1:54" s="94" customFormat="1" ht="27.75" customHeight="1">
      <c r="A185" s="427" t="s">
        <v>807</v>
      </c>
      <c r="B185" s="426"/>
      <c r="C185" s="187" t="str">
        <f>IF(B185="","",VLOOKUP(B185,Упутство!$A$1912:$B$6831,2,FALSE))</f>
        <v/>
      </c>
      <c r="D185" s="119"/>
      <c r="E185" s="119"/>
      <c r="F185" s="119"/>
      <c r="G185" s="119"/>
      <c r="H185" s="417"/>
      <c r="I185" s="417"/>
      <c r="J185" s="119"/>
      <c r="K185" s="119"/>
      <c r="L185" s="418"/>
      <c r="M185" s="418"/>
      <c r="N185" s="118">
        <f t="shared" si="17"/>
        <v>0</v>
      </c>
      <c r="O185" s="118">
        <f t="shared" si="18"/>
        <v>0</v>
      </c>
      <c r="P185" s="165"/>
      <c r="Q185" s="165"/>
      <c r="R185" s="165"/>
      <c r="S185" s="165"/>
      <c r="T185" s="165"/>
      <c r="U185" s="165"/>
      <c r="V185" s="165"/>
      <c r="W185" s="97"/>
      <c r="AB185" s="155"/>
      <c r="AC185" s="156"/>
      <c r="AD185" s="157"/>
      <c r="AE185" s="156"/>
      <c r="AN185" s="163"/>
      <c r="AO185" s="164"/>
      <c r="AP185" s="99"/>
      <c r="AQ185" s="99"/>
      <c r="AR185" s="189"/>
      <c r="AS185" s="189"/>
      <c r="AT185" s="189"/>
      <c r="AU185" s="190"/>
      <c r="AV185" s="196"/>
      <c r="AW185" s="190"/>
      <c r="AX185" s="189"/>
      <c r="AY185" s="189"/>
      <c r="AZ185" s="192"/>
      <c r="BA185" s="193"/>
      <c r="BB185" s="99"/>
    </row>
    <row r="186" spans="1:54" s="94" customFormat="1" ht="27.75" customHeight="1">
      <c r="A186" s="427" t="s">
        <v>808</v>
      </c>
      <c r="B186" s="426"/>
      <c r="C186" s="187" t="str">
        <f>IF(B186="","",VLOOKUP(B186,Упутство!$A$1912:$B$6831,2,FALSE))</f>
        <v/>
      </c>
      <c r="D186" s="119"/>
      <c r="E186" s="119"/>
      <c r="F186" s="119"/>
      <c r="G186" s="119"/>
      <c r="H186" s="417"/>
      <c r="I186" s="417"/>
      <c r="J186" s="119"/>
      <c r="K186" s="119"/>
      <c r="L186" s="418"/>
      <c r="M186" s="418"/>
      <c r="N186" s="118">
        <f t="shared" si="17"/>
        <v>0</v>
      </c>
      <c r="O186" s="118">
        <f t="shared" si="18"/>
        <v>0</v>
      </c>
      <c r="P186" s="165"/>
      <c r="Q186" s="165"/>
      <c r="R186" s="165"/>
      <c r="S186" s="165"/>
      <c r="T186" s="165"/>
      <c r="U186" s="165"/>
      <c r="V186" s="165"/>
      <c r="W186" s="97"/>
      <c r="AB186" s="155"/>
      <c r="AC186" s="156"/>
      <c r="AD186" s="157"/>
      <c r="AE186" s="156"/>
      <c r="AN186" s="163"/>
      <c r="AO186" s="164"/>
      <c r="AP186" s="99"/>
      <c r="AQ186" s="99"/>
      <c r="AR186" s="189"/>
      <c r="AS186" s="189"/>
      <c r="AT186" s="189"/>
      <c r="AU186" s="190"/>
      <c r="AV186" s="196"/>
      <c r="AW186" s="190"/>
      <c r="AX186" s="189"/>
      <c r="AY186" s="189"/>
      <c r="AZ186" s="192"/>
      <c r="BA186" s="193"/>
      <c r="BB186" s="99"/>
    </row>
    <row r="187" spans="1:54" s="94" customFormat="1" ht="27.75" customHeight="1">
      <c r="A187" s="427" t="s">
        <v>809</v>
      </c>
      <c r="B187" s="426"/>
      <c r="C187" s="187" t="str">
        <f>IF(B187="","",VLOOKUP(B187,Упутство!$A$1912:$B$6831,2,FALSE))</f>
        <v/>
      </c>
      <c r="D187" s="119"/>
      <c r="E187" s="119"/>
      <c r="F187" s="119"/>
      <c r="G187" s="119"/>
      <c r="H187" s="417"/>
      <c r="I187" s="417"/>
      <c r="J187" s="119"/>
      <c r="K187" s="119"/>
      <c r="L187" s="418"/>
      <c r="M187" s="418"/>
      <c r="N187" s="118">
        <f t="shared" si="17"/>
        <v>0</v>
      </c>
      <c r="O187" s="118">
        <f t="shared" si="18"/>
        <v>0</v>
      </c>
      <c r="P187" s="165"/>
      <c r="Q187" s="165"/>
      <c r="R187" s="165"/>
      <c r="S187" s="165"/>
      <c r="T187" s="165"/>
      <c r="U187" s="165"/>
      <c r="V187" s="165"/>
      <c r="W187" s="97"/>
      <c r="AB187" s="155"/>
      <c r="AC187" s="156"/>
      <c r="AD187" s="157"/>
      <c r="AE187" s="156"/>
      <c r="AN187" s="163"/>
      <c r="AO187" s="164"/>
      <c r="AP187" s="99"/>
      <c r="AQ187" s="99"/>
      <c r="AR187" s="189"/>
      <c r="AS187" s="189"/>
      <c r="AT187" s="189"/>
      <c r="AU187" s="190"/>
      <c r="AV187" s="196"/>
      <c r="AW187" s="190"/>
      <c r="AX187" s="189"/>
      <c r="AY187" s="189"/>
      <c r="AZ187" s="192"/>
      <c r="BA187" s="193"/>
      <c r="BB187" s="99"/>
    </row>
    <row r="188" spans="1:54" s="94" customFormat="1" ht="27.75" customHeight="1">
      <c r="A188" s="455" t="s">
        <v>810</v>
      </c>
      <c r="B188" s="456">
        <v>426000</v>
      </c>
      <c r="C188" s="457" t="str">
        <f>IF(B188="","",VLOOKUP(B188,Упутство!$A$1912:$B$6831,2,FALSE))</f>
        <v>МАТЕРИЈАЛ</v>
      </c>
      <c r="D188" s="458">
        <f>SUM(D189:D213)</f>
        <v>0</v>
      </c>
      <c r="E188" s="458">
        <f t="shared" ref="E188:M188" si="19">SUM(E189:E213)</f>
        <v>0</v>
      </c>
      <c r="F188" s="458">
        <f t="shared" si="19"/>
        <v>0</v>
      </c>
      <c r="G188" s="458">
        <f t="shared" si="19"/>
        <v>0</v>
      </c>
      <c r="H188" s="459">
        <f t="shared" si="19"/>
        <v>0</v>
      </c>
      <c r="I188" s="459">
        <f t="shared" si="19"/>
        <v>0</v>
      </c>
      <c r="J188" s="458">
        <f t="shared" si="19"/>
        <v>0</v>
      </c>
      <c r="K188" s="458">
        <f t="shared" si="19"/>
        <v>0</v>
      </c>
      <c r="L188" s="458">
        <f t="shared" si="19"/>
        <v>0</v>
      </c>
      <c r="M188" s="458">
        <f t="shared" si="19"/>
        <v>0</v>
      </c>
      <c r="N188" s="460">
        <f t="shared" si="17"/>
        <v>0</v>
      </c>
      <c r="O188" s="460">
        <f t="shared" si="18"/>
        <v>0</v>
      </c>
      <c r="P188" s="165"/>
      <c r="Q188" s="165"/>
      <c r="R188" s="165"/>
      <c r="S188" s="165"/>
      <c r="T188" s="165"/>
      <c r="U188" s="165"/>
      <c r="V188" s="165"/>
      <c r="W188" s="97"/>
      <c r="AB188" s="155"/>
      <c r="AC188" s="156"/>
      <c r="AD188" s="157"/>
      <c r="AE188" s="156"/>
      <c r="AN188" s="163"/>
      <c r="AO188" s="164"/>
      <c r="AP188" s="99"/>
      <c r="AQ188" s="99"/>
      <c r="AR188" s="189"/>
      <c r="AS188" s="189"/>
      <c r="AT188" s="189"/>
      <c r="AU188" s="190"/>
      <c r="AV188" s="196"/>
      <c r="AW188" s="190"/>
      <c r="AX188" s="189"/>
      <c r="AY188" s="189"/>
      <c r="AZ188" s="192"/>
      <c r="BA188" s="193"/>
      <c r="BB188" s="99"/>
    </row>
    <row r="189" spans="1:54" s="94" customFormat="1" ht="27.75" customHeight="1">
      <c r="A189" s="427" t="s">
        <v>811</v>
      </c>
      <c r="B189" s="426"/>
      <c r="C189" s="187" t="str">
        <f>IF(B189="","",VLOOKUP(B189,Упутство!$A$1912:$B$6831,2,FALSE))</f>
        <v/>
      </c>
      <c r="D189" s="119"/>
      <c r="E189" s="119"/>
      <c r="F189" s="119"/>
      <c r="G189" s="119"/>
      <c r="H189" s="417"/>
      <c r="I189" s="417"/>
      <c r="J189" s="119"/>
      <c r="K189" s="119"/>
      <c r="L189" s="418"/>
      <c r="M189" s="418"/>
      <c r="N189" s="118">
        <f t="shared" si="17"/>
        <v>0</v>
      </c>
      <c r="O189" s="118">
        <f t="shared" si="18"/>
        <v>0</v>
      </c>
      <c r="P189" s="165"/>
      <c r="Q189" s="165"/>
      <c r="R189" s="165"/>
      <c r="S189" s="165"/>
      <c r="T189" s="165"/>
      <c r="U189" s="165"/>
      <c r="V189" s="165"/>
      <c r="W189" s="97"/>
      <c r="AB189" s="155"/>
      <c r="AC189" s="156"/>
      <c r="AD189" s="157"/>
      <c r="AE189" s="156"/>
      <c r="AN189" s="163"/>
      <c r="AO189" s="164"/>
      <c r="AP189" s="99"/>
      <c r="AQ189" s="99"/>
      <c r="AR189" s="189"/>
      <c r="AS189" s="189"/>
      <c r="AT189" s="189"/>
      <c r="AU189" s="190"/>
      <c r="AV189" s="196"/>
      <c r="AW189" s="190"/>
      <c r="AX189" s="189"/>
      <c r="AY189" s="189"/>
      <c r="AZ189" s="192"/>
      <c r="BA189" s="193"/>
      <c r="BB189" s="99"/>
    </row>
    <row r="190" spans="1:54" s="94" customFormat="1" ht="27.75" customHeight="1">
      <c r="A190" s="427" t="s">
        <v>812</v>
      </c>
      <c r="B190" s="426"/>
      <c r="C190" s="187" t="str">
        <f>IF(B190="","",VLOOKUP(B190,Упутство!$A$1912:$B$6831,2,FALSE))</f>
        <v/>
      </c>
      <c r="D190" s="119"/>
      <c r="E190" s="119"/>
      <c r="F190" s="119"/>
      <c r="G190" s="119"/>
      <c r="H190" s="417"/>
      <c r="I190" s="417"/>
      <c r="J190" s="119"/>
      <c r="K190" s="119"/>
      <c r="L190" s="418"/>
      <c r="M190" s="418"/>
      <c r="N190" s="118">
        <f t="shared" si="17"/>
        <v>0</v>
      </c>
      <c r="O190" s="118">
        <f t="shared" si="18"/>
        <v>0</v>
      </c>
      <c r="P190" s="165"/>
      <c r="Q190" s="165"/>
      <c r="R190" s="165"/>
      <c r="S190" s="165"/>
      <c r="T190" s="165"/>
      <c r="U190" s="165"/>
      <c r="V190" s="165"/>
      <c r="W190" s="97"/>
      <c r="AB190" s="155"/>
      <c r="AC190" s="156"/>
      <c r="AD190" s="157"/>
      <c r="AE190" s="156"/>
      <c r="AN190" s="163"/>
      <c r="AO190" s="164"/>
      <c r="AP190" s="99"/>
      <c r="AQ190" s="99"/>
      <c r="AR190" s="189"/>
      <c r="AS190" s="189"/>
      <c r="AT190" s="189"/>
      <c r="AU190" s="190"/>
      <c r="AV190" s="196"/>
      <c r="AW190" s="190"/>
      <c r="AX190" s="189"/>
      <c r="AY190" s="189"/>
      <c r="AZ190" s="192"/>
      <c r="BA190" s="193"/>
      <c r="BB190" s="99"/>
    </row>
    <row r="191" spans="1:54" s="94" customFormat="1" ht="27.75" customHeight="1">
      <c r="A191" s="427" t="s">
        <v>5204</v>
      </c>
      <c r="B191" s="426"/>
      <c r="C191" s="187" t="str">
        <f>IF(B191="","",VLOOKUP(B191,Упутство!$A$1912:$B$6831,2,FALSE))</f>
        <v/>
      </c>
      <c r="D191" s="119"/>
      <c r="E191" s="119"/>
      <c r="F191" s="119"/>
      <c r="G191" s="119"/>
      <c r="H191" s="417"/>
      <c r="I191" s="417"/>
      <c r="J191" s="119"/>
      <c r="K191" s="119"/>
      <c r="L191" s="418"/>
      <c r="M191" s="418"/>
      <c r="N191" s="118">
        <f t="shared" si="17"/>
        <v>0</v>
      </c>
      <c r="O191" s="118">
        <f t="shared" si="18"/>
        <v>0</v>
      </c>
      <c r="P191" s="165"/>
      <c r="Q191" s="165"/>
      <c r="R191" s="165"/>
      <c r="S191" s="165"/>
      <c r="T191" s="165"/>
      <c r="U191" s="165"/>
      <c r="V191" s="165"/>
      <c r="W191" s="97"/>
      <c r="AB191" s="155"/>
      <c r="AC191" s="156"/>
      <c r="AD191" s="157"/>
      <c r="AE191" s="156"/>
      <c r="AN191" s="163"/>
      <c r="AO191" s="164"/>
      <c r="AP191" s="99"/>
      <c r="AQ191" s="99"/>
      <c r="AR191" s="189"/>
      <c r="AS191" s="189"/>
      <c r="AT191" s="189"/>
      <c r="AU191" s="190"/>
      <c r="AV191" s="196"/>
      <c r="AW191" s="190"/>
      <c r="AX191" s="189"/>
      <c r="AY191" s="189"/>
      <c r="AZ191" s="192"/>
      <c r="BA191" s="193"/>
      <c r="BB191" s="99"/>
    </row>
    <row r="192" spans="1:54" s="94" customFormat="1" ht="27.75" customHeight="1">
      <c r="A192" s="427" t="s">
        <v>5205</v>
      </c>
      <c r="B192" s="426"/>
      <c r="C192" s="187" t="str">
        <f>IF(B192="","",VLOOKUP(B192,Упутство!$A$1912:$B$6831,2,FALSE))</f>
        <v/>
      </c>
      <c r="D192" s="119"/>
      <c r="E192" s="119"/>
      <c r="F192" s="119"/>
      <c r="G192" s="119"/>
      <c r="H192" s="417"/>
      <c r="I192" s="417"/>
      <c r="J192" s="119"/>
      <c r="K192" s="119"/>
      <c r="L192" s="418"/>
      <c r="M192" s="418"/>
      <c r="N192" s="118">
        <f t="shared" si="17"/>
        <v>0</v>
      </c>
      <c r="O192" s="118">
        <f t="shared" si="18"/>
        <v>0</v>
      </c>
      <c r="P192" s="165"/>
      <c r="Q192" s="165"/>
      <c r="R192" s="165"/>
      <c r="S192" s="165"/>
      <c r="T192" s="165"/>
      <c r="U192" s="165"/>
      <c r="V192" s="165"/>
      <c r="W192" s="97"/>
      <c r="AB192" s="155"/>
      <c r="AC192" s="156"/>
      <c r="AD192" s="157"/>
      <c r="AE192" s="156"/>
      <c r="AN192" s="163"/>
      <c r="AO192" s="164"/>
      <c r="AP192" s="99"/>
      <c r="AQ192" s="99"/>
      <c r="AR192" s="189"/>
      <c r="AS192" s="189"/>
      <c r="AT192" s="189"/>
      <c r="AU192" s="190"/>
      <c r="AV192" s="196"/>
      <c r="AW192" s="190"/>
      <c r="AX192" s="189"/>
      <c r="AY192" s="189"/>
      <c r="AZ192" s="192"/>
      <c r="BA192" s="193"/>
      <c r="BB192" s="99"/>
    </row>
    <row r="193" spans="1:54" s="94" customFormat="1" ht="27.75" customHeight="1">
      <c r="A193" s="427" t="s">
        <v>5206</v>
      </c>
      <c r="B193" s="426"/>
      <c r="C193" s="187" t="str">
        <f>IF(B193="","",VLOOKUP(B193,Упутство!$A$1912:$B$6831,2,FALSE))</f>
        <v/>
      </c>
      <c r="D193" s="119"/>
      <c r="E193" s="119"/>
      <c r="F193" s="119"/>
      <c r="G193" s="119"/>
      <c r="H193" s="417"/>
      <c r="I193" s="417"/>
      <c r="J193" s="119"/>
      <c r="K193" s="119"/>
      <c r="L193" s="418"/>
      <c r="M193" s="418"/>
      <c r="N193" s="118">
        <f t="shared" si="17"/>
        <v>0</v>
      </c>
      <c r="O193" s="118">
        <f t="shared" si="18"/>
        <v>0</v>
      </c>
      <c r="P193" s="165"/>
      <c r="Q193" s="165"/>
      <c r="R193" s="165"/>
      <c r="S193" s="165"/>
      <c r="T193" s="165"/>
      <c r="U193" s="165"/>
      <c r="V193" s="165"/>
      <c r="W193" s="97"/>
      <c r="AB193" s="155"/>
      <c r="AC193" s="156"/>
      <c r="AD193" s="157"/>
      <c r="AE193" s="156"/>
      <c r="AN193" s="163"/>
      <c r="AO193" s="164"/>
      <c r="AP193" s="99"/>
      <c r="AQ193" s="99"/>
      <c r="AR193" s="189"/>
      <c r="AS193" s="189"/>
      <c r="AT193" s="189"/>
      <c r="AU193" s="190"/>
      <c r="AV193" s="196"/>
      <c r="AW193" s="190"/>
      <c r="AX193" s="189"/>
      <c r="AY193" s="189"/>
      <c r="AZ193" s="192"/>
      <c r="BA193" s="193"/>
      <c r="BB193" s="99"/>
    </row>
    <row r="194" spans="1:54" s="94" customFormat="1" ht="27.75" customHeight="1">
      <c r="A194" s="427" t="s">
        <v>5207</v>
      </c>
      <c r="B194" s="426"/>
      <c r="C194" s="187" t="str">
        <f>IF(B194="","",VLOOKUP(B194,Упутство!$A$1912:$B$6831,2,FALSE))</f>
        <v/>
      </c>
      <c r="D194" s="119"/>
      <c r="E194" s="119"/>
      <c r="F194" s="119"/>
      <c r="G194" s="119"/>
      <c r="H194" s="417"/>
      <c r="I194" s="417"/>
      <c r="J194" s="119"/>
      <c r="K194" s="119"/>
      <c r="L194" s="418"/>
      <c r="M194" s="418"/>
      <c r="N194" s="118">
        <f t="shared" si="17"/>
        <v>0</v>
      </c>
      <c r="O194" s="118">
        <f t="shared" si="18"/>
        <v>0</v>
      </c>
      <c r="P194" s="165"/>
      <c r="Q194" s="165"/>
      <c r="R194" s="165"/>
      <c r="S194" s="165"/>
      <c r="T194" s="165"/>
      <c r="U194" s="165"/>
      <c r="V194" s="165"/>
      <c r="W194" s="97"/>
      <c r="AB194" s="155"/>
      <c r="AC194" s="156"/>
      <c r="AD194" s="157"/>
      <c r="AE194" s="156"/>
      <c r="AN194" s="163"/>
      <c r="AO194" s="164"/>
      <c r="AP194" s="99"/>
      <c r="AQ194" s="99"/>
      <c r="AR194" s="189"/>
      <c r="AS194" s="189"/>
      <c r="AT194" s="189"/>
      <c r="AU194" s="190"/>
      <c r="AV194" s="196"/>
      <c r="AW194" s="190"/>
      <c r="AX194" s="189"/>
      <c r="AY194" s="189"/>
      <c r="AZ194" s="192"/>
      <c r="BA194" s="193"/>
      <c r="BB194" s="99"/>
    </row>
    <row r="195" spans="1:54" s="94" customFormat="1" ht="27.75" customHeight="1">
      <c r="A195" s="427" t="s">
        <v>5208</v>
      </c>
      <c r="B195" s="426"/>
      <c r="C195" s="187" t="str">
        <f>IF(B195="","",VLOOKUP(B195,Упутство!$A$1912:$B$6831,2,FALSE))</f>
        <v/>
      </c>
      <c r="D195" s="119"/>
      <c r="E195" s="119"/>
      <c r="F195" s="119"/>
      <c r="G195" s="119"/>
      <c r="H195" s="417"/>
      <c r="I195" s="417"/>
      <c r="J195" s="119"/>
      <c r="K195" s="119"/>
      <c r="L195" s="418"/>
      <c r="M195" s="418"/>
      <c r="N195" s="118">
        <f t="shared" si="17"/>
        <v>0</v>
      </c>
      <c r="O195" s="118">
        <f t="shared" si="18"/>
        <v>0</v>
      </c>
      <c r="P195" s="165"/>
      <c r="Q195" s="165"/>
      <c r="R195" s="165"/>
      <c r="S195" s="165"/>
      <c r="T195" s="165"/>
      <c r="U195" s="165"/>
      <c r="V195" s="165"/>
      <c r="W195" s="97"/>
      <c r="AB195" s="155"/>
      <c r="AC195" s="156"/>
      <c r="AD195" s="157"/>
      <c r="AE195" s="156"/>
      <c r="AN195" s="163"/>
      <c r="AO195" s="164"/>
      <c r="AP195" s="99"/>
      <c r="AQ195" s="99"/>
      <c r="AR195" s="189"/>
      <c r="AS195" s="189"/>
      <c r="AT195" s="189"/>
      <c r="AU195" s="190"/>
      <c r="AV195" s="196"/>
      <c r="AW195" s="190"/>
      <c r="AX195" s="189"/>
      <c r="AY195" s="189"/>
      <c r="AZ195" s="192"/>
      <c r="BA195" s="193"/>
      <c r="BB195" s="99"/>
    </row>
    <row r="196" spans="1:54" s="94" customFormat="1" ht="27.75" customHeight="1">
      <c r="A196" s="427" t="s">
        <v>5209</v>
      </c>
      <c r="B196" s="426"/>
      <c r="C196" s="187" t="str">
        <f>IF(B196="","",VLOOKUP(B196,Упутство!$A$1912:$B$6831,2,FALSE))</f>
        <v/>
      </c>
      <c r="D196" s="119"/>
      <c r="E196" s="119"/>
      <c r="F196" s="119"/>
      <c r="G196" s="119"/>
      <c r="H196" s="417"/>
      <c r="I196" s="417"/>
      <c r="J196" s="119"/>
      <c r="K196" s="119"/>
      <c r="L196" s="418"/>
      <c r="M196" s="418"/>
      <c r="N196" s="118">
        <f t="shared" si="17"/>
        <v>0</v>
      </c>
      <c r="O196" s="118">
        <f t="shared" si="18"/>
        <v>0</v>
      </c>
      <c r="P196" s="165"/>
      <c r="Q196" s="165"/>
      <c r="R196" s="165"/>
      <c r="S196" s="165"/>
      <c r="T196" s="165"/>
      <c r="U196" s="165"/>
      <c r="V196" s="165"/>
      <c r="W196" s="97"/>
      <c r="AB196" s="155"/>
      <c r="AC196" s="156"/>
      <c r="AD196" s="157"/>
      <c r="AE196" s="156"/>
      <c r="AN196" s="163"/>
      <c r="AO196" s="164"/>
      <c r="AP196" s="99"/>
      <c r="AQ196" s="99"/>
      <c r="AR196" s="189"/>
      <c r="AS196" s="189"/>
      <c r="AT196" s="189"/>
      <c r="AU196" s="190"/>
      <c r="AV196" s="196"/>
      <c r="AW196" s="190"/>
      <c r="AX196" s="189"/>
      <c r="AY196" s="189"/>
      <c r="AZ196" s="192"/>
      <c r="BA196" s="193"/>
      <c r="BB196" s="99"/>
    </row>
    <row r="197" spans="1:54" s="94" customFormat="1" ht="27.75" customHeight="1">
      <c r="A197" s="427" t="s">
        <v>5210</v>
      </c>
      <c r="B197" s="426"/>
      <c r="C197" s="187" t="str">
        <f>IF(B197="","",VLOOKUP(B197,Упутство!$A$1912:$B$6831,2,FALSE))</f>
        <v/>
      </c>
      <c r="D197" s="119"/>
      <c r="E197" s="119"/>
      <c r="F197" s="119"/>
      <c r="G197" s="119"/>
      <c r="H197" s="417"/>
      <c r="I197" s="417"/>
      <c r="J197" s="119"/>
      <c r="K197" s="119"/>
      <c r="L197" s="418"/>
      <c r="M197" s="418"/>
      <c r="N197" s="118">
        <f t="shared" si="17"/>
        <v>0</v>
      </c>
      <c r="O197" s="118">
        <f t="shared" si="18"/>
        <v>0</v>
      </c>
      <c r="P197" s="165"/>
      <c r="Q197" s="165"/>
      <c r="R197" s="165"/>
      <c r="S197" s="165"/>
      <c r="T197" s="165"/>
      <c r="U197" s="165"/>
      <c r="V197" s="165"/>
      <c r="W197" s="97"/>
      <c r="AB197" s="155"/>
      <c r="AC197" s="156"/>
      <c r="AD197" s="157"/>
      <c r="AE197" s="156"/>
      <c r="AN197" s="163"/>
      <c r="AO197" s="164"/>
      <c r="AP197" s="99"/>
      <c r="AQ197" s="99"/>
      <c r="AR197" s="189"/>
      <c r="AS197" s="189"/>
      <c r="AT197" s="189"/>
      <c r="AU197" s="190"/>
      <c r="AV197" s="196"/>
      <c r="AW197" s="190"/>
      <c r="AX197" s="189"/>
      <c r="AY197" s="189"/>
      <c r="AZ197" s="192"/>
      <c r="BA197" s="193"/>
      <c r="BB197" s="99"/>
    </row>
    <row r="198" spans="1:54" s="94" customFormat="1" ht="27.75" customHeight="1">
      <c r="A198" s="427" t="s">
        <v>5211</v>
      </c>
      <c r="B198" s="426"/>
      <c r="C198" s="187" t="str">
        <f>IF(B198="","",VLOOKUP(B198,Упутство!$A$1912:$B$6831,2,FALSE))</f>
        <v/>
      </c>
      <c r="D198" s="119"/>
      <c r="E198" s="119"/>
      <c r="F198" s="119"/>
      <c r="G198" s="119"/>
      <c r="H198" s="417"/>
      <c r="I198" s="417"/>
      <c r="J198" s="119"/>
      <c r="K198" s="119"/>
      <c r="L198" s="418"/>
      <c r="M198" s="418"/>
      <c r="N198" s="118">
        <f t="shared" si="17"/>
        <v>0</v>
      </c>
      <c r="O198" s="118">
        <f t="shared" si="18"/>
        <v>0</v>
      </c>
      <c r="P198" s="165"/>
      <c r="Q198" s="165"/>
      <c r="R198" s="165"/>
      <c r="S198" s="165"/>
      <c r="T198" s="165"/>
      <c r="U198" s="165"/>
      <c r="V198" s="165"/>
      <c r="W198" s="97"/>
      <c r="AB198" s="155"/>
      <c r="AC198" s="156"/>
      <c r="AD198" s="157"/>
      <c r="AE198" s="156"/>
      <c r="AN198" s="163"/>
      <c r="AO198" s="164"/>
      <c r="AP198" s="99"/>
      <c r="AQ198" s="99"/>
      <c r="AR198" s="189"/>
      <c r="AS198" s="189"/>
      <c r="AT198" s="189"/>
      <c r="AU198" s="190"/>
      <c r="AV198" s="196"/>
      <c r="AW198" s="190"/>
      <c r="AX198" s="189"/>
      <c r="AY198" s="189"/>
      <c r="AZ198" s="192"/>
      <c r="BA198" s="193"/>
      <c r="BB198" s="99"/>
    </row>
    <row r="199" spans="1:54" s="94" customFormat="1" ht="27.75" customHeight="1">
      <c r="A199" s="427" t="s">
        <v>5212</v>
      </c>
      <c r="B199" s="426"/>
      <c r="C199" s="187" t="str">
        <f>IF(B199="","",VLOOKUP(B199,Упутство!$A$1912:$B$6831,2,FALSE))</f>
        <v/>
      </c>
      <c r="D199" s="119"/>
      <c r="E199" s="119"/>
      <c r="F199" s="119"/>
      <c r="G199" s="119"/>
      <c r="H199" s="417"/>
      <c r="I199" s="417"/>
      <c r="J199" s="119"/>
      <c r="K199" s="119"/>
      <c r="L199" s="418"/>
      <c r="M199" s="418"/>
      <c r="N199" s="118">
        <f t="shared" si="17"/>
        <v>0</v>
      </c>
      <c r="O199" s="118">
        <f t="shared" si="18"/>
        <v>0</v>
      </c>
      <c r="P199" s="165"/>
      <c r="Q199" s="165"/>
      <c r="R199" s="165"/>
      <c r="S199" s="165"/>
      <c r="T199" s="165"/>
      <c r="U199" s="165"/>
      <c r="V199" s="165"/>
      <c r="W199" s="97"/>
      <c r="AB199" s="155"/>
      <c r="AC199" s="156"/>
      <c r="AD199" s="157"/>
      <c r="AE199" s="156"/>
      <c r="AN199" s="163"/>
      <c r="AO199" s="164"/>
      <c r="AP199" s="99"/>
      <c r="AQ199" s="99"/>
      <c r="AR199" s="189"/>
      <c r="AS199" s="189"/>
      <c r="AT199" s="189"/>
      <c r="AU199" s="190"/>
      <c r="AV199" s="196"/>
      <c r="AW199" s="190"/>
      <c r="AX199" s="189"/>
      <c r="AY199" s="189"/>
      <c r="AZ199" s="192"/>
      <c r="BA199" s="193"/>
      <c r="BB199" s="99"/>
    </row>
    <row r="200" spans="1:54" s="94" customFormat="1" ht="27.75" customHeight="1">
      <c r="A200" s="427" t="s">
        <v>5213</v>
      </c>
      <c r="B200" s="426"/>
      <c r="C200" s="187" t="str">
        <f>IF(B200="","",VLOOKUP(B200,Упутство!$A$1912:$B$6831,2,FALSE))</f>
        <v/>
      </c>
      <c r="D200" s="119"/>
      <c r="E200" s="119"/>
      <c r="F200" s="119"/>
      <c r="G200" s="119"/>
      <c r="H200" s="417"/>
      <c r="I200" s="417"/>
      <c r="J200" s="119"/>
      <c r="K200" s="119"/>
      <c r="L200" s="418"/>
      <c r="M200" s="418"/>
      <c r="N200" s="118">
        <f t="shared" si="17"/>
        <v>0</v>
      </c>
      <c r="O200" s="118">
        <f t="shared" si="18"/>
        <v>0</v>
      </c>
      <c r="P200" s="165"/>
      <c r="Q200" s="165"/>
      <c r="R200" s="165"/>
      <c r="S200" s="165"/>
      <c r="T200" s="165"/>
      <c r="U200" s="165"/>
      <c r="V200" s="165"/>
      <c r="W200" s="97"/>
      <c r="AB200" s="155"/>
      <c r="AC200" s="156"/>
      <c r="AD200" s="157"/>
      <c r="AE200" s="156"/>
      <c r="AN200" s="163"/>
      <c r="AO200" s="164"/>
      <c r="AP200" s="99"/>
      <c r="AQ200" s="99"/>
      <c r="AR200" s="189"/>
      <c r="AS200" s="189"/>
      <c r="AT200" s="189"/>
      <c r="AU200" s="190"/>
      <c r="AV200" s="196"/>
      <c r="AW200" s="190"/>
      <c r="AX200" s="189"/>
      <c r="AY200" s="189"/>
      <c r="AZ200" s="192"/>
      <c r="BA200" s="193"/>
      <c r="BB200" s="99"/>
    </row>
    <row r="201" spans="1:54" s="94" customFormat="1" ht="27.75" customHeight="1">
      <c r="A201" s="427" t="s">
        <v>5214</v>
      </c>
      <c r="B201" s="426"/>
      <c r="C201" s="187" t="str">
        <f>IF(B201="","",VLOOKUP(B201,Упутство!$A$1912:$B$6831,2,FALSE))</f>
        <v/>
      </c>
      <c r="D201" s="119"/>
      <c r="E201" s="119"/>
      <c r="F201" s="119"/>
      <c r="G201" s="119"/>
      <c r="H201" s="417"/>
      <c r="I201" s="417"/>
      <c r="J201" s="119"/>
      <c r="K201" s="119"/>
      <c r="L201" s="418"/>
      <c r="M201" s="418"/>
      <c r="N201" s="118">
        <f t="shared" si="17"/>
        <v>0</v>
      </c>
      <c r="O201" s="118">
        <f t="shared" si="18"/>
        <v>0</v>
      </c>
      <c r="P201" s="165"/>
      <c r="Q201" s="165"/>
      <c r="R201" s="165"/>
      <c r="S201" s="165"/>
      <c r="T201" s="165"/>
      <c r="U201" s="165"/>
      <c r="V201" s="165"/>
      <c r="W201" s="97"/>
      <c r="AB201" s="155"/>
      <c r="AC201" s="156"/>
      <c r="AD201" s="157"/>
      <c r="AE201" s="156"/>
      <c r="AN201" s="163"/>
      <c r="AO201" s="164"/>
      <c r="AP201" s="99"/>
      <c r="AQ201" s="99"/>
      <c r="AR201" s="189"/>
      <c r="AS201" s="189"/>
      <c r="AT201" s="189"/>
      <c r="AU201" s="190"/>
      <c r="AV201" s="196"/>
      <c r="AW201" s="190"/>
      <c r="AX201" s="189"/>
      <c r="AY201" s="189"/>
      <c r="AZ201" s="192"/>
      <c r="BA201" s="193"/>
      <c r="BB201" s="99"/>
    </row>
    <row r="202" spans="1:54" s="94" customFormat="1" ht="27.75" customHeight="1">
      <c r="A202" s="427" t="s">
        <v>5215</v>
      </c>
      <c r="B202" s="426"/>
      <c r="C202" s="187" t="str">
        <f>IF(B202="","",VLOOKUP(B202,Упутство!$A$1912:$B$6831,2,FALSE))</f>
        <v/>
      </c>
      <c r="D202" s="119"/>
      <c r="E202" s="119"/>
      <c r="F202" s="119"/>
      <c r="G202" s="119"/>
      <c r="H202" s="417"/>
      <c r="I202" s="417"/>
      <c r="J202" s="119"/>
      <c r="K202" s="119"/>
      <c r="L202" s="418"/>
      <c r="M202" s="418"/>
      <c r="N202" s="118">
        <f t="shared" si="17"/>
        <v>0</v>
      </c>
      <c r="O202" s="118">
        <f t="shared" si="18"/>
        <v>0</v>
      </c>
      <c r="P202" s="165"/>
      <c r="Q202" s="165"/>
      <c r="R202" s="165"/>
      <c r="S202" s="165"/>
      <c r="T202" s="165"/>
      <c r="U202" s="165"/>
      <c r="V202" s="165"/>
      <c r="W202" s="97"/>
      <c r="AB202" s="155"/>
      <c r="AC202" s="156"/>
      <c r="AD202" s="157"/>
      <c r="AE202" s="156"/>
      <c r="AN202" s="163"/>
      <c r="AO202" s="164"/>
      <c r="AP202" s="99"/>
      <c r="AQ202" s="99"/>
      <c r="AR202" s="189"/>
      <c r="AS202" s="189"/>
      <c r="AT202" s="189"/>
      <c r="AU202" s="190"/>
      <c r="AV202" s="196"/>
      <c r="AW202" s="190"/>
      <c r="AX202" s="189"/>
      <c r="AY202" s="189"/>
      <c r="AZ202" s="192"/>
      <c r="BA202" s="193"/>
      <c r="BB202" s="99"/>
    </row>
    <row r="203" spans="1:54" s="94" customFormat="1" ht="27.75" customHeight="1">
      <c r="A203" s="427" t="s">
        <v>5216</v>
      </c>
      <c r="B203" s="426"/>
      <c r="C203" s="187" t="str">
        <f>IF(B203="","",VLOOKUP(B203,Упутство!$A$1912:$B$6831,2,FALSE))</f>
        <v/>
      </c>
      <c r="D203" s="119"/>
      <c r="E203" s="119"/>
      <c r="F203" s="119"/>
      <c r="G203" s="119"/>
      <c r="H203" s="417"/>
      <c r="I203" s="417"/>
      <c r="J203" s="119"/>
      <c r="K203" s="119"/>
      <c r="L203" s="418"/>
      <c r="M203" s="418"/>
      <c r="N203" s="118">
        <f t="shared" si="17"/>
        <v>0</v>
      </c>
      <c r="O203" s="118">
        <f t="shared" si="18"/>
        <v>0</v>
      </c>
      <c r="P203" s="165"/>
      <c r="Q203" s="165"/>
      <c r="R203" s="165"/>
      <c r="S203" s="165"/>
      <c r="T203" s="165"/>
      <c r="U203" s="165"/>
      <c r="V203" s="165"/>
      <c r="W203" s="97"/>
      <c r="AB203" s="155"/>
      <c r="AC203" s="156"/>
      <c r="AD203" s="157"/>
      <c r="AE203" s="156"/>
      <c r="AN203" s="163"/>
      <c r="AO203" s="164"/>
      <c r="AP203" s="99"/>
      <c r="AQ203" s="99"/>
      <c r="AR203" s="189"/>
      <c r="AS203" s="189"/>
      <c r="AT203" s="189"/>
      <c r="AU203" s="190"/>
      <c r="AV203" s="196"/>
      <c r="AW203" s="190"/>
      <c r="AX203" s="189"/>
      <c r="AY203" s="189"/>
      <c r="AZ203" s="192"/>
      <c r="BA203" s="193"/>
      <c r="BB203" s="99"/>
    </row>
    <row r="204" spans="1:54" s="94" customFormat="1" ht="27.75" customHeight="1">
      <c r="A204" s="427" t="s">
        <v>5217</v>
      </c>
      <c r="B204" s="426"/>
      <c r="C204" s="187" t="str">
        <f>IF(B204="","",VLOOKUP(B204,Упутство!$A$1912:$B$6831,2,FALSE))</f>
        <v/>
      </c>
      <c r="D204" s="119"/>
      <c r="E204" s="119"/>
      <c r="F204" s="119"/>
      <c r="G204" s="119"/>
      <c r="H204" s="417"/>
      <c r="I204" s="417"/>
      <c r="J204" s="119"/>
      <c r="K204" s="119"/>
      <c r="L204" s="418"/>
      <c r="M204" s="418"/>
      <c r="N204" s="118">
        <f t="shared" si="17"/>
        <v>0</v>
      </c>
      <c r="O204" s="118">
        <f t="shared" si="18"/>
        <v>0</v>
      </c>
      <c r="P204" s="165"/>
      <c r="Q204" s="165"/>
      <c r="R204" s="165"/>
      <c r="S204" s="165"/>
      <c r="T204" s="165"/>
      <c r="U204" s="165"/>
      <c r="V204" s="165"/>
      <c r="W204" s="97"/>
      <c r="AB204" s="155"/>
      <c r="AC204" s="156"/>
      <c r="AD204" s="157"/>
      <c r="AE204" s="156"/>
      <c r="AN204" s="163"/>
      <c r="AO204" s="164"/>
      <c r="AP204" s="99"/>
      <c r="AQ204" s="99"/>
      <c r="AR204" s="189"/>
      <c r="AS204" s="189"/>
      <c r="AT204" s="189"/>
      <c r="AU204" s="190"/>
      <c r="AV204" s="196"/>
      <c r="AW204" s="190"/>
      <c r="AX204" s="189"/>
      <c r="AY204" s="189"/>
      <c r="AZ204" s="192"/>
      <c r="BA204" s="193"/>
      <c r="BB204" s="99"/>
    </row>
    <row r="205" spans="1:54" s="94" customFormat="1" ht="27.75" customHeight="1">
      <c r="A205" s="427" t="s">
        <v>5218</v>
      </c>
      <c r="B205" s="426"/>
      <c r="C205" s="187" t="str">
        <f>IF(B205="","",VLOOKUP(B205,Упутство!$A$1912:$B$6831,2,FALSE))</f>
        <v/>
      </c>
      <c r="D205" s="119"/>
      <c r="E205" s="119"/>
      <c r="F205" s="119"/>
      <c r="G205" s="119"/>
      <c r="H205" s="417"/>
      <c r="I205" s="417"/>
      <c r="J205" s="119"/>
      <c r="K205" s="119"/>
      <c r="L205" s="418"/>
      <c r="M205" s="418"/>
      <c r="N205" s="118">
        <f t="shared" si="17"/>
        <v>0</v>
      </c>
      <c r="O205" s="118">
        <f t="shared" si="18"/>
        <v>0</v>
      </c>
      <c r="P205" s="165"/>
      <c r="Q205" s="165"/>
      <c r="R205" s="165"/>
      <c r="S205" s="165"/>
      <c r="T205" s="165"/>
      <c r="U205" s="165"/>
      <c r="V205" s="165"/>
      <c r="W205" s="97"/>
      <c r="AB205" s="155"/>
      <c r="AC205" s="156"/>
      <c r="AD205" s="157"/>
      <c r="AE205" s="156"/>
      <c r="AN205" s="163"/>
      <c r="AO205" s="164"/>
      <c r="AP205" s="99"/>
      <c r="AQ205" s="99"/>
      <c r="AR205" s="189"/>
      <c r="AS205" s="189"/>
      <c r="AT205" s="189"/>
      <c r="AU205" s="190"/>
      <c r="AV205" s="196"/>
      <c r="AW205" s="190"/>
      <c r="AX205" s="189"/>
      <c r="AY205" s="189"/>
      <c r="AZ205" s="192"/>
      <c r="BA205" s="193"/>
      <c r="BB205" s="99"/>
    </row>
    <row r="206" spans="1:54" s="94" customFormat="1" ht="27.75" customHeight="1">
      <c r="A206" s="427" t="s">
        <v>5219</v>
      </c>
      <c r="B206" s="426"/>
      <c r="C206" s="187" t="str">
        <f>IF(B206="","",VLOOKUP(B206,Упутство!$A$1912:$B$6831,2,FALSE))</f>
        <v/>
      </c>
      <c r="D206" s="119"/>
      <c r="E206" s="119"/>
      <c r="F206" s="119"/>
      <c r="G206" s="119"/>
      <c r="H206" s="417"/>
      <c r="I206" s="417"/>
      <c r="J206" s="119"/>
      <c r="K206" s="119"/>
      <c r="L206" s="418"/>
      <c r="M206" s="418"/>
      <c r="N206" s="118">
        <f t="shared" si="17"/>
        <v>0</v>
      </c>
      <c r="O206" s="118">
        <f t="shared" si="18"/>
        <v>0</v>
      </c>
      <c r="P206" s="165"/>
      <c r="Q206" s="165"/>
      <c r="R206" s="165"/>
      <c r="S206" s="165"/>
      <c r="T206" s="165"/>
      <c r="U206" s="165"/>
      <c r="V206" s="165"/>
      <c r="W206" s="97"/>
      <c r="AB206" s="155"/>
      <c r="AC206" s="156"/>
      <c r="AD206" s="157"/>
      <c r="AE206" s="156"/>
      <c r="AN206" s="163"/>
      <c r="AO206" s="164"/>
      <c r="AP206" s="99"/>
      <c r="AQ206" s="99"/>
      <c r="AR206" s="189"/>
      <c r="AS206" s="189"/>
      <c r="AT206" s="189"/>
      <c r="AU206" s="190"/>
      <c r="AV206" s="196"/>
      <c r="AW206" s="190"/>
      <c r="AX206" s="189"/>
      <c r="AY206" s="189"/>
      <c r="AZ206" s="192"/>
      <c r="BA206" s="193"/>
      <c r="BB206" s="99"/>
    </row>
    <row r="207" spans="1:54" s="94" customFormat="1" ht="27.75" customHeight="1">
      <c r="A207" s="427" t="s">
        <v>5220</v>
      </c>
      <c r="B207" s="426"/>
      <c r="C207" s="187" t="str">
        <f>IF(B207="","",VLOOKUP(B207,Упутство!$A$1912:$B$6831,2,FALSE))</f>
        <v/>
      </c>
      <c r="D207" s="119"/>
      <c r="E207" s="119"/>
      <c r="F207" s="119"/>
      <c r="G207" s="119"/>
      <c r="H207" s="417"/>
      <c r="I207" s="417"/>
      <c r="J207" s="119"/>
      <c r="K207" s="119"/>
      <c r="L207" s="418"/>
      <c r="M207" s="418"/>
      <c r="N207" s="118">
        <f t="shared" si="17"/>
        <v>0</v>
      </c>
      <c r="O207" s="118">
        <f t="shared" si="18"/>
        <v>0</v>
      </c>
      <c r="P207" s="165"/>
      <c r="Q207" s="165"/>
      <c r="R207" s="165"/>
      <c r="S207" s="165"/>
      <c r="T207" s="165"/>
      <c r="U207" s="165"/>
      <c r="V207" s="165"/>
      <c r="W207" s="97"/>
      <c r="AB207" s="155"/>
      <c r="AC207" s="156"/>
      <c r="AD207" s="157"/>
      <c r="AE207" s="156"/>
      <c r="AN207" s="163"/>
      <c r="AO207" s="164"/>
      <c r="AP207" s="99"/>
      <c r="AQ207" s="99"/>
      <c r="AR207" s="189"/>
      <c r="AS207" s="189"/>
      <c r="AT207" s="189"/>
      <c r="AU207" s="190"/>
      <c r="AV207" s="196"/>
      <c r="AW207" s="190"/>
      <c r="AX207" s="189"/>
      <c r="AY207" s="189"/>
      <c r="AZ207" s="192"/>
      <c r="BA207" s="193"/>
      <c r="BB207" s="99"/>
    </row>
    <row r="208" spans="1:54" s="94" customFormat="1" ht="27.75" customHeight="1">
      <c r="A208" s="427" t="s">
        <v>5221</v>
      </c>
      <c r="B208" s="426"/>
      <c r="C208" s="187" t="str">
        <f>IF(B208="","",VLOOKUP(B208,Упутство!$A$1912:$B$6831,2,FALSE))</f>
        <v/>
      </c>
      <c r="D208" s="119"/>
      <c r="E208" s="119"/>
      <c r="F208" s="119"/>
      <c r="G208" s="119"/>
      <c r="H208" s="417"/>
      <c r="I208" s="417"/>
      <c r="J208" s="119"/>
      <c r="K208" s="119"/>
      <c r="L208" s="418"/>
      <c r="M208" s="418"/>
      <c r="N208" s="118">
        <f t="shared" si="17"/>
        <v>0</v>
      </c>
      <c r="O208" s="118">
        <f t="shared" si="18"/>
        <v>0</v>
      </c>
      <c r="P208" s="165"/>
      <c r="Q208" s="165"/>
      <c r="R208" s="165"/>
      <c r="S208" s="165"/>
      <c r="T208" s="165"/>
      <c r="U208" s="165"/>
      <c r="V208" s="165"/>
      <c r="W208" s="97"/>
      <c r="AB208" s="155"/>
      <c r="AC208" s="156"/>
      <c r="AD208" s="157"/>
      <c r="AE208" s="156"/>
      <c r="AN208" s="163"/>
      <c r="AO208" s="164"/>
      <c r="AP208" s="99"/>
      <c r="AQ208" s="99"/>
      <c r="AR208" s="189"/>
      <c r="AS208" s="189"/>
      <c r="AT208" s="189"/>
      <c r="AU208" s="190"/>
      <c r="AV208" s="196"/>
      <c r="AW208" s="190"/>
      <c r="AX208" s="189"/>
      <c r="AY208" s="189"/>
      <c r="AZ208" s="192"/>
      <c r="BA208" s="193"/>
      <c r="BB208" s="99"/>
    </row>
    <row r="209" spans="1:54" s="94" customFormat="1" ht="27.75" customHeight="1">
      <c r="A209" s="427" t="s">
        <v>5222</v>
      </c>
      <c r="B209" s="426"/>
      <c r="C209" s="187" t="str">
        <f>IF(B209="","",VLOOKUP(B209,Упутство!$A$1912:$B$6831,2,FALSE))</f>
        <v/>
      </c>
      <c r="D209" s="119"/>
      <c r="E209" s="119"/>
      <c r="F209" s="119"/>
      <c r="G209" s="119"/>
      <c r="H209" s="417"/>
      <c r="I209" s="417"/>
      <c r="J209" s="119"/>
      <c r="K209" s="119"/>
      <c r="L209" s="418"/>
      <c r="M209" s="418"/>
      <c r="N209" s="118">
        <f t="shared" si="17"/>
        <v>0</v>
      </c>
      <c r="O209" s="118">
        <f t="shared" si="18"/>
        <v>0</v>
      </c>
      <c r="P209" s="165"/>
      <c r="Q209" s="165"/>
      <c r="R209" s="165"/>
      <c r="S209" s="165"/>
      <c r="T209" s="165"/>
      <c r="U209" s="165"/>
      <c r="V209" s="165"/>
      <c r="W209" s="97"/>
      <c r="AB209" s="155"/>
      <c r="AC209" s="156"/>
      <c r="AD209" s="157"/>
      <c r="AE209" s="156"/>
      <c r="AN209" s="163"/>
      <c r="AO209" s="164"/>
      <c r="AP209" s="99"/>
      <c r="AQ209" s="99"/>
      <c r="AR209" s="189"/>
      <c r="AS209" s="189"/>
      <c r="AT209" s="189"/>
      <c r="AU209" s="190"/>
      <c r="AV209" s="196"/>
      <c r="AW209" s="190"/>
      <c r="AX209" s="189"/>
      <c r="AY209" s="189"/>
      <c r="AZ209" s="192"/>
      <c r="BA209" s="193"/>
      <c r="BB209" s="99"/>
    </row>
    <row r="210" spans="1:54" s="94" customFormat="1" ht="27.75" customHeight="1">
      <c r="A210" s="427" t="s">
        <v>5223</v>
      </c>
      <c r="B210" s="426"/>
      <c r="C210" s="187" t="str">
        <f>IF(B210="","",VLOOKUP(B210,Упутство!$A$1912:$B$6831,2,FALSE))</f>
        <v/>
      </c>
      <c r="D210" s="119"/>
      <c r="E210" s="119"/>
      <c r="F210" s="119"/>
      <c r="G210" s="119"/>
      <c r="H210" s="417"/>
      <c r="I210" s="417"/>
      <c r="J210" s="119"/>
      <c r="K210" s="119"/>
      <c r="L210" s="418"/>
      <c r="M210" s="418"/>
      <c r="N210" s="118">
        <f t="shared" si="17"/>
        <v>0</v>
      </c>
      <c r="O210" s="118">
        <f t="shared" si="18"/>
        <v>0</v>
      </c>
      <c r="P210" s="165"/>
      <c r="Q210" s="165"/>
      <c r="R210" s="165"/>
      <c r="S210" s="165"/>
      <c r="T210" s="165"/>
      <c r="U210" s="165"/>
      <c r="V210" s="165"/>
      <c r="W210" s="97"/>
      <c r="AB210" s="155"/>
      <c r="AC210" s="156"/>
      <c r="AD210" s="157"/>
      <c r="AE210" s="156"/>
      <c r="AN210" s="163"/>
      <c r="AO210" s="164"/>
      <c r="AP210" s="99"/>
      <c r="AQ210" s="99"/>
      <c r="AR210" s="189"/>
      <c r="AS210" s="189"/>
      <c r="AT210" s="189"/>
      <c r="AU210" s="190"/>
      <c r="AV210" s="196"/>
      <c r="AW210" s="190"/>
      <c r="AX210" s="189"/>
      <c r="AY210" s="189"/>
      <c r="AZ210" s="192"/>
      <c r="BA210" s="193"/>
      <c r="BB210" s="99"/>
    </row>
    <row r="211" spans="1:54" s="94" customFormat="1" ht="27.75" customHeight="1">
      <c r="A211" s="427" t="s">
        <v>5224</v>
      </c>
      <c r="B211" s="426"/>
      <c r="C211" s="187" t="str">
        <f>IF(B211="","",VLOOKUP(B211,Упутство!$A$1912:$B$6831,2,FALSE))</f>
        <v/>
      </c>
      <c r="D211" s="119"/>
      <c r="E211" s="119"/>
      <c r="F211" s="119"/>
      <c r="G211" s="119"/>
      <c r="H211" s="417"/>
      <c r="I211" s="417"/>
      <c r="J211" s="119"/>
      <c r="K211" s="119"/>
      <c r="L211" s="418"/>
      <c r="M211" s="418"/>
      <c r="N211" s="118">
        <f t="shared" si="17"/>
        <v>0</v>
      </c>
      <c r="O211" s="118">
        <f t="shared" si="18"/>
        <v>0</v>
      </c>
      <c r="P211" s="165"/>
      <c r="Q211" s="165"/>
      <c r="R211" s="165"/>
      <c r="S211" s="165"/>
      <c r="T211" s="165"/>
      <c r="U211" s="165"/>
      <c r="V211" s="165"/>
      <c r="W211" s="97"/>
      <c r="AB211" s="155"/>
      <c r="AC211" s="156"/>
      <c r="AD211" s="157"/>
      <c r="AE211" s="156"/>
      <c r="AN211" s="163"/>
      <c r="AO211" s="164"/>
      <c r="AP211" s="99"/>
      <c r="AQ211" s="99"/>
      <c r="AR211" s="189"/>
      <c r="AS211" s="189"/>
      <c r="AT211" s="189"/>
      <c r="AU211" s="190"/>
      <c r="AV211" s="196"/>
      <c r="AW211" s="190"/>
      <c r="AX211" s="189"/>
      <c r="AY211" s="189"/>
      <c r="AZ211" s="192"/>
      <c r="BA211" s="193"/>
      <c r="BB211" s="99"/>
    </row>
    <row r="212" spans="1:54" s="94" customFormat="1" ht="27.75" customHeight="1">
      <c r="A212" s="427" t="s">
        <v>5225</v>
      </c>
      <c r="B212" s="426"/>
      <c r="C212" s="187" t="str">
        <f>IF(B212="","",VLOOKUP(B212,Упутство!$A$1912:$B$6831,2,FALSE))</f>
        <v/>
      </c>
      <c r="D212" s="119"/>
      <c r="E212" s="119"/>
      <c r="F212" s="119"/>
      <c r="G212" s="119"/>
      <c r="H212" s="417"/>
      <c r="I212" s="417"/>
      <c r="J212" s="119"/>
      <c r="K212" s="119"/>
      <c r="L212" s="418"/>
      <c r="M212" s="418"/>
      <c r="N212" s="118">
        <f t="shared" si="17"/>
        <v>0</v>
      </c>
      <c r="O212" s="118">
        <f t="shared" si="18"/>
        <v>0</v>
      </c>
      <c r="P212" s="165"/>
      <c r="Q212" s="165"/>
      <c r="R212" s="165"/>
      <c r="S212" s="165"/>
      <c r="T212" s="165"/>
      <c r="U212" s="165"/>
      <c r="V212" s="165"/>
      <c r="W212" s="97"/>
      <c r="AB212" s="155"/>
      <c r="AC212" s="156"/>
      <c r="AD212" s="157"/>
      <c r="AE212" s="156"/>
      <c r="AN212" s="163"/>
      <c r="AO212" s="164"/>
      <c r="AP212" s="99"/>
      <c r="AQ212" s="99"/>
      <c r="AR212" s="189"/>
      <c r="AS212" s="189"/>
      <c r="AT212" s="189"/>
      <c r="AU212" s="190"/>
      <c r="AV212" s="196"/>
      <c r="AW212" s="190"/>
      <c r="AX212" s="189"/>
      <c r="AY212" s="189"/>
      <c r="AZ212" s="192"/>
      <c r="BA212" s="193"/>
      <c r="BB212" s="99"/>
    </row>
    <row r="213" spans="1:54" s="94" customFormat="1" ht="27.75" customHeight="1">
      <c r="A213" s="427" t="s">
        <v>5226</v>
      </c>
      <c r="B213" s="426"/>
      <c r="C213" s="187" t="str">
        <f>IF(B213="","",VLOOKUP(B213,Упутство!$A$1912:$B$6831,2,FALSE))</f>
        <v/>
      </c>
      <c r="D213" s="119"/>
      <c r="E213" s="119"/>
      <c r="F213" s="119"/>
      <c r="G213" s="119"/>
      <c r="H213" s="417"/>
      <c r="I213" s="417"/>
      <c r="J213" s="119"/>
      <c r="K213" s="119"/>
      <c r="L213" s="418"/>
      <c r="M213" s="418"/>
      <c r="N213" s="118">
        <f t="shared" si="17"/>
        <v>0</v>
      </c>
      <c r="O213" s="118">
        <f t="shared" si="18"/>
        <v>0</v>
      </c>
      <c r="P213" s="165"/>
      <c r="Q213" s="165"/>
      <c r="R213" s="165"/>
      <c r="S213" s="165"/>
      <c r="T213" s="165"/>
      <c r="U213" s="165"/>
      <c r="V213" s="165"/>
      <c r="W213" s="97"/>
      <c r="AB213" s="155"/>
      <c r="AC213" s="156"/>
      <c r="AD213" s="157"/>
      <c r="AE213" s="156"/>
      <c r="AN213" s="163"/>
      <c r="AO213" s="164"/>
      <c r="AP213" s="99"/>
      <c r="AQ213" s="99"/>
      <c r="AR213" s="189"/>
      <c r="AS213" s="189"/>
      <c r="AT213" s="189"/>
      <c r="AU213" s="190"/>
      <c r="AV213" s="196"/>
      <c r="AW213" s="190"/>
      <c r="AX213" s="189"/>
      <c r="AY213" s="189"/>
      <c r="AZ213" s="192"/>
      <c r="BA213" s="193"/>
      <c r="BB213" s="99"/>
    </row>
    <row r="214" spans="1:54" s="94" customFormat="1" ht="27.75" customHeight="1">
      <c r="A214" s="455" t="s">
        <v>5227</v>
      </c>
      <c r="B214" s="456">
        <v>430000</v>
      </c>
      <c r="C214" s="457" t="str">
        <f>IF(B214="","",VLOOKUP(B214,Упутство!$A$1912:$B$6831,2,FALSE))</f>
        <v>АМОРТИЗАЦИЈА И УПОТРЕБА СРЕДСТАВА ЗА РАД</v>
      </c>
      <c r="D214" s="458">
        <f>SUM(D215:D218)</f>
        <v>0</v>
      </c>
      <c r="E214" s="458">
        <f t="shared" ref="E214:M214" si="20">SUM(E215:E218)</f>
        <v>0</v>
      </c>
      <c r="F214" s="458">
        <f t="shared" si="20"/>
        <v>0</v>
      </c>
      <c r="G214" s="458">
        <f t="shared" si="20"/>
        <v>0</v>
      </c>
      <c r="H214" s="459">
        <f t="shared" si="20"/>
        <v>0</v>
      </c>
      <c r="I214" s="459">
        <f t="shared" si="20"/>
        <v>0</v>
      </c>
      <c r="J214" s="458">
        <f t="shared" si="20"/>
        <v>0</v>
      </c>
      <c r="K214" s="458">
        <f t="shared" si="20"/>
        <v>0</v>
      </c>
      <c r="L214" s="458">
        <f t="shared" si="20"/>
        <v>0</v>
      </c>
      <c r="M214" s="458">
        <f t="shared" si="20"/>
        <v>0</v>
      </c>
      <c r="N214" s="460">
        <f t="shared" si="17"/>
        <v>0</v>
      </c>
      <c r="O214" s="460">
        <f t="shared" si="18"/>
        <v>0</v>
      </c>
      <c r="P214" s="165"/>
      <c r="Q214" s="165"/>
      <c r="R214" s="165"/>
      <c r="S214" s="165"/>
      <c r="T214" s="165"/>
      <c r="U214" s="165"/>
      <c r="V214" s="165"/>
      <c r="W214" s="97"/>
      <c r="AB214" s="155"/>
      <c r="AC214" s="156"/>
      <c r="AD214" s="157"/>
      <c r="AE214" s="156"/>
      <c r="AN214" s="163"/>
      <c r="AO214" s="164"/>
      <c r="AP214" s="99"/>
      <c r="AQ214" s="99"/>
      <c r="AR214" s="189"/>
      <c r="AS214" s="189"/>
      <c r="AT214" s="189"/>
      <c r="AU214" s="190"/>
      <c r="AV214" s="196"/>
      <c r="AW214" s="190"/>
      <c r="AX214" s="189"/>
      <c r="AY214" s="189"/>
      <c r="AZ214" s="192"/>
      <c r="BA214" s="193"/>
      <c r="BB214" s="99"/>
    </row>
    <row r="215" spans="1:54" s="94" customFormat="1" ht="27.75" customHeight="1">
      <c r="A215" s="427" t="s">
        <v>5228</v>
      </c>
      <c r="B215" s="426"/>
      <c r="C215" s="187" t="str">
        <f>IF(B215="","",VLOOKUP(B215,Упутство!$A$1912:$B$6831,2,FALSE))</f>
        <v/>
      </c>
      <c r="D215" s="119"/>
      <c r="E215" s="119"/>
      <c r="F215" s="119"/>
      <c r="G215" s="119"/>
      <c r="H215" s="417"/>
      <c r="I215" s="417"/>
      <c r="J215" s="119"/>
      <c r="K215" s="119"/>
      <c r="L215" s="418"/>
      <c r="M215" s="418"/>
      <c r="N215" s="118">
        <f t="shared" si="17"/>
        <v>0</v>
      </c>
      <c r="O215" s="118">
        <f t="shared" si="18"/>
        <v>0</v>
      </c>
      <c r="P215" s="165"/>
      <c r="Q215" s="165"/>
      <c r="R215" s="165"/>
      <c r="S215" s="165"/>
      <c r="T215" s="165"/>
      <c r="U215" s="165"/>
      <c r="V215" s="165"/>
      <c r="W215" s="97"/>
      <c r="AB215" s="155"/>
      <c r="AC215" s="156"/>
      <c r="AD215" s="157"/>
      <c r="AE215" s="156"/>
      <c r="AN215" s="163"/>
      <c r="AO215" s="164"/>
      <c r="AP215" s="99"/>
      <c r="AQ215" s="99"/>
      <c r="AR215" s="189"/>
      <c r="AS215" s="189"/>
      <c r="AT215" s="189"/>
      <c r="AU215" s="190"/>
      <c r="AV215" s="196"/>
      <c r="AW215" s="190"/>
      <c r="AX215" s="189"/>
      <c r="AY215" s="189"/>
      <c r="AZ215" s="192"/>
      <c r="BA215" s="193"/>
      <c r="BB215" s="99"/>
    </row>
    <row r="216" spans="1:54" s="94" customFormat="1" ht="27.75" customHeight="1">
      <c r="A216" s="427" t="s">
        <v>5229</v>
      </c>
      <c r="B216" s="426"/>
      <c r="C216" s="187" t="str">
        <f>IF(B216="","",VLOOKUP(B216,Упутство!$A$1912:$B$6831,2,FALSE))</f>
        <v/>
      </c>
      <c r="D216" s="119"/>
      <c r="E216" s="119"/>
      <c r="F216" s="119"/>
      <c r="G216" s="119"/>
      <c r="H216" s="417"/>
      <c r="I216" s="417"/>
      <c r="J216" s="119"/>
      <c r="K216" s="119"/>
      <c r="L216" s="418"/>
      <c r="M216" s="418"/>
      <c r="N216" s="118">
        <f t="shared" si="17"/>
        <v>0</v>
      </c>
      <c r="O216" s="118">
        <f t="shared" si="18"/>
        <v>0</v>
      </c>
      <c r="P216" s="165"/>
      <c r="Q216" s="165"/>
      <c r="R216" s="165"/>
      <c r="S216" s="165"/>
      <c r="T216" s="165"/>
      <c r="U216" s="165"/>
      <c r="V216" s="165"/>
      <c r="W216" s="97"/>
      <c r="AB216" s="155"/>
      <c r="AC216" s="156"/>
      <c r="AD216" s="157"/>
      <c r="AE216" s="156"/>
      <c r="AN216" s="163"/>
      <c r="AO216" s="164"/>
      <c r="AP216" s="99"/>
      <c r="AQ216" s="99"/>
      <c r="AR216" s="189"/>
      <c r="AS216" s="189"/>
      <c r="AT216" s="189"/>
      <c r="AU216" s="190"/>
      <c r="AV216" s="196"/>
      <c r="AW216" s="190"/>
      <c r="AX216" s="189"/>
      <c r="AY216" s="189"/>
      <c r="AZ216" s="192"/>
      <c r="BA216" s="193"/>
      <c r="BB216" s="99"/>
    </row>
    <row r="217" spans="1:54" s="94" customFormat="1" ht="27.75" customHeight="1">
      <c r="A217" s="427" t="s">
        <v>5230</v>
      </c>
      <c r="B217" s="426"/>
      <c r="C217" s="187" t="str">
        <f>IF(B217="","",VLOOKUP(B217,Упутство!$A$1912:$B$6831,2,FALSE))</f>
        <v/>
      </c>
      <c r="D217" s="119"/>
      <c r="E217" s="119"/>
      <c r="F217" s="119"/>
      <c r="G217" s="119"/>
      <c r="H217" s="417"/>
      <c r="I217" s="417"/>
      <c r="J217" s="119"/>
      <c r="K217" s="119"/>
      <c r="L217" s="418"/>
      <c r="M217" s="418"/>
      <c r="N217" s="118">
        <f t="shared" si="17"/>
        <v>0</v>
      </c>
      <c r="O217" s="118">
        <f t="shared" si="18"/>
        <v>0</v>
      </c>
      <c r="P217" s="165"/>
      <c r="Q217" s="165"/>
      <c r="R217" s="165"/>
      <c r="S217" s="165"/>
      <c r="T217" s="165"/>
      <c r="U217" s="165"/>
      <c r="V217" s="165"/>
      <c r="W217" s="97"/>
      <c r="AB217" s="155"/>
      <c r="AC217" s="156"/>
      <c r="AD217" s="157"/>
      <c r="AE217" s="156"/>
      <c r="AN217" s="163"/>
      <c r="AO217" s="164"/>
      <c r="AP217" s="99"/>
      <c r="AQ217" s="99"/>
      <c r="AR217" s="189"/>
      <c r="AS217" s="189"/>
      <c r="AT217" s="189"/>
      <c r="AU217" s="190"/>
      <c r="AV217" s="196"/>
      <c r="AW217" s="190"/>
      <c r="AX217" s="189"/>
      <c r="AY217" s="189"/>
      <c r="AZ217" s="192"/>
      <c r="BA217" s="193"/>
      <c r="BB217" s="99"/>
    </row>
    <row r="218" spans="1:54" s="94" customFormat="1" ht="27.75" customHeight="1">
      <c r="A218" s="427" t="s">
        <v>5231</v>
      </c>
      <c r="B218" s="426"/>
      <c r="C218" s="187" t="str">
        <f>IF(B218="","",VLOOKUP(B218,Упутство!$A$1912:$B$6831,2,FALSE))</f>
        <v/>
      </c>
      <c r="D218" s="119"/>
      <c r="E218" s="119"/>
      <c r="F218" s="119"/>
      <c r="G218" s="119"/>
      <c r="H218" s="417"/>
      <c r="I218" s="417"/>
      <c r="J218" s="119"/>
      <c r="K218" s="119"/>
      <c r="L218" s="418"/>
      <c r="M218" s="418"/>
      <c r="N218" s="118">
        <f t="shared" si="17"/>
        <v>0</v>
      </c>
      <c r="O218" s="118">
        <f t="shared" si="18"/>
        <v>0</v>
      </c>
      <c r="P218" s="165"/>
      <c r="Q218" s="165"/>
      <c r="R218" s="165"/>
      <c r="S218" s="165"/>
      <c r="T218" s="165"/>
      <c r="U218" s="165"/>
      <c r="V218" s="165"/>
      <c r="W218" s="97"/>
      <c r="AB218" s="155"/>
      <c r="AC218" s="156"/>
      <c r="AD218" s="157"/>
      <c r="AE218" s="156"/>
      <c r="AN218" s="163"/>
      <c r="AO218" s="164"/>
      <c r="AP218" s="99"/>
      <c r="AQ218" s="99"/>
      <c r="AR218" s="189"/>
      <c r="AS218" s="189"/>
      <c r="AT218" s="189"/>
      <c r="AU218" s="190"/>
      <c r="AV218" s="196"/>
      <c r="AW218" s="190"/>
      <c r="AX218" s="189"/>
      <c r="AY218" s="189"/>
      <c r="AZ218" s="192"/>
      <c r="BA218" s="193"/>
      <c r="BB218" s="99"/>
    </row>
    <row r="219" spans="1:54" s="94" customFormat="1" ht="27.75" customHeight="1">
      <c r="A219" s="455" t="s">
        <v>5232</v>
      </c>
      <c r="B219" s="456">
        <v>441000</v>
      </c>
      <c r="C219" s="457" t="str">
        <f>IF(B219="","",VLOOKUP(B219,Упутство!$A$1912:$B$6831,2,FALSE))</f>
        <v>ОТПЛАТА ДОМАЋИХ КАМАТА</v>
      </c>
      <c r="D219" s="458">
        <f>SUM(D220:D223)</f>
        <v>0</v>
      </c>
      <c r="E219" s="458">
        <f t="shared" ref="E219:M219" si="21">SUM(E220:E223)</f>
        <v>0</v>
      </c>
      <c r="F219" s="458">
        <f t="shared" si="21"/>
        <v>0</v>
      </c>
      <c r="G219" s="458">
        <f t="shared" si="21"/>
        <v>0</v>
      </c>
      <c r="H219" s="459">
        <f t="shared" si="21"/>
        <v>0</v>
      </c>
      <c r="I219" s="459">
        <f t="shared" si="21"/>
        <v>0</v>
      </c>
      <c r="J219" s="458">
        <f t="shared" si="21"/>
        <v>0</v>
      </c>
      <c r="K219" s="458">
        <f t="shared" si="21"/>
        <v>0</v>
      </c>
      <c r="L219" s="458">
        <f t="shared" si="21"/>
        <v>0</v>
      </c>
      <c r="M219" s="458">
        <f t="shared" si="21"/>
        <v>0</v>
      </c>
      <c r="N219" s="460">
        <f t="shared" si="17"/>
        <v>0</v>
      </c>
      <c r="O219" s="460">
        <f t="shared" si="18"/>
        <v>0</v>
      </c>
      <c r="P219" s="165"/>
      <c r="Q219" s="165"/>
      <c r="R219" s="165"/>
      <c r="S219" s="165"/>
      <c r="T219" s="165"/>
      <c r="U219" s="165"/>
      <c r="V219" s="165"/>
      <c r="W219" s="97"/>
      <c r="AB219" s="155"/>
      <c r="AC219" s="156"/>
      <c r="AD219" s="157"/>
      <c r="AE219" s="156"/>
      <c r="AN219" s="163"/>
      <c r="AO219" s="164"/>
      <c r="AP219" s="99"/>
      <c r="AQ219" s="99"/>
      <c r="AR219" s="189"/>
      <c r="AS219" s="189"/>
      <c r="AT219" s="189"/>
      <c r="AU219" s="190"/>
      <c r="AV219" s="196"/>
      <c r="AW219" s="190"/>
      <c r="AX219" s="189"/>
      <c r="AY219" s="189"/>
      <c r="AZ219" s="192"/>
      <c r="BA219" s="193"/>
      <c r="BB219" s="99"/>
    </row>
    <row r="220" spans="1:54" s="94" customFormat="1" ht="27.75" customHeight="1">
      <c r="A220" s="427" t="s">
        <v>5233</v>
      </c>
      <c r="B220" s="426"/>
      <c r="C220" s="187" t="str">
        <f>IF(B220="","",VLOOKUP(B220,Упутство!$A$1912:$B$6831,2,FALSE))</f>
        <v/>
      </c>
      <c r="D220" s="119"/>
      <c r="E220" s="119"/>
      <c r="F220" s="119"/>
      <c r="G220" s="119"/>
      <c r="H220" s="417"/>
      <c r="I220" s="417"/>
      <c r="J220" s="119"/>
      <c r="K220" s="119"/>
      <c r="L220" s="418"/>
      <c r="M220" s="418"/>
      <c r="N220" s="118">
        <f t="shared" si="17"/>
        <v>0</v>
      </c>
      <c r="O220" s="118">
        <f t="shared" si="18"/>
        <v>0</v>
      </c>
      <c r="P220" s="165"/>
      <c r="Q220" s="165"/>
      <c r="R220" s="165"/>
      <c r="S220" s="165"/>
      <c r="T220" s="165"/>
      <c r="U220" s="165"/>
      <c r="V220" s="165"/>
      <c r="W220" s="97"/>
      <c r="AB220" s="155"/>
      <c r="AC220" s="156"/>
      <c r="AD220" s="157"/>
      <c r="AE220" s="156"/>
      <c r="AN220" s="163"/>
      <c r="AO220" s="164"/>
      <c r="AP220" s="99"/>
      <c r="AQ220" s="99"/>
      <c r="AR220" s="189"/>
      <c r="AS220" s="189"/>
      <c r="AT220" s="189"/>
      <c r="AU220" s="190"/>
      <c r="AV220" s="196"/>
      <c r="AW220" s="190"/>
      <c r="AX220" s="189"/>
      <c r="AY220" s="189"/>
      <c r="AZ220" s="192"/>
      <c r="BA220" s="193"/>
      <c r="BB220" s="99"/>
    </row>
    <row r="221" spans="1:54" s="94" customFormat="1" ht="27.75" customHeight="1">
      <c r="A221" s="427" t="s">
        <v>5234</v>
      </c>
      <c r="B221" s="426"/>
      <c r="C221" s="187" t="str">
        <f>IF(B221="","",VLOOKUP(B221,Упутство!$A$1912:$B$6831,2,FALSE))</f>
        <v/>
      </c>
      <c r="D221" s="119"/>
      <c r="E221" s="119"/>
      <c r="F221" s="119"/>
      <c r="G221" s="119"/>
      <c r="H221" s="417"/>
      <c r="I221" s="417"/>
      <c r="J221" s="119"/>
      <c r="K221" s="119"/>
      <c r="L221" s="418"/>
      <c r="M221" s="418"/>
      <c r="N221" s="118">
        <f t="shared" si="17"/>
        <v>0</v>
      </c>
      <c r="O221" s="118">
        <f t="shared" si="18"/>
        <v>0</v>
      </c>
      <c r="P221" s="165"/>
      <c r="Q221" s="165"/>
      <c r="R221" s="165"/>
      <c r="S221" s="165"/>
      <c r="T221" s="165"/>
      <c r="U221" s="165"/>
      <c r="V221" s="165"/>
      <c r="W221" s="97"/>
      <c r="AB221" s="155"/>
      <c r="AC221" s="156"/>
      <c r="AD221" s="157"/>
      <c r="AE221" s="156"/>
      <c r="AN221" s="163"/>
      <c r="AO221" s="164"/>
      <c r="AP221" s="99"/>
      <c r="AQ221" s="99"/>
      <c r="AR221" s="189"/>
      <c r="AS221" s="189"/>
      <c r="AT221" s="189"/>
      <c r="AU221" s="190"/>
      <c r="AV221" s="196"/>
      <c r="AW221" s="190"/>
      <c r="AX221" s="189"/>
      <c r="AY221" s="189"/>
      <c r="AZ221" s="192"/>
      <c r="BA221" s="193"/>
      <c r="BB221" s="99"/>
    </row>
    <row r="222" spans="1:54" s="94" customFormat="1" ht="27.75" customHeight="1">
      <c r="A222" s="427" t="s">
        <v>5235</v>
      </c>
      <c r="B222" s="426"/>
      <c r="C222" s="187" t="str">
        <f>IF(B222="","",VLOOKUP(B222,Упутство!$A$1912:$B$6831,2,FALSE))</f>
        <v/>
      </c>
      <c r="D222" s="119"/>
      <c r="E222" s="119"/>
      <c r="F222" s="119"/>
      <c r="G222" s="119"/>
      <c r="H222" s="417"/>
      <c r="I222" s="417"/>
      <c r="J222" s="119"/>
      <c r="K222" s="119"/>
      <c r="L222" s="418"/>
      <c r="M222" s="418"/>
      <c r="N222" s="118">
        <f t="shared" si="17"/>
        <v>0</v>
      </c>
      <c r="O222" s="118">
        <f t="shared" si="18"/>
        <v>0</v>
      </c>
      <c r="P222" s="165"/>
      <c r="Q222" s="165"/>
      <c r="R222" s="165"/>
      <c r="S222" s="165"/>
      <c r="T222" s="165"/>
      <c r="U222" s="165"/>
      <c r="V222" s="165"/>
      <c r="W222" s="97"/>
      <c r="AB222" s="155"/>
      <c r="AC222" s="156"/>
      <c r="AD222" s="157"/>
      <c r="AE222" s="156"/>
      <c r="AN222" s="163"/>
      <c r="AO222" s="164"/>
      <c r="AP222" s="99"/>
      <c r="AQ222" s="99"/>
      <c r="AR222" s="189"/>
      <c r="AS222" s="189"/>
      <c r="AT222" s="189"/>
      <c r="AU222" s="190"/>
      <c r="AV222" s="196"/>
      <c r="AW222" s="190"/>
      <c r="AX222" s="189"/>
      <c r="AY222" s="189"/>
      <c r="AZ222" s="192"/>
      <c r="BA222" s="193"/>
      <c r="BB222" s="99"/>
    </row>
    <row r="223" spans="1:54" s="94" customFormat="1" ht="27.75" customHeight="1">
      <c r="A223" s="427" t="s">
        <v>5236</v>
      </c>
      <c r="B223" s="426"/>
      <c r="C223" s="187" t="str">
        <f>IF(B223="","",VLOOKUP(B223,Упутство!$A$1912:$B$6831,2,FALSE))</f>
        <v/>
      </c>
      <c r="D223" s="119"/>
      <c r="E223" s="119"/>
      <c r="F223" s="119"/>
      <c r="G223" s="119"/>
      <c r="H223" s="417"/>
      <c r="I223" s="417"/>
      <c r="J223" s="119"/>
      <c r="K223" s="119"/>
      <c r="L223" s="418"/>
      <c r="M223" s="418"/>
      <c r="N223" s="118">
        <f t="shared" si="17"/>
        <v>0</v>
      </c>
      <c r="O223" s="118">
        <f t="shared" si="18"/>
        <v>0</v>
      </c>
      <c r="P223" s="165"/>
      <c r="Q223" s="165"/>
      <c r="R223" s="165"/>
      <c r="S223" s="165"/>
      <c r="T223" s="165"/>
      <c r="U223" s="165"/>
      <c r="V223" s="165"/>
      <c r="W223" s="97"/>
      <c r="AB223" s="155"/>
      <c r="AC223" s="156"/>
      <c r="AD223" s="157"/>
      <c r="AE223" s="156"/>
      <c r="AN223" s="163"/>
      <c r="AO223" s="164"/>
      <c r="AP223" s="99"/>
      <c r="AQ223" s="99"/>
      <c r="AR223" s="189"/>
      <c r="AS223" s="189"/>
      <c r="AT223" s="189"/>
      <c r="AU223" s="190"/>
      <c r="AV223" s="196"/>
      <c r="AW223" s="190"/>
      <c r="AX223" s="189"/>
      <c r="AY223" s="189"/>
      <c r="AZ223" s="192"/>
      <c r="BA223" s="193"/>
      <c r="BB223" s="99"/>
    </row>
    <row r="224" spans="1:54" s="94" customFormat="1" ht="27.75" customHeight="1">
      <c r="A224" s="455" t="s">
        <v>5237</v>
      </c>
      <c r="B224" s="456">
        <v>444000</v>
      </c>
      <c r="C224" s="457" t="str">
        <f>IF(B224="","",VLOOKUP(B224,Упутство!$A$1912:$B$6831,2,FALSE))</f>
        <v>ПРАТЕЋИ ТРОШКОВИ ЗАДУЖИВАЊА</v>
      </c>
      <c r="D224" s="458">
        <f>SUM(D225:D227)</f>
        <v>0</v>
      </c>
      <c r="E224" s="458">
        <f t="shared" ref="E224:M224" si="22">SUM(E225:E227)</f>
        <v>0</v>
      </c>
      <c r="F224" s="458">
        <f t="shared" si="22"/>
        <v>0</v>
      </c>
      <c r="G224" s="458">
        <f t="shared" si="22"/>
        <v>0</v>
      </c>
      <c r="H224" s="459">
        <f t="shared" si="22"/>
        <v>0</v>
      </c>
      <c r="I224" s="459">
        <f t="shared" si="22"/>
        <v>0</v>
      </c>
      <c r="J224" s="458">
        <f t="shared" si="22"/>
        <v>0</v>
      </c>
      <c r="K224" s="458">
        <f t="shared" si="22"/>
        <v>0</v>
      </c>
      <c r="L224" s="458">
        <f t="shared" si="22"/>
        <v>0</v>
      </c>
      <c r="M224" s="458">
        <f t="shared" si="22"/>
        <v>0</v>
      </c>
      <c r="N224" s="460">
        <f t="shared" si="17"/>
        <v>0</v>
      </c>
      <c r="O224" s="460">
        <f t="shared" si="18"/>
        <v>0</v>
      </c>
      <c r="P224" s="165"/>
      <c r="Q224" s="165"/>
      <c r="R224" s="165"/>
      <c r="S224" s="165"/>
      <c r="T224" s="165"/>
      <c r="U224" s="165"/>
      <c r="V224" s="165"/>
      <c r="W224" s="97"/>
      <c r="AB224" s="155"/>
      <c r="AC224" s="156"/>
      <c r="AD224" s="157"/>
      <c r="AE224" s="156"/>
      <c r="AN224" s="163"/>
      <c r="AO224" s="164"/>
      <c r="AP224" s="99"/>
      <c r="AQ224" s="99"/>
      <c r="AR224" s="189"/>
      <c r="AS224" s="189"/>
      <c r="AT224" s="189"/>
      <c r="AU224" s="190"/>
      <c r="AV224" s="196"/>
      <c r="AW224" s="190"/>
      <c r="AX224" s="189"/>
      <c r="AY224" s="189"/>
      <c r="AZ224" s="192"/>
      <c r="BA224" s="193"/>
      <c r="BB224" s="99"/>
    </row>
    <row r="225" spans="1:54" s="94" customFormat="1" ht="27.75" customHeight="1">
      <c r="A225" s="427" t="s">
        <v>5238</v>
      </c>
      <c r="B225" s="426"/>
      <c r="C225" s="187" t="str">
        <f>IF(B225="","",VLOOKUP(B225,Упутство!$A$1912:$B$6831,2,FALSE))</f>
        <v/>
      </c>
      <c r="D225" s="119"/>
      <c r="E225" s="119"/>
      <c r="F225" s="119"/>
      <c r="G225" s="119"/>
      <c r="H225" s="417"/>
      <c r="I225" s="417"/>
      <c r="J225" s="119"/>
      <c r="K225" s="119"/>
      <c r="L225" s="418"/>
      <c r="M225" s="418"/>
      <c r="N225" s="118">
        <f t="shared" si="17"/>
        <v>0</v>
      </c>
      <c r="O225" s="118">
        <f t="shared" si="18"/>
        <v>0</v>
      </c>
      <c r="P225" s="165"/>
      <c r="Q225" s="165"/>
      <c r="R225" s="165"/>
      <c r="S225" s="165"/>
      <c r="T225" s="165"/>
      <c r="U225" s="165"/>
      <c r="V225" s="165"/>
      <c r="W225" s="97"/>
      <c r="AB225" s="155"/>
      <c r="AC225" s="156"/>
      <c r="AD225" s="157"/>
      <c r="AE225" s="156"/>
      <c r="AN225" s="163"/>
      <c r="AO225" s="164"/>
      <c r="AP225" s="99"/>
      <c r="AQ225" s="99"/>
      <c r="AR225" s="189"/>
      <c r="AS225" s="189"/>
      <c r="AT225" s="189"/>
      <c r="AU225" s="190"/>
      <c r="AV225" s="196"/>
      <c r="AW225" s="190"/>
      <c r="AX225" s="189"/>
      <c r="AY225" s="189"/>
      <c r="AZ225" s="192"/>
      <c r="BA225" s="193"/>
      <c r="BB225" s="99"/>
    </row>
    <row r="226" spans="1:54" s="94" customFormat="1" ht="27.75" customHeight="1">
      <c r="A226" s="427" t="s">
        <v>5239</v>
      </c>
      <c r="B226" s="426"/>
      <c r="C226" s="187" t="str">
        <f>IF(B226="","",VLOOKUP(B226,Упутство!$A$1912:$B$6831,2,FALSE))</f>
        <v/>
      </c>
      <c r="D226" s="119"/>
      <c r="E226" s="119"/>
      <c r="F226" s="119"/>
      <c r="G226" s="119"/>
      <c r="H226" s="417"/>
      <c r="I226" s="417"/>
      <c r="J226" s="119"/>
      <c r="K226" s="119"/>
      <c r="L226" s="418"/>
      <c r="M226" s="418"/>
      <c r="N226" s="118">
        <f t="shared" si="17"/>
        <v>0</v>
      </c>
      <c r="O226" s="118">
        <f t="shared" si="18"/>
        <v>0</v>
      </c>
      <c r="P226" s="165"/>
      <c r="Q226" s="165"/>
      <c r="R226" s="165"/>
      <c r="S226" s="165"/>
      <c r="T226" s="165"/>
      <c r="U226" s="165"/>
      <c r="V226" s="165"/>
      <c r="W226" s="97"/>
      <c r="AB226" s="155"/>
      <c r="AC226" s="156"/>
      <c r="AD226" s="157"/>
      <c r="AE226" s="156"/>
      <c r="AN226" s="163"/>
      <c r="AO226" s="164"/>
      <c r="AP226" s="99"/>
      <c r="AQ226" s="99"/>
      <c r="AR226" s="189"/>
      <c r="AS226" s="189"/>
      <c r="AT226" s="189"/>
      <c r="AU226" s="190"/>
      <c r="AV226" s="196"/>
      <c r="AW226" s="190"/>
      <c r="AX226" s="189"/>
      <c r="AY226" s="189"/>
      <c r="AZ226" s="192"/>
      <c r="BA226" s="193"/>
      <c r="BB226" s="99"/>
    </row>
    <row r="227" spans="1:54" s="94" customFormat="1" ht="27.75" customHeight="1">
      <c r="A227" s="427" t="s">
        <v>5240</v>
      </c>
      <c r="B227" s="426"/>
      <c r="C227" s="187" t="str">
        <f>IF(B227="","",VLOOKUP(B227,Упутство!$A$1912:$B$6831,2,FALSE))</f>
        <v/>
      </c>
      <c r="D227" s="119"/>
      <c r="E227" s="119"/>
      <c r="F227" s="119"/>
      <c r="G227" s="119"/>
      <c r="H227" s="417"/>
      <c r="I227" s="417"/>
      <c r="J227" s="119"/>
      <c r="K227" s="119"/>
      <c r="L227" s="418"/>
      <c r="M227" s="418"/>
      <c r="N227" s="118">
        <f t="shared" si="17"/>
        <v>0</v>
      </c>
      <c r="O227" s="118">
        <f t="shared" si="18"/>
        <v>0</v>
      </c>
      <c r="P227" s="165"/>
      <c r="Q227" s="165"/>
      <c r="R227" s="165"/>
      <c r="S227" s="165"/>
      <c r="T227" s="165"/>
      <c r="U227" s="165"/>
      <c r="V227" s="165"/>
      <c r="W227" s="97"/>
      <c r="AB227" s="155"/>
      <c r="AC227" s="156"/>
      <c r="AD227" s="157"/>
      <c r="AE227" s="156"/>
      <c r="AN227" s="163"/>
      <c r="AO227" s="164"/>
      <c r="AP227" s="99"/>
      <c r="AQ227" s="99"/>
      <c r="AR227" s="189"/>
      <c r="AS227" s="189"/>
      <c r="AT227" s="189"/>
      <c r="AU227" s="190"/>
      <c r="AV227" s="196"/>
      <c r="AW227" s="190"/>
      <c r="AX227" s="189"/>
      <c r="AY227" s="189"/>
      <c r="AZ227" s="192"/>
      <c r="BA227" s="193"/>
      <c r="BB227" s="99"/>
    </row>
    <row r="228" spans="1:54" s="94" customFormat="1" ht="38.25" customHeight="1">
      <c r="A228" s="455" t="s">
        <v>5241</v>
      </c>
      <c r="B228" s="456">
        <v>451000</v>
      </c>
      <c r="C228" s="457" t="str">
        <f>IF(B228="","",VLOOKUP(B228,Упутство!$A$1912:$B$6831,2,FALSE))</f>
        <v>СУБВЕНЦИЈЕ ЈАВНИМ НЕФИНАНСИЈСКИМ ПРЕДУЗЕЋИМА И ОРГАНИЗАЦИЈАМА</v>
      </c>
      <c r="D228" s="458">
        <f>SUM(D229:D230)</f>
        <v>0</v>
      </c>
      <c r="E228" s="458">
        <f t="shared" ref="E228:M228" si="23">SUM(E229:E230)</f>
        <v>0</v>
      </c>
      <c r="F228" s="458">
        <f t="shared" si="23"/>
        <v>0</v>
      </c>
      <c r="G228" s="458">
        <f t="shared" si="23"/>
        <v>0</v>
      </c>
      <c r="H228" s="459">
        <f t="shared" si="23"/>
        <v>0</v>
      </c>
      <c r="I228" s="459">
        <f t="shared" si="23"/>
        <v>0</v>
      </c>
      <c r="J228" s="458">
        <f t="shared" si="23"/>
        <v>0</v>
      </c>
      <c r="K228" s="458">
        <f t="shared" si="23"/>
        <v>0</v>
      </c>
      <c r="L228" s="458">
        <f t="shared" si="23"/>
        <v>0</v>
      </c>
      <c r="M228" s="458">
        <f t="shared" si="23"/>
        <v>0</v>
      </c>
      <c r="N228" s="460">
        <f t="shared" si="17"/>
        <v>0</v>
      </c>
      <c r="O228" s="460">
        <f t="shared" si="18"/>
        <v>0</v>
      </c>
      <c r="P228" s="165"/>
      <c r="Q228" s="165"/>
      <c r="R228" s="165"/>
      <c r="S228" s="165"/>
      <c r="T228" s="165"/>
      <c r="U228" s="165"/>
      <c r="V228" s="165"/>
      <c r="W228" s="97"/>
      <c r="AB228" s="155"/>
      <c r="AC228" s="156"/>
      <c r="AD228" s="157"/>
      <c r="AE228" s="156"/>
      <c r="AN228" s="163"/>
      <c r="AO228" s="164"/>
      <c r="AP228" s="99"/>
      <c r="AQ228" s="99"/>
      <c r="AR228" s="189"/>
      <c r="AS228" s="189"/>
      <c r="AT228" s="189"/>
      <c r="AU228" s="190"/>
      <c r="AV228" s="196"/>
      <c r="AW228" s="190"/>
      <c r="AX228" s="189"/>
      <c r="AY228" s="189"/>
      <c r="AZ228" s="192"/>
      <c r="BA228" s="193"/>
      <c r="BB228" s="99"/>
    </row>
    <row r="229" spans="1:54" s="94" customFormat="1" ht="27.75" customHeight="1">
      <c r="A229" s="427" t="s">
        <v>5242</v>
      </c>
      <c r="B229" s="426"/>
      <c r="C229" s="187" t="str">
        <f>IF(B229="","",VLOOKUP(B229,Упутство!$A$1912:$B$6831,2,FALSE))</f>
        <v/>
      </c>
      <c r="D229" s="119"/>
      <c r="E229" s="119"/>
      <c r="F229" s="119"/>
      <c r="G229" s="119"/>
      <c r="H229" s="417"/>
      <c r="I229" s="417"/>
      <c r="J229" s="119"/>
      <c r="K229" s="119"/>
      <c r="L229" s="418"/>
      <c r="M229" s="418"/>
      <c r="N229" s="118">
        <f t="shared" si="17"/>
        <v>0</v>
      </c>
      <c r="O229" s="118">
        <f t="shared" si="18"/>
        <v>0</v>
      </c>
      <c r="P229" s="165"/>
      <c r="Q229" s="165"/>
      <c r="R229" s="165"/>
      <c r="S229" s="165"/>
      <c r="T229" s="165"/>
      <c r="U229" s="165"/>
      <c r="V229" s="165"/>
      <c r="W229" s="97"/>
      <c r="AB229" s="155"/>
      <c r="AC229" s="156"/>
      <c r="AD229" s="157"/>
      <c r="AE229" s="156"/>
      <c r="AN229" s="163"/>
      <c r="AO229" s="164"/>
      <c r="AP229" s="99"/>
      <c r="AQ229" s="99"/>
      <c r="AR229" s="189"/>
      <c r="AS229" s="189"/>
      <c r="AT229" s="189"/>
      <c r="AU229" s="190"/>
      <c r="AV229" s="196"/>
      <c r="AW229" s="190"/>
      <c r="AX229" s="189"/>
      <c r="AY229" s="189"/>
      <c r="AZ229" s="192"/>
      <c r="BA229" s="193"/>
      <c r="BB229" s="99"/>
    </row>
    <row r="230" spans="1:54" s="94" customFormat="1" ht="27.75" customHeight="1">
      <c r="A230" s="427" t="s">
        <v>5243</v>
      </c>
      <c r="B230" s="426"/>
      <c r="C230" s="187" t="str">
        <f>IF(B230="","",VLOOKUP(B230,Упутство!$A$1912:$B$6831,2,FALSE))</f>
        <v/>
      </c>
      <c r="D230" s="119"/>
      <c r="E230" s="119"/>
      <c r="F230" s="119"/>
      <c r="G230" s="119"/>
      <c r="H230" s="417"/>
      <c r="I230" s="417"/>
      <c r="J230" s="119"/>
      <c r="K230" s="119"/>
      <c r="L230" s="418"/>
      <c r="M230" s="418"/>
      <c r="N230" s="118">
        <f t="shared" si="17"/>
        <v>0</v>
      </c>
      <c r="O230" s="118">
        <f t="shared" si="18"/>
        <v>0</v>
      </c>
      <c r="P230" s="165"/>
      <c r="Q230" s="165"/>
      <c r="R230" s="165"/>
      <c r="S230" s="165"/>
      <c r="T230" s="165"/>
      <c r="U230" s="165"/>
      <c r="V230" s="165"/>
      <c r="W230" s="97"/>
      <c r="AB230" s="155"/>
      <c r="AC230" s="156"/>
      <c r="AD230" s="157"/>
      <c r="AE230" s="156"/>
      <c r="AN230" s="163"/>
      <c r="AO230" s="164"/>
      <c r="AP230" s="99"/>
      <c r="AQ230" s="99"/>
      <c r="AR230" s="189"/>
      <c r="AS230" s="189"/>
      <c r="AT230" s="189"/>
      <c r="AU230" s="190"/>
      <c r="AV230" s="196"/>
      <c r="AW230" s="190"/>
      <c r="AX230" s="189"/>
      <c r="AY230" s="189"/>
      <c r="AZ230" s="192"/>
      <c r="BA230" s="193"/>
      <c r="BB230" s="99"/>
    </row>
    <row r="231" spans="1:54" s="94" customFormat="1" ht="27.75" customHeight="1">
      <c r="A231" s="455" t="s">
        <v>5244</v>
      </c>
      <c r="B231" s="456">
        <v>454000</v>
      </c>
      <c r="C231" s="457" t="str">
        <f>IF(B231="","",VLOOKUP(B231,Упутство!$A$1912:$B$6831,2,FALSE))</f>
        <v>СУБВЕНЦИЈЕ ПРИВАТНИМ ПРЕДУЗЕЋИМА</v>
      </c>
      <c r="D231" s="458">
        <f>SUM(D232:D233)</f>
        <v>0</v>
      </c>
      <c r="E231" s="458">
        <f t="shared" ref="E231:M231" si="24">SUM(E232:E233)</f>
        <v>0</v>
      </c>
      <c r="F231" s="458">
        <f t="shared" si="24"/>
        <v>0</v>
      </c>
      <c r="G231" s="458">
        <f t="shared" si="24"/>
        <v>0</v>
      </c>
      <c r="H231" s="459">
        <f t="shared" si="24"/>
        <v>0</v>
      </c>
      <c r="I231" s="459">
        <f t="shared" si="24"/>
        <v>0</v>
      </c>
      <c r="J231" s="458">
        <f t="shared" si="24"/>
        <v>0</v>
      </c>
      <c r="K231" s="458">
        <f t="shared" si="24"/>
        <v>0</v>
      </c>
      <c r="L231" s="458">
        <f t="shared" si="24"/>
        <v>0</v>
      </c>
      <c r="M231" s="458">
        <f t="shared" si="24"/>
        <v>0</v>
      </c>
      <c r="N231" s="460">
        <f t="shared" si="17"/>
        <v>0</v>
      </c>
      <c r="O231" s="460">
        <f t="shared" si="18"/>
        <v>0</v>
      </c>
      <c r="P231" s="165"/>
      <c r="Q231" s="165"/>
      <c r="R231" s="165"/>
      <c r="S231" s="165"/>
      <c r="T231" s="165"/>
      <c r="U231" s="165"/>
      <c r="V231" s="165"/>
      <c r="W231" s="97"/>
      <c r="AB231" s="155"/>
      <c r="AC231" s="156"/>
      <c r="AD231" s="157"/>
      <c r="AE231" s="156"/>
      <c r="AN231" s="163"/>
      <c r="AO231" s="164"/>
      <c r="AP231" s="99"/>
      <c r="AQ231" s="99"/>
      <c r="AR231" s="189"/>
      <c r="AS231" s="189"/>
      <c r="AT231" s="189"/>
      <c r="AU231" s="190"/>
      <c r="AV231" s="196"/>
      <c r="AW231" s="190"/>
      <c r="AX231" s="189"/>
      <c r="AY231" s="189"/>
      <c r="AZ231" s="192"/>
      <c r="BA231" s="193"/>
      <c r="BB231" s="99"/>
    </row>
    <row r="232" spans="1:54" s="94" customFormat="1" ht="27.75" customHeight="1">
      <c r="A232" s="427" t="s">
        <v>5245</v>
      </c>
      <c r="B232" s="426"/>
      <c r="C232" s="187" t="str">
        <f>IF(B232="","",VLOOKUP(B232,Упутство!$A$1912:$B$6831,2,FALSE))</f>
        <v/>
      </c>
      <c r="D232" s="119"/>
      <c r="E232" s="119"/>
      <c r="F232" s="119"/>
      <c r="G232" s="119"/>
      <c r="H232" s="417"/>
      <c r="I232" s="417"/>
      <c r="J232" s="119"/>
      <c r="K232" s="119"/>
      <c r="L232" s="418"/>
      <c r="M232" s="418"/>
      <c r="N232" s="118">
        <f t="shared" si="17"/>
        <v>0</v>
      </c>
      <c r="O232" s="118">
        <f t="shared" si="18"/>
        <v>0</v>
      </c>
      <c r="P232" s="165"/>
      <c r="Q232" s="165"/>
      <c r="R232" s="165"/>
      <c r="S232" s="165"/>
      <c r="T232" s="165"/>
      <c r="U232" s="165"/>
      <c r="V232" s="165"/>
      <c r="W232" s="97"/>
      <c r="AB232" s="155"/>
      <c r="AC232" s="156"/>
      <c r="AD232" s="157"/>
      <c r="AE232" s="156"/>
      <c r="AN232" s="163"/>
      <c r="AO232" s="164"/>
      <c r="AP232" s="99"/>
      <c r="AQ232" s="99"/>
      <c r="AR232" s="189"/>
      <c r="AS232" s="189"/>
      <c r="AT232" s="189"/>
      <c r="AU232" s="190"/>
      <c r="AV232" s="196"/>
      <c r="AW232" s="190"/>
      <c r="AX232" s="189"/>
      <c r="AY232" s="189"/>
      <c r="AZ232" s="192"/>
      <c r="BA232" s="193"/>
      <c r="BB232" s="99"/>
    </row>
    <row r="233" spans="1:54" s="94" customFormat="1" ht="27.75" customHeight="1">
      <c r="A233" s="427" t="s">
        <v>5246</v>
      </c>
      <c r="B233" s="426"/>
      <c r="C233" s="187" t="str">
        <f>IF(B233="","",VLOOKUP(B233,Упутство!$A$1912:$B$6831,2,FALSE))</f>
        <v/>
      </c>
      <c r="D233" s="119"/>
      <c r="E233" s="119"/>
      <c r="F233" s="119"/>
      <c r="G233" s="119"/>
      <c r="H233" s="417"/>
      <c r="I233" s="417"/>
      <c r="J233" s="119"/>
      <c r="K233" s="119"/>
      <c r="L233" s="418"/>
      <c r="M233" s="418"/>
      <c r="N233" s="118">
        <f t="shared" si="17"/>
        <v>0</v>
      </c>
      <c r="O233" s="118">
        <f t="shared" si="18"/>
        <v>0</v>
      </c>
      <c r="P233" s="165"/>
      <c r="Q233" s="165"/>
      <c r="R233" s="165"/>
      <c r="S233" s="165"/>
      <c r="T233" s="165"/>
      <c r="U233" s="165"/>
      <c r="V233" s="165"/>
      <c r="W233" s="97"/>
      <c r="AB233" s="155"/>
      <c r="AC233" s="156"/>
      <c r="AD233" s="157"/>
      <c r="AE233" s="156"/>
      <c r="AN233" s="163"/>
      <c r="AO233" s="164"/>
      <c r="AP233" s="99"/>
      <c r="AQ233" s="99"/>
      <c r="AR233" s="189"/>
      <c r="AS233" s="189"/>
      <c r="AT233" s="189"/>
      <c r="AU233" s="190"/>
      <c r="AV233" s="196"/>
      <c r="AW233" s="190"/>
      <c r="AX233" s="189"/>
      <c r="AY233" s="189"/>
      <c r="AZ233" s="192"/>
      <c r="BA233" s="193"/>
      <c r="BB233" s="99"/>
    </row>
    <row r="234" spans="1:54" s="94" customFormat="1" ht="27.75" customHeight="1">
      <c r="A234" s="455" t="s">
        <v>5247</v>
      </c>
      <c r="B234" s="456">
        <v>463000</v>
      </c>
      <c r="C234" s="457" t="str">
        <f>IF(B234="","",VLOOKUP(B234,Упутство!$A$1912:$B$6831,2,FALSE))</f>
        <v>ТРАНСФЕРИ ОСТАЛИМ НИВОИМА ВЛАСТИ</v>
      </c>
      <c r="D234" s="458">
        <f>SUM(D235:D236)</f>
        <v>0</v>
      </c>
      <c r="E234" s="458">
        <f t="shared" ref="E234:M234" si="25">SUM(E235:E236)</f>
        <v>0</v>
      </c>
      <c r="F234" s="458">
        <f t="shared" si="25"/>
        <v>0</v>
      </c>
      <c r="G234" s="458">
        <f t="shared" si="25"/>
        <v>0</v>
      </c>
      <c r="H234" s="459">
        <f t="shared" si="25"/>
        <v>0</v>
      </c>
      <c r="I234" s="459">
        <f t="shared" si="25"/>
        <v>0</v>
      </c>
      <c r="J234" s="458">
        <f t="shared" si="25"/>
        <v>0</v>
      </c>
      <c r="K234" s="458">
        <f t="shared" si="25"/>
        <v>0</v>
      </c>
      <c r="L234" s="458">
        <f t="shared" si="25"/>
        <v>0</v>
      </c>
      <c r="M234" s="458">
        <f t="shared" si="25"/>
        <v>0</v>
      </c>
      <c r="N234" s="460">
        <f t="shared" si="17"/>
        <v>0</v>
      </c>
      <c r="O234" s="460">
        <f t="shared" si="18"/>
        <v>0</v>
      </c>
      <c r="P234" s="165"/>
      <c r="Q234" s="165"/>
      <c r="R234" s="165"/>
      <c r="S234" s="165"/>
      <c r="T234" s="165"/>
      <c r="U234" s="165"/>
      <c r="V234" s="165"/>
      <c r="W234" s="97"/>
      <c r="AB234" s="155"/>
      <c r="AC234" s="156"/>
      <c r="AD234" s="157"/>
      <c r="AE234" s="156"/>
      <c r="AN234" s="163"/>
      <c r="AO234" s="164"/>
      <c r="AP234" s="99"/>
      <c r="AQ234" s="99"/>
      <c r="AR234" s="189"/>
      <c r="AS234" s="189"/>
      <c r="AT234" s="189"/>
      <c r="AU234" s="190"/>
      <c r="AV234" s="196"/>
      <c r="AW234" s="190"/>
      <c r="AX234" s="189"/>
      <c r="AY234" s="189"/>
      <c r="AZ234" s="192"/>
      <c r="BA234" s="193"/>
      <c r="BB234" s="99"/>
    </row>
    <row r="235" spans="1:54" s="94" customFormat="1" ht="27.75" customHeight="1">
      <c r="A235" s="427" t="s">
        <v>5248</v>
      </c>
      <c r="B235" s="426"/>
      <c r="C235" s="187" t="str">
        <f>IF(B235="","",VLOOKUP(B235,Упутство!$A$1912:$B$6831,2,FALSE))</f>
        <v/>
      </c>
      <c r="D235" s="119"/>
      <c r="E235" s="119"/>
      <c r="F235" s="119"/>
      <c r="G235" s="119"/>
      <c r="H235" s="417"/>
      <c r="I235" s="417"/>
      <c r="J235" s="119"/>
      <c r="K235" s="119"/>
      <c r="L235" s="418"/>
      <c r="M235" s="418"/>
      <c r="N235" s="118">
        <f t="shared" si="17"/>
        <v>0</v>
      </c>
      <c r="O235" s="118">
        <f t="shared" si="18"/>
        <v>0</v>
      </c>
      <c r="P235" s="165"/>
      <c r="Q235" s="165"/>
      <c r="R235" s="165"/>
      <c r="S235" s="165"/>
      <c r="T235" s="165"/>
      <c r="U235" s="165"/>
      <c r="V235" s="165"/>
      <c r="W235" s="97"/>
      <c r="AB235" s="155"/>
      <c r="AC235" s="156"/>
      <c r="AD235" s="157"/>
      <c r="AE235" s="156"/>
      <c r="AN235" s="163"/>
      <c r="AO235" s="164"/>
      <c r="AP235" s="99"/>
      <c r="AQ235" s="99"/>
      <c r="AR235" s="189"/>
      <c r="AS235" s="189"/>
      <c r="AT235" s="189"/>
      <c r="AU235" s="190"/>
      <c r="AV235" s="196"/>
      <c r="AW235" s="190"/>
      <c r="AX235" s="189"/>
      <c r="AY235" s="189"/>
      <c r="AZ235" s="192"/>
      <c r="BA235" s="193"/>
      <c r="BB235" s="99"/>
    </row>
    <row r="236" spans="1:54" s="94" customFormat="1" ht="27.75" customHeight="1">
      <c r="A236" s="427" t="s">
        <v>5249</v>
      </c>
      <c r="B236" s="426"/>
      <c r="C236" s="187" t="str">
        <f>IF(B236="","",VLOOKUP(B236,Упутство!$A$1912:$B$6831,2,FALSE))</f>
        <v/>
      </c>
      <c r="D236" s="119"/>
      <c r="E236" s="119"/>
      <c r="F236" s="119"/>
      <c r="G236" s="119"/>
      <c r="H236" s="417"/>
      <c r="I236" s="417"/>
      <c r="J236" s="119"/>
      <c r="K236" s="119"/>
      <c r="L236" s="418"/>
      <c r="M236" s="418"/>
      <c r="N236" s="118">
        <f t="shared" si="17"/>
        <v>0</v>
      </c>
      <c r="O236" s="118">
        <f t="shared" si="18"/>
        <v>0</v>
      </c>
      <c r="P236" s="165"/>
      <c r="Q236" s="165"/>
      <c r="R236" s="165"/>
      <c r="S236" s="165"/>
      <c r="T236" s="165"/>
      <c r="U236" s="165"/>
      <c r="V236" s="165"/>
      <c r="W236" s="97"/>
      <c r="AB236" s="155"/>
      <c r="AC236" s="156"/>
      <c r="AD236" s="157"/>
      <c r="AE236" s="156"/>
      <c r="AN236" s="163"/>
      <c r="AO236" s="164"/>
      <c r="AP236" s="99"/>
      <c r="AQ236" s="99"/>
      <c r="AR236" s="189"/>
      <c r="AS236" s="189"/>
      <c r="AT236" s="189"/>
      <c r="AU236" s="190"/>
      <c r="AV236" s="196"/>
      <c r="AW236" s="190"/>
      <c r="AX236" s="189"/>
      <c r="AY236" s="189"/>
      <c r="AZ236" s="192"/>
      <c r="BA236" s="193"/>
      <c r="BB236" s="99"/>
    </row>
    <row r="237" spans="1:54" s="94" customFormat="1" ht="27.75" customHeight="1">
      <c r="A237" s="455" t="s">
        <v>5250</v>
      </c>
      <c r="B237" s="456">
        <v>465000</v>
      </c>
      <c r="C237" s="457" t="str">
        <f>IF(B237="","",VLOOKUP(B237,Упутство!$A$1912:$B$6831,2,FALSE))</f>
        <v>ОСТАЛЕ ДОТАЦИЈЕ И ТРАНСФЕРИ</v>
      </c>
      <c r="D237" s="458">
        <f>SUM(D238:D239)</f>
        <v>0</v>
      </c>
      <c r="E237" s="458">
        <f t="shared" ref="E237:M237" si="26">SUM(E238:E239)</f>
        <v>0</v>
      </c>
      <c r="F237" s="458">
        <f t="shared" si="26"/>
        <v>0</v>
      </c>
      <c r="G237" s="458">
        <f t="shared" si="26"/>
        <v>0</v>
      </c>
      <c r="H237" s="459">
        <f t="shared" si="26"/>
        <v>0</v>
      </c>
      <c r="I237" s="459">
        <f t="shared" si="26"/>
        <v>0</v>
      </c>
      <c r="J237" s="458">
        <f t="shared" si="26"/>
        <v>0</v>
      </c>
      <c r="K237" s="458">
        <f t="shared" si="26"/>
        <v>0</v>
      </c>
      <c r="L237" s="458">
        <f t="shared" si="26"/>
        <v>0</v>
      </c>
      <c r="M237" s="458">
        <f t="shared" si="26"/>
        <v>0</v>
      </c>
      <c r="N237" s="460">
        <f t="shared" si="17"/>
        <v>0</v>
      </c>
      <c r="O237" s="460">
        <f t="shared" si="18"/>
        <v>0</v>
      </c>
      <c r="P237" s="165"/>
      <c r="Q237" s="165"/>
      <c r="R237" s="165"/>
      <c r="S237" s="165"/>
      <c r="T237" s="165"/>
      <c r="U237" s="165"/>
      <c r="V237" s="165"/>
      <c r="W237" s="97"/>
      <c r="AB237" s="155"/>
      <c r="AC237" s="156"/>
      <c r="AD237" s="157"/>
      <c r="AE237" s="156"/>
      <c r="AN237" s="163"/>
      <c r="AO237" s="164"/>
      <c r="AP237" s="99"/>
      <c r="AQ237" s="99"/>
      <c r="AR237" s="189"/>
      <c r="AS237" s="189"/>
      <c r="AT237" s="189"/>
      <c r="AU237" s="190"/>
      <c r="AV237" s="196"/>
      <c r="AW237" s="190"/>
      <c r="AX237" s="189"/>
      <c r="AY237" s="189"/>
      <c r="AZ237" s="192"/>
      <c r="BA237" s="193"/>
      <c r="BB237" s="99"/>
    </row>
    <row r="238" spans="1:54" s="94" customFormat="1" ht="27.75" customHeight="1">
      <c r="A238" s="427" t="s">
        <v>5251</v>
      </c>
      <c r="B238" s="426"/>
      <c r="C238" s="187" t="str">
        <f>IF(B238="","",VLOOKUP(B238,Упутство!$A$1912:$B$6831,2,FALSE))</f>
        <v/>
      </c>
      <c r="D238" s="119"/>
      <c r="E238" s="119"/>
      <c r="F238" s="119"/>
      <c r="G238" s="119"/>
      <c r="H238" s="417"/>
      <c r="I238" s="417"/>
      <c r="J238" s="119"/>
      <c r="K238" s="119"/>
      <c r="L238" s="418">
        <v>0</v>
      </c>
      <c r="M238" s="418"/>
      <c r="N238" s="118">
        <f t="shared" si="17"/>
        <v>0</v>
      </c>
      <c r="O238" s="118">
        <f t="shared" si="18"/>
        <v>0</v>
      </c>
      <c r="P238" s="165"/>
      <c r="Q238" s="165"/>
      <c r="R238" s="165"/>
      <c r="S238" s="165"/>
      <c r="T238" s="165"/>
      <c r="U238" s="165"/>
      <c r="V238" s="165"/>
      <c r="W238" s="97"/>
      <c r="AB238" s="155"/>
      <c r="AC238" s="156"/>
      <c r="AD238" s="157"/>
      <c r="AE238" s="156"/>
      <c r="AN238" s="163"/>
      <c r="AO238" s="164"/>
      <c r="AP238" s="99"/>
      <c r="AQ238" s="99"/>
      <c r="AR238" s="189"/>
      <c r="AS238" s="189"/>
      <c r="AT238" s="189"/>
      <c r="AU238" s="190"/>
      <c r="AV238" s="196"/>
      <c r="AW238" s="190"/>
      <c r="AX238" s="189"/>
      <c r="AY238" s="189"/>
      <c r="AZ238" s="192"/>
      <c r="BA238" s="193"/>
      <c r="BB238" s="99"/>
    </row>
    <row r="239" spans="1:54" s="94" customFormat="1" ht="27.75" customHeight="1">
      <c r="A239" s="427" t="s">
        <v>5252</v>
      </c>
      <c r="B239" s="426"/>
      <c r="C239" s="187" t="str">
        <f>IF(B239="","",VLOOKUP(B239,Упутство!$A$1912:$B$6831,2,FALSE))</f>
        <v/>
      </c>
      <c r="D239" s="119"/>
      <c r="E239" s="119"/>
      <c r="F239" s="119"/>
      <c r="G239" s="119"/>
      <c r="H239" s="417"/>
      <c r="I239" s="417"/>
      <c r="J239" s="119"/>
      <c r="K239" s="119"/>
      <c r="L239" s="418"/>
      <c r="M239" s="418"/>
      <c r="N239" s="118">
        <f t="shared" si="17"/>
        <v>0</v>
      </c>
      <c r="O239" s="118">
        <f t="shared" si="18"/>
        <v>0</v>
      </c>
      <c r="P239" s="165"/>
      <c r="Q239" s="165"/>
      <c r="R239" s="165"/>
      <c r="S239" s="165"/>
      <c r="T239" s="165"/>
      <c r="U239" s="165"/>
      <c r="V239" s="165"/>
      <c r="W239" s="97"/>
      <c r="AB239" s="155"/>
      <c r="AC239" s="156"/>
      <c r="AD239" s="157"/>
      <c r="AE239" s="156"/>
      <c r="AN239" s="163"/>
      <c r="AO239" s="164"/>
      <c r="AP239" s="99"/>
      <c r="AQ239" s="99"/>
      <c r="AR239" s="189"/>
      <c r="AS239" s="189"/>
      <c r="AT239" s="189"/>
      <c r="AU239" s="190"/>
      <c r="AV239" s="196"/>
      <c r="AW239" s="190"/>
      <c r="AX239" s="189"/>
      <c r="AY239" s="189"/>
      <c r="AZ239" s="192"/>
      <c r="BA239" s="193"/>
      <c r="BB239" s="99"/>
    </row>
    <row r="240" spans="1:54" s="94" customFormat="1" ht="27.75" customHeight="1">
      <c r="A240" s="455" t="s">
        <v>5253</v>
      </c>
      <c r="B240" s="456">
        <v>472000</v>
      </c>
      <c r="C240" s="457" t="str">
        <f>IF(B240="","",VLOOKUP(B240,Упутство!$A$1912:$B$6831,2,FALSE))</f>
        <v>НАКНАДЕ ЗА СОЦИЈАЛНУ ЗАШТИТУ ИЗ БУЏЕТА</v>
      </c>
      <c r="D240" s="458">
        <f>SUM(D241:D247)</f>
        <v>0</v>
      </c>
      <c r="E240" s="458">
        <f t="shared" ref="E240:M240" si="27">SUM(E241:E247)</f>
        <v>0</v>
      </c>
      <c r="F240" s="458">
        <f t="shared" si="27"/>
        <v>0</v>
      </c>
      <c r="G240" s="458">
        <f t="shared" si="27"/>
        <v>0</v>
      </c>
      <c r="H240" s="459">
        <f t="shared" si="27"/>
        <v>0</v>
      </c>
      <c r="I240" s="459">
        <f t="shared" si="27"/>
        <v>0</v>
      </c>
      <c r="J240" s="458">
        <f t="shared" si="27"/>
        <v>0</v>
      </c>
      <c r="K240" s="458">
        <f t="shared" si="27"/>
        <v>0</v>
      </c>
      <c r="L240" s="458">
        <f t="shared" si="27"/>
        <v>0</v>
      </c>
      <c r="M240" s="458">
        <f t="shared" si="27"/>
        <v>0</v>
      </c>
      <c r="N240" s="460">
        <f t="shared" ref="N240:N303" si="28">SUM(H240,J240,L240)</f>
        <v>0</v>
      </c>
      <c r="O240" s="460">
        <f t="shared" ref="O240:O303" si="29">SUM(I240,K240,M240)</f>
        <v>0</v>
      </c>
      <c r="P240" s="165"/>
      <c r="Q240" s="165"/>
      <c r="R240" s="165"/>
      <c r="S240" s="165"/>
      <c r="T240" s="165"/>
      <c r="U240" s="165"/>
      <c r="V240" s="165"/>
      <c r="W240" s="97"/>
      <c r="AB240" s="155"/>
      <c r="AC240" s="156"/>
      <c r="AD240" s="157"/>
      <c r="AE240" s="156"/>
      <c r="AN240" s="163"/>
      <c r="AO240" s="164"/>
      <c r="AP240" s="99"/>
      <c r="AQ240" s="99"/>
      <c r="AR240" s="189"/>
      <c r="AS240" s="189"/>
      <c r="AT240" s="189"/>
      <c r="AU240" s="190"/>
      <c r="AV240" s="196"/>
      <c r="AW240" s="190"/>
      <c r="AX240" s="189"/>
      <c r="AY240" s="189"/>
      <c r="AZ240" s="192"/>
      <c r="BA240" s="193"/>
      <c r="BB240" s="99"/>
    </row>
    <row r="241" spans="1:54" s="94" customFormat="1" ht="27.75" customHeight="1">
      <c r="A241" s="427" t="s">
        <v>5254</v>
      </c>
      <c r="B241" s="426"/>
      <c r="C241" s="187" t="str">
        <f>IF(B241="","",VLOOKUP(B241,Упутство!$A$1912:$B$6831,2,FALSE))</f>
        <v/>
      </c>
      <c r="D241" s="119"/>
      <c r="E241" s="119"/>
      <c r="F241" s="119"/>
      <c r="G241" s="119"/>
      <c r="H241" s="417"/>
      <c r="I241" s="417"/>
      <c r="J241" s="119"/>
      <c r="K241" s="119"/>
      <c r="L241" s="418"/>
      <c r="M241" s="418"/>
      <c r="N241" s="118">
        <f t="shared" si="28"/>
        <v>0</v>
      </c>
      <c r="O241" s="118">
        <f t="shared" si="29"/>
        <v>0</v>
      </c>
      <c r="P241" s="165"/>
      <c r="Q241" s="165"/>
      <c r="R241" s="165"/>
      <c r="S241" s="165"/>
      <c r="T241" s="165"/>
      <c r="U241" s="165"/>
      <c r="V241" s="165"/>
      <c r="W241" s="97"/>
      <c r="AB241" s="155"/>
      <c r="AC241" s="156"/>
      <c r="AD241" s="157"/>
      <c r="AE241" s="156"/>
      <c r="AN241" s="163"/>
      <c r="AO241" s="164"/>
      <c r="AP241" s="99"/>
      <c r="AQ241" s="99"/>
      <c r="AR241" s="189"/>
      <c r="AS241" s="189"/>
      <c r="AT241" s="189"/>
      <c r="AU241" s="190"/>
      <c r="AV241" s="196"/>
      <c r="AW241" s="190"/>
      <c r="AX241" s="189"/>
      <c r="AY241" s="189"/>
      <c r="AZ241" s="192"/>
      <c r="BA241" s="193"/>
      <c r="BB241" s="99"/>
    </row>
    <row r="242" spans="1:54" s="94" customFormat="1" ht="27.75" customHeight="1">
      <c r="A242" s="427" t="s">
        <v>5255</v>
      </c>
      <c r="B242" s="426"/>
      <c r="C242" s="187" t="str">
        <f>IF(B242="","",VLOOKUP(B242,Упутство!$A$1912:$B$6831,2,FALSE))</f>
        <v/>
      </c>
      <c r="D242" s="119"/>
      <c r="E242" s="119"/>
      <c r="F242" s="119"/>
      <c r="G242" s="119"/>
      <c r="H242" s="417"/>
      <c r="I242" s="417"/>
      <c r="J242" s="119"/>
      <c r="K242" s="119"/>
      <c r="L242" s="418"/>
      <c r="M242" s="418"/>
      <c r="N242" s="118">
        <f t="shared" si="28"/>
        <v>0</v>
      </c>
      <c r="O242" s="118">
        <f t="shared" si="29"/>
        <v>0</v>
      </c>
      <c r="P242" s="165"/>
      <c r="Q242" s="165"/>
      <c r="R242" s="165"/>
      <c r="S242" s="165"/>
      <c r="T242" s="165"/>
      <c r="U242" s="165"/>
      <c r="V242" s="165"/>
      <c r="W242" s="97"/>
      <c r="AB242" s="155"/>
      <c r="AC242" s="156"/>
      <c r="AD242" s="157"/>
      <c r="AE242" s="156"/>
      <c r="AN242" s="163"/>
      <c r="AO242" s="164"/>
      <c r="AP242" s="99"/>
      <c r="AQ242" s="99"/>
      <c r="AR242" s="189"/>
      <c r="AS242" s="189"/>
      <c r="AT242" s="189"/>
      <c r="AU242" s="190"/>
      <c r="AV242" s="196"/>
      <c r="AW242" s="190"/>
      <c r="AX242" s="189"/>
      <c r="AY242" s="189"/>
      <c r="AZ242" s="192"/>
      <c r="BA242" s="193"/>
      <c r="BB242" s="99"/>
    </row>
    <row r="243" spans="1:54" s="94" customFormat="1" ht="27.75" customHeight="1">
      <c r="A243" s="427" t="s">
        <v>5256</v>
      </c>
      <c r="B243" s="426"/>
      <c r="C243" s="187" t="str">
        <f>IF(B243="","",VLOOKUP(B243,Упутство!$A$1912:$B$6831,2,FALSE))</f>
        <v/>
      </c>
      <c r="D243" s="119"/>
      <c r="E243" s="119"/>
      <c r="F243" s="119"/>
      <c r="G243" s="119"/>
      <c r="H243" s="417"/>
      <c r="I243" s="417"/>
      <c r="J243" s="119"/>
      <c r="K243" s="119"/>
      <c r="L243" s="418"/>
      <c r="M243" s="418"/>
      <c r="N243" s="118">
        <f t="shared" si="28"/>
        <v>0</v>
      </c>
      <c r="O243" s="118">
        <f t="shared" si="29"/>
        <v>0</v>
      </c>
      <c r="P243" s="165"/>
      <c r="Q243" s="165"/>
      <c r="R243" s="165"/>
      <c r="S243" s="165"/>
      <c r="T243" s="165"/>
      <c r="U243" s="165"/>
      <c r="V243" s="165"/>
      <c r="W243" s="97"/>
      <c r="AB243" s="155"/>
      <c r="AC243" s="156"/>
      <c r="AD243" s="157"/>
      <c r="AE243" s="156"/>
      <c r="AN243" s="163"/>
      <c r="AO243" s="164"/>
      <c r="AP243" s="99"/>
      <c r="AQ243" s="99"/>
      <c r="AR243" s="189"/>
      <c r="AS243" s="189"/>
      <c r="AT243" s="189"/>
      <c r="AU243" s="190"/>
      <c r="AV243" s="196"/>
      <c r="AW243" s="190"/>
      <c r="AX243" s="189"/>
      <c r="AY243" s="189"/>
      <c r="AZ243" s="192"/>
      <c r="BA243" s="193"/>
      <c r="BB243" s="99"/>
    </row>
    <row r="244" spans="1:54" s="94" customFormat="1" ht="27.75" customHeight="1">
      <c r="A244" s="427" t="s">
        <v>5257</v>
      </c>
      <c r="B244" s="426"/>
      <c r="C244" s="187" t="str">
        <f>IF(B244="","",VLOOKUP(B244,Упутство!$A$1912:$B$6831,2,FALSE))</f>
        <v/>
      </c>
      <c r="D244" s="119"/>
      <c r="E244" s="119"/>
      <c r="F244" s="119"/>
      <c r="G244" s="119"/>
      <c r="H244" s="417"/>
      <c r="I244" s="417"/>
      <c r="J244" s="119"/>
      <c r="K244" s="119"/>
      <c r="L244" s="418"/>
      <c r="M244" s="418"/>
      <c r="N244" s="118">
        <f t="shared" si="28"/>
        <v>0</v>
      </c>
      <c r="O244" s="118">
        <f t="shared" si="29"/>
        <v>0</v>
      </c>
      <c r="P244" s="165"/>
      <c r="Q244" s="165"/>
      <c r="R244" s="165"/>
      <c r="S244" s="165"/>
      <c r="T244" s="165"/>
      <c r="U244" s="165"/>
      <c r="V244" s="165"/>
      <c r="W244" s="97"/>
      <c r="AB244" s="155"/>
      <c r="AC244" s="156"/>
      <c r="AD244" s="157"/>
      <c r="AE244" s="156"/>
      <c r="AN244" s="163"/>
      <c r="AO244" s="164"/>
      <c r="AP244" s="99"/>
      <c r="AQ244" s="99"/>
      <c r="AR244" s="189"/>
      <c r="AS244" s="189"/>
      <c r="AT244" s="189"/>
      <c r="AU244" s="190"/>
      <c r="AV244" s="196"/>
      <c r="AW244" s="190"/>
      <c r="AX244" s="189"/>
      <c r="AY244" s="189"/>
      <c r="AZ244" s="192"/>
      <c r="BA244" s="193"/>
      <c r="BB244" s="99"/>
    </row>
    <row r="245" spans="1:54" s="94" customFormat="1" ht="27.75" customHeight="1">
      <c r="A245" s="427" t="s">
        <v>5258</v>
      </c>
      <c r="B245" s="426"/>
      <c r="C245" s="187" t="str">
        <f>IF(B245="","",VLOOKUP(B245,Упутство!$A$1912:$B$6831,2,FALSE))</f>
        <v/>
      </c>
      <c r="D245" s="119"/>
      <c r="E245" s="119"/>
      <c r="F245" s="119"/>
      <c r="G245" s="119"/>
      <c r="H245" s="417"/>
      <c r="I245" s="417"/>
      <c r="J245" s="119"/>
      <c r="K245" s="119"/>
      <c r="L245" s="418"/>
      <c r="M245" s="418"/>
      <c r="N245" s="118">
        <f t="shared" si="28"/>
        <v>0</v>
      </c>
      <c r="O245" s="118">
        <f t="shared" si="29"/>
        <v>0</v>
      </c>
      <c r="P245" s="165"/>
      <c r="Q245" s="165"/>
      <c r="R245" s="165"/>
      <c r="S245" s="165"/>
      <c r="T245" s="165"/>
      <c r="U245" s="165"/>
      <c r="V245" s="165"/>
      <c r="W245" s="97"/>
      <c r="AB245" s="155"/>
      <c r="AC245" s="156"/>
      <c r="AD245" s="157"/>
      <c r="AE245" s="156"/>
      <c r="AN245" s="163"/>
      <c r="AO245" s="164"/>
      <c r="AP245" s="99"/>
      <c r="AQ245" s="99"/>
      <c r="AR245" s="189"/>
      <c r="AS245" s="189"/>
      <c r="AT245" s="189"/>
      <c r="AU245" s="190"/>
      <c r="AV245" s="196"/>
      <c r="AW245" s="190"/>
      <c r="AX245" s="189"/>
      <c r="AY245" s="189"/>
      <c r="AZ245" s="192"/>
      <c r="BA245" s="193"/>
      <c r="BB245" s="99"/>
    </row>
    <row r="246" spans="1:54" s="94" customFormat="1" ht="27.75" customHeight="1">
      <c r="A246" s="427" t="s">
        <v>5259</v>
      </c>
      <c r="B246" s="426"/>
      <c r="C246" s="187" t="str">
        <f>IF(B246="","",VLOOKUP(B246,Упутство!$A$1912:$B$6831,2,FALSE))</f>
        <v/>
      </c>
      <c r="D246" s="119"/>
      <c r="E246" s="119"/>
      <c r="F246" s="119"/>
      <c r="G246" s="119"/>
      <c r="H246" s="417"/>
      <c r="I246" s="417"/>
      <c r="J246" s="119"/>
      <c r="K246" s="119"/>
      <c r="L246" s="418"/>
      <c r="M246" s="418"/>
      <c r="N246" s="118">
        <f t="shared" si="28"/>
        <v>0</v>
      </c>
      <c r="O246" s="118">
        <f t="shared" si="29"/>
        <v>0</v>
      </c>
      <c r="P246" s="165"/>
      <c r="Q246" s="165"/>
      <c r="R246" s="165"/>
      <c r="S246" s="165"/>
      <c r="T246" s="165"/>
      <c r="U246" s="165"/>
      <c r="V246" s="165"/>
      <c r="W246" s="97"/>
      <c r="AB246" s="155"/>
      <c r="AC246" s="156"/>
      <c r="AD246" s="157"/>
      <c r="AE246" s="156"/>
      <c r="AN246" s="163"/>
      <c r="AO246" s="164"/>
      <c r="AP246" s="99"/>
      <c r="AQ246" s="99"/>
      <c r="AR246" s="189"/>
      <c r="AS246" s="189"/>
      <c r="AT246" s="189"/>
      <c r="AU246" s="190"/>
      <c r="AV246" s="196"/>
      <c r="AW246" s="190"/>
      <c r="AX246" s="189"/>
      <c r="AY246" s="189"/>
      <c r="AZ246" s="192"/>
      <c r="BA246" s="193"/>
      <c r="BB246" s="99"/>
    </row>
    <row r="247" spans="1:54" s="94" customFormat="1" ht="27.75" customHeight="1">
      <c r="A247" s="427" t="s">
        <v>5260</v>
      </c>
      <c r="B247" s="426"/>
      <c r="C247" s="187" t="str">
        <f>IF(B247="","",VLOOKUP(B247,Упутство!$A$1912:$B$6831,2,FALSE))</f>
        <v/>
      </c>
      <c r="D247" s="119"/>
      <c r="E247" s="119"/>
      <c r="F247" s="119"/>
      <c r="G247" s="119"/>
      <c r="H247" s="417"/>
      <c r="I247" s="417"/>
      <c r="J247" s="119"/>
      <c r="K247" s="119"/>
      <c r="L247" s="418"/>
      <c r="M247" s="418"/>
      <c r="N247" s="118">
        <f t="shared" si="28"/>
        <v>0</v>
      </c>
      <c r="O247" s="118">
        <f t="shared" si="29"/>
        <v>0</v>
      </c>
      <c r="P247" s="165"/>
      <c r="Q247" s="165"/>
      <c r="R247" s="165"/>
      <c r="S247" s="165"/>
      <c r="T247" s="165"/>
      <c r="U247" s="165"/>
      <c r="V247" s="165"/>
      <c r="W247" s="97"/>
      <c r="AB247" s="155"/>
      <c r="AC247" s="156"/>
      <c r="AD247" s="157"/>
      <c r="AE247" s="156"/>
      <c r="AN247" s="163"/>
      <c r="AO247" s="164"/>
      <c r="AP247" s="99"/>
      <c r="AQ247" s="99"/>
      <c r="AR247" s="189"/>
      <c r="AS247" s="189"/>
      <c r="AT247" s="189"/>
      <c r="AU247" s="190"/>
      <c r="AV247" s="196"/>
      <c r="AW247" s="190"/>
      <c r="AX247" s="189"/>
      <c r="AY247" s="189"/>
      <c r="AZ247" s="192"/>
      <c r="BA247" s="193"/>
      <c r="BB247" s="99"/>
    </row>
    <row r="248" spans="1:54" s="94" customFormat="1" ht="27.75" customHeight="1">
      <c r="A248" s="455" t="s">
        <v>5261</v>
      </c>
      <c r="B248" s="456">
        <v>481000</v>
      </c>
      <c r="C248" s="457" t="str">
        <f>IF(B248="","",VLOOKUP(B248,Упутство!$A$1912:$B$6831,2,FALSE))</f>
        <v>ДОТАЦИЈЕ НЕВЛАДИНИМ ОРГАНИЗАЦИЈАМА</v>
      </c>
      <c r="D248" s="458">
        <f>SUM(D249:D253)</f>
        <v>0</v>
      </c>
      <c r="E248" s="458">
        <f t="shared" ref="E248:M248" si="30">SUM(E249:E253)</f>
        <v>0</v>
      </c>
      <c r="F248" s="458">
        <f t="shared" si="30"/>
        <v>0</v>
      </c>
      <c r="G248" s="458">
        <f t="shared" si="30"/>
        <v>0</v>
      </c>
      <c r="H248" s="459">
        <f t="shared" si="30"/>
        <v>0</v>
      </c>
      <c r="I248" s="459">
        <f t="shared" si="30"/>
        <v>0</v>
      </c>
      <c r="J248" s="458">
        <f t="shared" si="30"/>
        <v>0</v>
      </c>
      <c r="K248" s="458">
        <f t="shared" si="30"/>
        <v>0</v>
      </c>
      <c r="L248" s="458">
        <f t="shared" si="30"/>
        <v>0</v>
      </c>
      <c r="M248" s="458">
        <f t="shared" si="30"/>
        <v>0</v>
      </c>
      <c r="N248" s="460">
        <f t="shared" si="28"/>
        <v>0</v>
      </c>
      <c r="O248" s="460">
        <f t="shared" si="29"/>
        <v>0</v>
      </c>
      <c r="P248" s="165"/>
      <c r="Q248" s="165"/>
      <c r="R248" s="165"/>
      <c r="S248" s="165"/>
      <c r="T248" s="165"/>
      <c r="U248" s="165"/>
      <c r="V248" s="165"/>
      <c r="W248" s="97"/>
      <c r="AB248" s="155"/>
      <c r="AC248" s="156"/>
      <c r="AD248" s="157"/>
      <c r="AE248" s="156"/>
      <c r="AN248" s="163"/>
      <c r="AO248" s="164"/>
      <c r="AP248" s="99"/>
      <c r="AQ248" s="99"/>
      <c r="AR248" s="189"/>
      <c r="AS248" s="189"/>
      <c r="AT248" s="189"/>
      <c r="AU248" s="190"/>
      <c r="AV248" s="196"/>
      <c r="AW248" s="190"/>
      <c r="AX248" s="189"/>
      <c r="AY248" s="189"/>
      <c r="AZ248" s="192"/>
      <c r="BA248" s="193"/>
      <c r="BB248" s="99"/>
    </row>
    <row r="249" spans="1:54" s="94" customFormat="1" ht="27.75" customHeight="1">
      <c r="A249" s="427" t="s">
        <v>5262</v>
      </c>
      <c r="B249" s="426"/>
      <c r="C249" s="187" t="str">
        <f>IF(B249="","",VLOOKUP(B249,Упутство!$A$1912:$B$6831,2,FALSE))</f>
        <v/>
      </c>
      <c r="D249" s="119"/>
      <c r="E249" s="119"/>
      <c r="F249" s="119"/>
      <c r="G249" s="119"/>
      <c r="H249" s="417"/>
      <c r="I249" s="417"/>
      <c r="J249" s="119"/>
      <c r="K249" s="119"/>
      <c r="L249" s="418"/>
      <c r="M249" s="418"/>
      <c r="N249" s="118">
        <f t="shared" si="28"/>
        <v>0</v>
      </c>
      <c r="O249" s="118">
        <f t="shared" si="29"/>
        <v>0</v>
      </c>
      <c r="P249" s="165"/>
      <c r="Q249" s="165"/>
      <c r="R249" s="165"/>
      <c r="S249" s="165"/>
      <c r="T249" s="165"/>
      <c r="U249" s="165"/>
      <c r="V249" s="165"/>
      <c r="W249" s="97"/>
      <c r="AB249" s="155"/>
      <c r="AC249" s="156"/>
      <c r="AD249" s="157"/>
      <c r="AE249" s="156"/>
      <c r="AN249" s="163"/>
      <c r="AO249" s="164"/>
      <c r="AP249" s="99"/>
      <c r="AQ249" s="99"/>
      <c r="AR249" s="189"/>
      <c r="AS249" s="189"/>
      <c r="AT249" s="189"/>
      <c r="AU249" s="190"/>
      <c r="AV249" s="196"/>
      <c r="AW249" s="190"/>
      <c r="AX249" s="189"/>
      <c r="AY249" s="189"/>
      <c r="AZ249" s="192"/>
      <c r="BA249" s="193"/>
      <c r="BB249" s="99"/>
    </row>
    <row r="250" spans="1:54" s="94" customFormat="1" ht="27.75" customHeight="1">
      <c r="A250" s="427" t="s">
        <v>5263</v>
      </c>
      <c r="B250" s="426"/>
      <c r="C250" s="187" t="str">
        <f>IF(B250="","",VLOOKUP(B250,Упутство!$A$1912:$B$6831,2,FALSE))</f>
        <v/>
      </c>
      <c r="D250" s="119"/>
      <c r="E250" s="119"/>
      <c r="F250" s="119"/>
      <c r="G250" s="119"/>
      <c r="H250" s="417"/>
      <c r="I250" s="417"/>
      <c r="J250" s="119"/>
      <c r="K250" s="119"/>
      <c r="L250" s="418"/>
      <c r="M250" s="418"/>
      <c r="N250" s="118">
        <f t="shared" si="28"/>
        <v>0</v>
      </c>
      <c r="O250" s="118">
        <f t="shared" si="29"/>
        <v>0</v>
      </c>
      <c r="P250" s="165"/>
      <c r="Q250" s="165"/>
      <c r="R250" s="165"/>
      <c r="S250" s="165"/>
      <c r="T250" s="165"/>
      <c r="U250" s="165"/>
      <c r="V250" s="165"/>
      <c r="W250" s="97"/>
      <c r="AB250" s="155"/>
      <c r="AC250" s="156"/>
      <c r="AD250" s="157"/>
      <c r="AE250" s="156"/>
      <c r="AN250" s="163"/>
      <c r="AO250" s="164"/>
      <c r="AP250" s="99"/>
      <c r="AQ250" s="99"/>
      <c r="AR250" s="189"/>
      <c r="AS250" s="189"/>
      <c r="AT250" s="189"/>
      <c r="AU250" s="190"/>
      <c r="AV250" s="196"/>
      <c r="AW250" s="190"/>
      <c r="AX250" s="189"/>
      <c r="AY250" s="189"/>
      <c r="AZ250" s="192"/>
      <c r="BA250" s="193"/>
      <c r="BB250" s="99"/>
    </row>
    <row r="251" spans="1:54" s="94" customFormat="1" ht="27.75" customHeight="1">
      <c r="A251" s="427" t="s">
        <v>5264</v>
      </c>
      <c r="B251" s="426"/>
      <c r="C251" s="187" t="str">
        <f>IF(B251="","",VLOOKUP(B251,Упутство!$A$1912:$B$6831,2,FALSE))</f>
        <v/>
      </c>
      <c r="D251" s="119"/>
      <c r="E251" s="119"/>
      <c r="F251" s="119"/>
      <c r="G251" s="119"/>
      <c r="H251" s="417"/>
      <c r="I251" s="417"/>
      <c r="J251" s="119"/>
      <c r="K251" s="119"/>
      <c r="L251" s="418"/>
      <c r="M251" s="418"/>
      <c r="N251" s="118">
        <f t="shared" si="28"/>
        <v>0</v>
      </c>
      <c r="O251" s="118">
        <f t="shared" si="29"/>
        <v>0</v>
      </c>
      <c r="P251" s="165"/>
      <c r="Q251" s="165"/>
      <c r="R251" s="165"/>
      <c r="S251" s="165"/>
      <c r="T251" s="165"/>
      <c r="U251" s="165"/>
      <c r="V251" s="165"/>
      <c r="W251" s="97"/>
      <c r="AB251" s="155"/>
      <c r="AC251" s="156"/>
      <c r="AD251" s="157"/>
      <c r="AE251" s="156"/>
      <c r="AN251" s="163"/>
      <c r="AO251" s="164"/>
      <c r="AP251" s="99"/>
      <c r="AQ251" s="99"/>
      <c r="AR251" s="189"/>
      <c r="AS251" s="189"/>
      <c r="AT251" s="189"/>
      <c r="AU251" s="190"/>
      <c r="AV251" s="196"/>
      <c r="AW251" s="190"/>
      <c r="AX251" s="189"/>
      <c r="AY251" s="189"/>
      <c r="AZ251" s="192"/>
      <c r="BA251" s="193"/>
      <c r="BB251" s="99"/>
    </row>
    <row r="252" spans="1:54" s="94" customFormat="1" ht="27.75" customHeight="1">
      <c r="A252" s="427" t="s">
        <v>5265</v>
      </c>
      <c r="B252" s="426"/>
      <c r="C252" s="187" t="str">
        <f>IF(B252="","",VLOOKUP(B252,Упутство!$A$1912:$B$6831,2,FALSE))</f>
        <v/>
      </c>
      <c r="D252" s="119"/>
      <c r="E252" s="119"/>
      <c r="F252" s="119"/>
      <c r="G252" s="119"/>
      <c r="H252" s="417"/>
      <c r="I252" s="417"/>
      <c r="J252" s="119"/>
      <c r="K252" s="119"/>
      <c r="L252" s="418"/>
      <c r="M252" s="418"/>
      <c r="N252" s="118">
        <f t="shared" si="28"/>
        <v>0</v>
      </c>
      <c r="O252" s="118">
        <f t="shared" si="29"/>
        <v>0</v>
      </c>
      <c r="P252" s="165"/>
      <c r="Q252" s="165"/>
      <c r="R252" s="165"/>
      <c r="S252" s="165"/>
      <c r="T252" s="165"/>
      <c r="U252" s="165"/>
      <c r="V252" s="165"/>
      <c r="W252" s="97"/>
      <c r="AB252" s="155"/>
      <c r="AC252" s="156"/>
      <c r="AD252" s="157"/>
      <c r="AE252" s="156"/>
      <c r="AN252" s="163"/>
      <c r="AO252" s="164"/>
      <c r="AP252" s="99"/>
      <c r="AQ252" s="99"/>
      <c r="AR252" s="189"/>
      <c r="AS252" s="189"/>
      <c r="AT252" s="189"/>
      <c r="AU252" s="190"/>
      <c r="AV252" s="196"/>
      <c r="AW252" s="190"/>
      <c r="AX252" s="189"/>
      <c r="AY252" s="189"/>
      <c r="AZ252" s="192"/>
      <c r="BA252" s="193"/>
      <c r="BB252" s="99"/>
    </row>
    <row r="253" spans="1:54" s="94" customFormat="1" ht="27.75" customHeight="1">
      <c r="A253" s="427" t="s">
        <v>5266</v>
      </c>
      <c r="B253" s="426"/>
      <c r="C253" s="187" t="str">
        <f>IF(B253="","",VLOOKUP(B253,Упутство!$A$1912:$B$6831,2,FALSE))</f>
        <v/>
      </c>
      <c r="D253" s="119"/>
      <c r="E253" s="119"/>
      <c r="F253" s="119"/>
      <c r="G253" s="119"/>
      <c r="H253" s="417"/>
      <c r="I253" s="417"/>
      <c r="J253" s="119"/>
      <c r="K253" s="119"/>
      <c r="L253" s="418"/>
      <c r="M253" s="418"/>
      <c r="N253" s="118">
        <f t="shared" si="28"/>
        <v>0</v>
      </c>
      <c r="O253" s="118">
        <f t="shared" si="29"/>
        <v>0</v>
      </c>
      <c r="P253" s="165"/>
      <c r="Q253" s="165"/>
      <c r="R253" s="165"/>
      <c r="S253" s="165"/>
      <c r="T253" s="165"/>
      <c r="U253" s="165"/>
      <c r="V253" s="165"/>
      <c r="W253" s="97"/>
      <c r="AB253" s="155"/>
      <c r="AC253" s="156"/>
      <c r="AD253" s="157"/>
      <c r="AE253" s="156"/>
      <c r="AN253" s="163"/>
      <c r="AO253" s="164"/>
      <c r="AP253" s="99"/>
      <c r="AQ253" s="99"/>
      <c r="AR253" s="189"/>
      <c r="AS253" s="189"/>
      <c r="AT253" s="189"/>
      <c r="AU253" s="190"/>
      <c r="AV253" s="196"/>
      <c r="AW253" s="190"/>
      <c r="AX253" s="189"/>
      <c r="AY253" s="189"/>
      <c r="AZ253" s="192"/>
      <c r="BA253" s="193"/>
      <c r="BB253" s="99"/>
    </row>
    <row r="254" spans="1:54" s="94" customFormat="1" ht="27.75" customHeight="1">
      <c r="A254" s="455" t="s">
        <v>5267</v>
      </c>
      <c r="B254" s="456">
        <v>482000</v>
      </c>
      <c r="C254" s="457" t="str">
        <f>IF(B254="","",VLOOKUP(B254,Упутство!$A$1912:$B$6831,2,FALSE))</f>
        <v>ПОРЕЗИ, ОБАВЕЗНЕ ТАКСЕ, КАЗНЕ И ПЕНАЛИ</v>
      </c>
      <c r="D254" s="458">
        <f>SUM(D255:D258)</f>
        <v>0</v>
      </c>
      <c r="E254" s="458">
        <f t="shared" ref="E254:M254" si="31">SUM(E255:E258)</f>
        <v>0</v>
      </c>
      <c r="F254" s="458">
        <f t="shared" si="31"/>
        <v>0</v>
      </c>
      <c r="G254" s="458">
        <f t="shared" si="31"/>
        <v>0</v>
      </c>
      <c r="H254" s="459">
        <f t="shared" si="31"/>
        <v>0</v>
      </c>
      <c r="I254" s="459">
        <f t="shared" si="31"/>
        <v>0</v>
      </c>
      <c r="J254" s="458">
        <f t="shared" si="31"/>
        <v>0</v>
      </c>
      <c r="K254" s="458">
        <f t="shared" si="31"/>
        <v>0</v>
      </c>
      <c r="L254" s="458">
        <f t="shared" si="31"/>
        <v>0</v>
      </c>
      <c r="M254" s="458">
        <f t="shared" si="31"/>
        <v>0</v>
      </c>
      <c r="N254" s="460">
        <f t="shared" si="28"/>
        <v>0</v>
      </c>
      <c r="O254" s="460">
        <f t="shared" si="29"/>
        <v>0</v>
      </c>
      <c r="P254" s="165"/>
      <c r="Q254" s="165"/>
      <c r="R254" s="165"/>
      <c r="S254" s="165"/>
      <c r="T254" s="165"/>
      <c r="U254" s="165"/>
      <c r="V254" s="165"/>
      <c r="W254" s="97"/>
      <c r="AB254" s="155"/>
      <c r="AC254" s="156"/>
      <c r="AD254" s="157"/>
      <c r="AE254" s="156"/>
      <c r="AN254" s="163"/>
      <c r="AO254" s="164"/>
      <c r="AP254" s="99"/>
      <c r="AQ254" s="99"/>
      <c r="AR254" s="189"/>
      <c r="AS254" s="189"/>
      <c r="AT254" s="189"/>
      <c r="AU254" s="190"/>
      <c r="AV254" s="196"/>
      <c r="AW254" s="190"/>
      <c r="AX254" s="189"/>
      <c r="AY254" s="189"/>
      <c r="AZ254" s="192"/>
      <c r="BA254" s="193"/>
      <c r="BB254" s="99"/>
    </row>
    <row r="255" spans="1:54" s="94" customFormat="1" ht="27.75" customHeight="1">
      <c r="A255" s="427" t="s">
        <v>5268</v>
      </c>
      <c r="B255" s="426"/>
      <c r="C255" s="187" t="str">
        <f>IF(B255="","",VLOOKUP(B255,Упутство!$A$1912:$B$6831,2,FALSE))</f>
        <v/>
      </c>
      <c r="D255" s="119"/>
      <c r="E255" s="119"/>
      <c r="F255" s="119"/>
      <c r="G255" s="119"/>
      <c r="H255" s="417"/>
      <c r="I255" s="417"/>
      <c r="J255" s="119"/>
      <c r="K255" s="119"/>
      <c r="L255" s="418"/>
      <c r="M255" s="418"/>
      <c r="N255" s="118">
        <f t="shared" si="28"/>
        <v>0</v>
      </c>
      <c r="O255" s="118">
        <f t="shared" si="29"/>
        <v>0</v>
      </c>
      <c r="P255" s="165"/>
      <c r="Q255" s="165"/>
      <c r="R255" s="165"/>
      <c r="S255" s="165"/>
      <c r="T255" s="165"/>
      <c r="U255" s="165"/>
      <c r="V255" s="165"/>
      <c r="W255" s="97"/>
      <c r="AB255" s="155"/>
      <c r="AC255" s="156"/>
      <c r="AD255" s="157"/>
      <c r="AE255" s="156"/>
      <c r="AN255" s="163"/>
      <c r="AO255" s="164"/>
      <c r="AP255" s="99"/>
      <c r="AQ255" s="99"/>
      <c r="AR255" s="189"/>
      <c r="AS255" s="189"/>
      <c r="AT255" s="189"/>
      <c r="AU255" s="190"/>
      <c r="AV255" s="196"/>
      <c r="AW255" s="190"/>
      <c r="AX255" s="189"/>
      <c r="AY255" s="189"/>
      <c r="AZ255" s="192"/>
      <c r="BA255" s="193"/>
      <c r="BB255" s="99"/>
    </row>
    <row r="256" spans="1:54" s="94" customFormat="1" ht="27.75" customHeight="1">
      <c r="A256" s="427" t="s">
        <v>5269</v>
      </c>
      <c r="B256" s="426"/>
      <c r="C256" s="187" t="str">
        <f>IF(B256="","",VLOOKUP(B256,Упутство!$A$1912:$B$6831,2,FALSE))</f>
        <v/>
      </c>
      <c r="D256" s="119"/>
      <c r="E256" s="119"/>
      <c r="F256" s="119"/>
      <c r="G256" s="119"/>
      <c r="H256" s="417"/>
      <c r="I256" s="417"/>
      <c r="J256" s="119"/>
      <c r="K256" s="119"/>
      <c r="L256" s="418"/>
      <c r="M256" s="418"/>
      <c r="N256" s="118">
        <f t="shared" si="28"/>
        <v>0</v>
      </c>
      <c r="O256" s="118">
        <f t="shared" si="29"/>
        <v>0</v>
      </c>
      <c r="P256" s="165"/>
      <c r="Q256" s="165"/>
      <c r="R256" s="165"/>
      <c r="S256" s="165"/>
      <c r="T256" s="165"/>
      <c r="U256" s="165"/>
      <c r="V256" s="165"/>
      <c r="W256" s="97"/>
      <c r="AB256" s="155"/>
      <c r="AC256" s="156"/>
      <c r="AD256" s="157"/>
      <c r="AE256" s="156"/>
      <c r="AN256" s="163"/>
      <c r="AO256" s="164"/>
      <c r="AP256" s="99"/>
      <c r="AQ256" s="99"/>
      <c r="AR256" s="189"/>
      <c r="AS256" s="189"/>
      <c r="AT256" s="189"/>
      <c r="AU256" s="190"/>
      <c r="AV256" s="196"/>
      <c r="AW256" s="190"/>
      <c r="AX256" s="189"/>
      <c r="AY256" s="189"/>
      <c r="AZ256" s="192"/>
      <c r="BA256" s="193"/>
      <c r="BB256" s="99"/>
    </row>
    <row r="257" spans="1:54" s="94" customFormat="1" ht="27.75" customHeight="1">
      <c r="A257" s="427" t="s">
        <v>5270</v>
      </c>
      <c r="B257" s="426"/>
      <c r="C257" s="187" t="str">
        <f>IF(B257="","",VLOOKUP(B257,Упутство!$A$1912:$B$6831,2,FALSE))</f>
        <v/>
      </c>
      <c r="D257" s="119"/>
      <c r="E257" s="119"/>
      <c r="F257" s="119"/>
      <c r="G257" s="119"/>
      <c r="H257" s="417"/>
      <c r="I257" s="417"/>
      <c r="J257" s="119"/>
      <c r="K257" s="119"/>
      <c r="L257" s="418"/>
      <c r="M257" s="418"/>
      <c r="N257" s="118">
        <f t="shared" si="28"/>
        <v>0</v>
      </c>
      <c r="O257" s="118">
        <f t="shared" si="29"/>
        <v>0</v>
      </c>
      <c r="P257" s="165"/>
      <c r="Q257" s="165"/>
      <c r="R257" s="165"/>
      <c r="S257" s="165"/>
      <c r="T257" s="165"/>
      <c r="U257" s="165"/>
      <c r="V257" s="165"/>
      <c r="W257" s="97"/>
      <c r="AB257" s="155"/>
      <c r="AC257" s="156"/>
      <c r="AD257" s="157"/>
      <c r="AE257" s="156"/>
      <c r="AN257" s="163"/>
      <c r="AO257" s="164"/>
      <c r="AP257" s="99"/>
      <c r="AQ257" s="99"/>
      <c r="AR257" s="189"/>
      <c r="AS257" s="189"/>
      <c r="AT257" s="189"/>
      <c r="AU257" s="190"/>
      <c r="AV257" s="196"/>
      <c r="AW257" s="190"/>
      <c r="AX257" s="189"/>
      <c r="AY257" s="189"/>
      <c r="AZ257" s="192"/>
      <c r="BA257" s="193"/>
      <c r="BB257" s="99"/>
    </row>
    <row r="258" spans="1:54" s="94" customFormat="1" ht="27.75" customHeight="1">
      <c r="A258" s="427" t="s">
        <v>5271</v>
      </c>
      <c r="B258" s="426"/>
      <c r="C258" s="187" t="str">
        <f>IF(B258="","",VLOOKUP(B258,Упутство!$A$1912:$B$6831,2,FALSE))</f>
        <v/>
      </c>
      <c r="D258" s="119"/>
      <c r="E258" s="119"/>
      <c r="F258" s="119"/>
      <c r="G258" s="119"/>
      <c r="H258" s="417"/>
      <c r="I258" s="417"/>
      <c r="J258" s="119"/>
      <c r="K258" s="119"/>
      <c r="L258" s="418"/>
      <c r="M258" s="418"/>
      <c r="N258" s="118">
        <f t="shared" si="28"/>
        <v>0</v>
      </c>
      <c r="O258" s="118">
        <f t="shared" si="29"/>
        <v>0</v>
      </c>
      <c r="P258" s="165"/>
      <c r="Q258" s="165"/>
      <c r="R258" s="165"/>
      <c r="S258" s="165"/>
      <c r="T258" s="165"/>
      <c r="U258" s="165"/>
      <c r="V258" s="165"/>
      <c r="W258" s="97"/>
      <c r="AB258" s="155"/>
      <c r="AC258" s="156"/>
      <c r="AD258" s="157"/>
      <c r="AE258" s="156"/>
      <c r="AN258" s="163"/>
      <c r="AO258" s="164"/>
      <c r="AP258" s="99"/>
      <c r="AQ258" s="99"/>
      <c r="AR258" s="189"/>
      <c r="AS258" s="189"/>
      <c r="AT258" s="189"/>
      <c r="AU258" s="190"/>
      <c r="AV258" s="196"/>
      <c r="AW258" s="190"/>
      <c r="AX258" s="189"/>
      <c r="AY258" s="189"/>
      <c r="AZ258" s="192"/>
      <c r="BA258" s="193"/>
      <c r="BB258" s="99"/>
    </row>
    <row r="259" spans="1:54" s="94" customFormat="1" ht="27.75" customHeight="1">
      <c r="A259" s="455" t="s">
        <v>5272</v>
      </c>
      <c r="B259" s="456">
        <v>483000</v>
      </c>
      <c r="C259" s="457" t="str">
        <f>IF(B259="","",VLOOKUP(B259,Упутство!$A$1912:$B$6831,2,FALSE))</f>
        <v>НОВЧАНЕ КАЗНЕ И ПЕНАЛИ ПО РЕШЕЊУ СУДОВА</v>
      </c>
      <c r="D259" s="458">
        <f>SUM(D260)</f>
        <v>0</v>
      </c>
      <c r="E259" s="458">
        <f t="shared" ref="E259:M259" si="32">SUM(E260)</f>
        <v>0</v>
      </c>
      <c r="F259" s="458">
        <f t="shared" si="32"/>
        <v>0</v>
      </c>
      <c r="G259" s="458">
        <f t="shared" si="32"/>
        <v>0</v>
      </c>
      <c r="H259" s="459">
        <f t="shared" si="32"/>
        <v>0</v>
      </c>
      <c r="I259" s="459">
        <f t="shared" si="32"/>
        <v>0</v>
      </c>
      <c r="J259" s="458">
        <f t="shared" si="32"/>
        <v>0</v>
      </c>
      <c r="K259" s="458">
        <f t="shared" si="32"/>
        <v>0</v>
      </c>
      <c r="L259" s="458">
        <f t="shared" si="32"/>
        <v>0</v>
      </c>
      <c r="M259" s="458">
        <f t="shared" si="32"/>
        <v>0</v>
      </c>
      <c r="N259" s="460">
        <f t="shared" si="28"/>
        <v>0</v>
      </c>
      <c r="O259" s="460">
        <f t="shared" si="29"/>
        <v>0</v>
      </c>
      <c r="P259" s="165"/>
      <c r="Q259" s="165"/>
      <c r="R259" s="165"/>
      <c r="S259" s="165"/>
      <c r="T259" s="165"/>
      <c r="U259" s="165"/>
      <c r="V259" s="165"/>
      <c r="W259" s="97"/>
      <c r="AB259" s="155"/>
      <c r="AC259" s="156"/>
      <c r="AD259" s="157"/>
      <c r="AE259" s="156"/>
      <c r="AN259" s="163"/>
      <c r="AO259" s="164"/>
      <c r="AP259" s="99"/>
      <c r="AQ259" s="99"/>
      <c r="AR259" s="189"/>
      <c r="AS259" s="189"/>
      <c r="AT259" s="189"/>
      <c r="AU259" s="190"/>
      <c r="AV259" s="196"/>
      <c r="AW259" s="190"/>
      <c r="AX259" s="189"/>
      <c r="AY259" s="189"/>
      <c r="AZ259" s="192"/>
      <c r="BA259" s="193"/>
      <c r="BB259" s="99"/>
    </row>
    <row r="260" spans="1:54" s="94" customFormat="1" ht="27.75" customHeight="1">
      <c r="A260" s="427" t="s">
        <v>5273</v>
      </c>
      <c r="B260" s="426"/>
      <c r="C260" s="187" t="str">
        <f>IF(B260="","",VLOOKUP(B260,Упутство!$A$1912:$B$6831,2,FALSE))</f>
        <v/>
      </c>
      <c r="D260" s="119"/>
      <c r="E260" s="119"/>
      <c r="F260" s="119"/>
      <c r="G260" s="119"/>
      <c r="H260" s="417"/>
      <c r="I260" s="417"/>
      <c r="J260" s="119"/>
      <c r="K260" s="119"/>
      <c r="L260" s="418"/>
      <c r="M260" s="418"/>
      <c r="N260" s="118">
        <f t="shared" si="28"/>
        <v>0</v>
      </c>
      <c r="O260" s="118">
        <f t="shared" si="29"/>
        <v>0</v>
      </c>
      <c r="P260" s="165"/>
      <c r="Q260" s="165"/>
      <c r="R260" s="165"/>
      <c r="S260" s="165"/>
      <c r="T260" s="165"/>
      <c r="U260" s="165"/>
      <c r="V260" s="165"/>
      <c r="W260" s="97"/>
      <c r="AB260" s="155"/>
      <c r="AC260" s="156"/>
      <c r="AD260" s="157"/>
      <c r="AE260" s="156"/>
      <c r="AN260" s="163"/>
      <c r="AO260" s="164"/>
      <c r="AP260" s="99"/>
      <c r="AQ260" s="99"/>
      <c r="AR260" s="189"/>
      <c r="AS260" s="189"/>
      <c r="AT260" s="189"/>
      <c r="AU260" s="190"/>
      <c r="AV260" s="196"/>
      <c r="AW260" s="190"/>
      <c r="AX260" s="189"/>
      <c r="AY260" s="189"/>
      <c r="AZ260" s="192"/>
      <c r="BA260" s="193"/>
      <c r="BB260" s="99"/>
    </row>
    <row r="261" spans="1:54" s="94" customFormat="1" ht="49.5" customHeight="1">
      <c r="A261" s="455" t="s">
        <v>5274</v>
      </c>
      <c r="B261" s="456">
        <v>484000</v>
      </c>
      <c r="C261" s="457" t="str">
        <f>IF(B261="","",VLOOKUP(B261,Упутство!$A$1912:$B$6831,2,FALSE))</f>
        <v>НАКНАДА ШТЕТЕ ЗА ПОВРЕДЕ ИЛИ ШТЕТУ НАСТАЛУ УСЛЕД ЕЛЕМЕНТАРНИХ НЕПОГОДА ИЛИ ДРУГИХ ПРИРОДНИХ УЗРОКА</v>
      </c>
      <c r="D261" s="458">
        <f>SUM(D262:D263)</f>
        <v>0</v>
      </c>
      <c r="E261" s="458">
        <f t="shared" ref="E261:M261" si="33">SUM(E262:E263)</f>
        <v>0</v>
      </c>
      <c r="F261" s="458">
        <f t="shared" si="33"/>
        <v>0</v>
      </c>
      <c r="G261" s="458">
        <f t="shared" si="33"/>
        <v>0</v>
      </c>
      <c r="H261" s="459">
        <f t="shared" si="33"/>
        <v>0</v>
      </c>
      <c r="I261" s="459">
        <f t="shared" si="33"/>
        <v>0</v>
      </c>
      <c r="J261" s="458">
        <f t="shared" si="33"/>
        <v>0</v>
      </c>
      <c r="K261" s="458">
        <f t="shared" si="33"/>
        <v>0</v>
      </c>
      <c r="L261" s="458">
        <f t="shared" si="33"/>
        <v>0</v>
      </c>
      <c r="M261" s="458">
        <f t="shared" si="33"/>
        <v>0</v>
      </c>
      <c r="N261" s="460">
        <f t="shared" si="28"/>
        <v>0</v>
      </c>
      <c r="O261" s="460">
        <f t="shared" si="29"/>
        <v>0</v>
      </c>
      <c r="P261" s="165"/>
      <c r="Q261" s="165"/>
      <c r="R261" s="165"/>
      <c r="S261" s="165"/>
      <c r="T261" s="165"/>
      <c r="U261" s="165"/>
      <c r="V261" s="165"/>
      <c r="W261" s="97"/>
      <c r="AB261" s="155"/>
      <c r="AC261" s="156"/>
      <c r="AD261" s="157"/>
      <c r="AE261" s="156"/>
      <c r="AN261" s="163"/>
      <c r="AO261" s="164"/>
      <c r="AP261" s="99"/>
      <c r="AQ261" s="99"/>
      <c r="AR261" s="189"/>
      <c r="AS261" s="189"/>
      <c r="AT261" s="189"/>
      <c r="AU261" s="190"/>
      <c r="AV261" s="196"/>
      <c r="AW261" s="190"/>
      <c r="AX261" s="189"/>
      <c r="AY261" s="189"/>
      <c r="AZ261" s="192"/>
      <c r="BA261" s="193"/>
      <c r="BB261" s="99"/>
    </row>
    <row r="262" spans="1:54" s="94" customFormat="1" ht="27.75" customHeight="1">
      <c r="A262" s="427" t="s">
        <v>5275</v>
      </c>
      <c r="B262" s="426"/>
      <c r="C262" s="187" t="str">
        <f>IF(B262="","",VLOOKUP(B262,Упутство!$A$1912:$B$6831,2,FALSE))</f>
        <v/>
      </c>
      <c r="D262" s="119"/>
      <c r="E262" s="119"/>
      <c r="F262" s="119"/>
      <c r="G262" s="119"/>
      <c r="H262" s="417"/>
      <c r="I262" s="417"/>
      <c r="J262" s="119"/>
      <c r="K262" s="119"/>
      <c r="L262" s="418"/>
      <c r="M262" s="418"/>
      <c r="N262" s="118">
        <f t="shared" si="28"/>
        <v>0</v>
      </c>
      <c r="O262" s="118">
        <f t="shared" si="29"/>
        <v>0</v>
      </c>
      <c r="P262" s="165"/>
      <c r="Q262" s="165"/>
      <c r="R262" s="165"/>
      <c r="S262" s="165"/>
      <c r="T262" s="165"/>
      <c r="U262" s="165"/>
      <c r="V262" s="165"/>
      <c r="W262" s="97"/>
      <c r="AB262" s="155"/>
      <c r="AC262" s="156"/>
      <c r="AD262" s="157"/>
      <c r="AE262" s="156"/>
      <c r="AN262" s="163"/>
      <c r="AO262" s="164"/>
      <c r="AP262" s="99"/>
      <c r="AQ262" s="99"/>
      <c r="AR262" s="189"/>
      <c r="AS262" s="189"/>
      <c r="AT262" s="189"/>
      <c r="AU262" s="190"/>
      <c r="AV262" s="196"/>
      <c r="AW262" s="190"/>
      <c r="AX262" s="189"/>
      <c r="AY262" s="189"/>
      <c r="AZ262" s="192"/>
      <c r="BA262" s="193"/>
      <c r="BB262" s="99"/>
    </row>
    <row r="263" spans="1:54" s="94" customFormat="1" ht="27.75" customHeight="1">
      <c r="A263" s="427" t="s">
        <v>5276</v>
      </c>
      <c r="B263" s="426"/>
      <c r="C263" s="187" t="str">
        <f>IF(B263="","",VLOOKUP(B263,Упутство!$A$1912:$B$6831,2,FALSE))</f>
        <v/>
      </c>
      <c r="D263" s="119"/>
      <c r="E263" s="119"/>
      <c r="F263" s="119"/>
      <c r="G263" s="119"/>
      <c r="H263" s="417"/>
      <c r="I263" s="417"/>
      <c r="J263" s="119"/>
      <c r="K263" s="119"/>
      <c r="L263" s="418"/>
      <c r="M263" s="418"/>
      <c r="N263" s="118">
        <f t="shared" si="28"/>
        <v>0</v>
      </c>
      <c r="O263" s="118">
        <f t="shared" si="29"/>
        <v>0</v>
      </c>
      <c r="P263" s="165"/>
      <c r="Q263" s="165"/>
      <c r="R263" s="165"/>
      <c r="S263" s="165"/>
      <c r="T263" s="165"/>
      <c r="U263" s="165"/>
      <c r="V263" s="165"/>
      <c r="W263" s="97"/>
      <c r="AB263" s="155"/>
      <c r="AC263" s="156"/>
      <c r="AD263" s="157"/>
      <c r="AE263" s="156"/>
      <c r="AN263" s="163"/>
      <c r="AO263" s="164"/>
      <c r="AP263" s="99"/>
      <c r="AQ263" s="99"/>
      <c r="AR263" s="189"/>
      <c r="AS263" s="189"/>
      <c r="AT263" s="189"/>
      <c r="AU263" s="190"/>
      <c r="AV263" s="196"/>
      <c r="AW263" s="190"/>
      <c r="AX263" s="189"/>
      <c r="AY263" s="189"/>
      <c r="AZ263" s="192"/>
      <c r="BA263" s="193"/>
      <c r="BB263" s="99"/>
    </row>
    <row r="264" spans="1:54" s="94" customFormat="1" ht="42.75" customHeight="1">
      <c r="A264" s="455" t="s">
        <v>5277</v>
      </c>
      <c r="B264" s="456">
        <v>485000</v>
      </c>
      <c r="C264" s="457" t="str">
        <f>IF(B264="","",VLOOKUP(B264,Упутство!$A$1912:$B$6831,2,FALSE))</f>
        <v>НАКНАДА ШТЕТЕ ЗА ПОВРЕДЕ ИЛИ ШТЕТУ НАНЕТУ ОД СТРАНЕ ДРЖАВНИХ ОРГАНА</v>
      </c>
      <c r="D264" s="458">
        <f>SUM(D265:D266)</f>
        <v>0</v>
      </c>
      <c r="E264" s="458">
        <f t="shared" ref="E264:M264" si="34">SUM(E265:E266)</f>
        <v>0</v>
      </c>
      <c r="F264" s="458">
        <f t="shared" si="34"/>
        <v>0</v>
      </c>
      <c r="G264" s="458">
        <f t="shared" si="34"/>
        <v>0</v>
      </c>
      <c r="H264" s="459">
        <f t="shared" si="34"/>
        <v>0</v>
      </c>
      <c r="I264" s="459">
        <f t="shared" si="34"/>
        <v>0</v>
      </c>
      <c r="J264" s="458">
        <f t="shared" si="34"/>
        <v>0</v>
      </c>
      <c r="K264" s="458">
        <f t="shared" si="34"/>
        <v>0</v>
      </c>
      <c r="L264" s="458">
        <f t="shared" si="34"/>
        <v>0</v>
      </c>
      <c r="M264" s="458">
        <f t="shared" si="34"/>
        <v>0</v>
      </c>
      <c r="N264" s="460">
        <f t="shared" si="28"/>
        <v>0</v>
      </c>
      <c r="O264" s="460">
        <f t="shared" si="29"/>
        <v>0</v>
      </c>
      <c r="P264" s="165"/>
      <c r="Q264" s="165"/>
      <c r="R264" s="165"/>
      <c r="S264" s="165"/>
      <c r="T264" s="165"/>
      <c r="U264" s="165"/>
      <c r="V264" s="165"/>
      <c r="W264" s="97"/>
      <c r="AB264" s="155"/>
      <c r="AC264" s="156"/>
      <c r="AD264" s="157"/>
      <c r="AE264" s="156"/>
      <c r="AN264" s="163"/>
      <c r="AO264" s="164"/>
      <c r="AP264" s="99"/>
      <c r="AQ264" s="99"/>
      <c r="AR264" s="189"/>
      <c r="AS264" s="189"/>
      <c r="AT264" s="189"/>
      <c r="AU264" s="190"/>
      <c r="AV264" s="196"/>
      <c r="AW264" s="190"/>
      <c r="AX264" s="189"/>
      <c r="AY264" s="189"/>
      <c r="AZ264" s="192"/>
      <c r="BA264" s="193"/>
      <c r="BB264" s="99"/>
    </row>
    <row r="265" spans="1:54" s="94" customFormat="1" ht="27.75" customHeight="1">
      <c r="A265" s="427" t="s">
        <v>5278</v>
      </c>
      <c r="B265" s="426"/>
      <c r="C265" s="187" t="str">
        <f>IF(B265="","",VLOOKUP(B265,Упутство!$A$1912:$B$6831,2,FALSE))</f>
        <v/>
      </c>
      <c r="D265" s="119"/>
      <c r="E265" s="119"/>
      <c r="F265" s="119"/>
      <c r="G265" s="119"/>
      <c r="H265" s="417"/>
      <c r="I265" s="417"/>
      <c r="J265" s="119"/>
      <c r="K265" s="119"/>
      <c r="L265" s="418"/>
      <c r="M265" s="418"/>
      <c r="N265" s="118">
        <f t="shared" si="28"/>
        <v>0</v>
      </c>
      <c r="O265" s="118">
        <f t="shared" si="29"/>
        <v>0</v>
      </c>
      <c r="P265" s="165"/>
      <c r="Q265" s="165"/>
      <c r="R265" s="165"/>
      <c r="S265" s="165"/>
      <c r="T265" s="165"/>
      <c r="U265" s="165"/>
      <c r="V265" s="165"/>
      <c r="W265" s="97"/>
      <c r="AB265" s="155"/>
      <c r="AC265" s="156"/>
      <c r="AD265" s="157"/>
      <c r="AE265" s="156"/>
      <c r="AN265" s="163"/>
      <c r="AO265" s="164"/>
      <c r="AP265" s="99"/>
      <c r="AQ265" s="99"/>
      <c r="AR265" s="189"/>
      <c r="AS265" s="189"/>
      <c r="AT265" s="189"/>
      <c r="AU265" s="190"/>
      <c r="AV265" s="196"/>
      <c r="AW265" s="190"/>
      <c r="AX265" s="189"/>
      <c r="AY265" s="189"/>
      <c r="AZ265" s="192"/>
      <c r="BA265" s="193"/>
      <c r="BB265" s="99"/>
    </row>
    <row r="266" spans="1:54" s="94" customFormat="1" ht="27.75" customHeight="1">
      <c r="A266" s="427" t="s">
        <v>5279</v>
      </c>
      <c r="B266" s="426"/>
      <c r="C266" s="187" t="str">
        <f>IF(B266="","",VLOOKUP(B266,Упутство!$A$1912:$B$6831,2,FALSE))</f>
        <v/>
      </c>
      <c r="D266" s="119"/>
      <c r="E266" s="119"/>
      <c r="F266" s="119"/>
      <c r="G266" s="119"/>
      <c r="H266" s="417"/>
      <c r="I266" s="417"/>
      <c r="J266" s="119"/>
      <c r="K266" s="119"/>
      <c r="L266" s="418"/>
      <c r="M266" s="418"/>
      <c r="N266" s="118">
        <f t="shared" si="28"/>
        <v>0</v>
      </c>
      <c r="O266" s="118">
        <f t="shared" si="29"/>
        <v>0</v>
      </c>
      <c r="P266" s="165"/>
      <c r="Q266" s="165"/>
      <c r="R266" s="165"/>
      <c r="S266" s="165"/>
      <c r="T266" s="165"/>
      <c r="U266" s="165"/>
      <c r="V266" s="165"/>
      <c r="W266" s="97"/>
      <c r="AB266" s="155"/>
      <c r="AC266" s="156"/>
      <c r="AD266" s="157"/>
      <c r="AE266" s="156"/>
      <c r="AN266" s="163"/>
      <c r="AO266" s="164"/>
      <c r="AP266" s="99"/>
      <c r="AQ266" s="99"/>
      <c r="AR266" s="189"/>
      <c r="AS266" s="189"/>
      <c r="AT266" s="189"/>
      <c r="AU266" s="190"/>
      <c r="AV266" s="196"/>
      <c r="AW266" s="190"/>
      <c r="AX266" s="189"/>
      <c r="AY266" s="189"/>
      <c r="AZ266" s="192"/>
      <c r="BA266" s="193"/>
      <c r="BB266" s="99"/>
    </row>
    <row r="267" spans="1:54" s="94" customFormat="1" ht="27.75" customHeight="1">
      <c r="A267" s="455" t="s">
        <v>5280</v>
      </c>
      <c r="B267" s="456">
        <v>499000</v>
      </c>
      <c r="C267" s="457" t="str">
        <f>IF(B267="","",VLOOKUP(B267,Упутство!$A$1912:$B$6831,2,FALSE))</f>
        <v>СРЕДСТВА РЕЗЕРВЕ</v>
      </c>
      <c r="D267" s="458">
        <f>SUM(D268:D269)</f>
        <v>0</v>
      </c>
      <c r="E267" s="458">
        <f t="shared" ref="E267:M267" si="35">SUM(E268:E269)</f>
        <v>0</v>
      </c>
      <c r="F267" s="458">
        <f t="shared" si="35"/>
        <v>0</v>
      </c>
      <c r="G267" s="458">
        <f t="shared" si="35"/>
        <v>0</v>
      </c>
      <c r="H267" s="459">
        <f t="shared" si="35"/>
        <v>0</v>
      </c>
      <c r="I267" s="459">
        <f t="shared" si="35"/>
        <v>0</v>
      </c>
      <c r="J267" s="458">
        <f t="shared" si="35"/>
        <v>0</v>
      </c>
      <c r="K267" s="458">
        <f t="shared" si="35"/>
        <v>0</v>
      </c>
      <c r="L267" s="458">
        <f t="shared" si="35"/>
        <v>0</v>
      </c>
      <c r="M267" s="458">
        <f t="shared" si="35"/>
        <v>0</v>
      </c>
      <c r="N267" s="460">
        <f t="shared" si="28"/>
        <v>0</v>
      </c>
      <c r="O267" s="460">
        <f t="shared" si="29"/>
        <v>0</v>
      </c>
      <c r="P267" s="165"/>
      <c r="Q267" s="165"/>
      <c r="R267" s="165"/>
      <c r="S267" s="165"/>
      <c r="T267" s="165"/>
      <c r="U267" s="165"/>
      <c r="V267" s="165"/>
      <c r="W267" s="97"/>
      <c r="AB267" s="155"/>
      <c r="AC267" s="156"/>
      <c r="AD267" s="157"/>
      <c r="AE267" s="156"/>
      <c r="AN267" s="163"/>
      <c r="AO267" s="164"/>
      <c r="AP267" s="99"/>
      <c r="AQ267" s="99"/>
      <c r="AR267" s="189"/>
      <c r="AS267" s="189"/>
      <c r="AT267" s="189"/>
      <c r="AU267" s="190"/>
      <c r="AV267" s="196"/>
      <c r="AW267" s="190"/>
      <c r="AX267" s="189"/>
      <c r="AY267" s="189"/>
      <c r="AZ267" s="192"/>
      <c r="BA267" s="193"/>
      <c r="BB267" s="99"/>
    </row>
    <row r="268" spans="1:54" s="94" customFormat="1" ht="27.75" customHeight="1">
      <c r="A268" s="427" t="s">
        <v>5281</v>
      </c>
      <c r="B268" s="426"/>
      <c r="C268" s="187" t="str">
        <f>IF(B268="","",VLOOKUP(B268,Упутство!$A$1912:$B$6831,2,FALSE))</f>
        <v/>
      </c>
      <c r="D268" s="119"/>
      <c r="E268" s="119"/>
      <c r="F268" s="119"/>
      <c r="G268" s="119"/>
      <c r="H268" s="417"/>
      <c r="I268" s="417"/>
      <c r="J268" s="119"/>
      <c r="K268" s="119"/>
      <c r="L268" s="418"/>
      <c r="M268" s="418"/>
      <c r="N268" s="118">
        <f t="shared" si="28"/>
        <v>0</v>
      </c>
      <c r="O268" s="118">
        <f t="shared" si="29"/>
        <v>0</v>
      </c>
      <c r="P268" s="165"/>
      <c r="Q268" s="165"/>
      <c r="R268" s="165"/>
      <c r="S268" s="165"/>
      <c r="T268" s="165"/>
      <c r="U268" s="165"/>
      <c r="V268" s="165"/>
      <c r="W268" s="97"/>
      <c r="AB268" s="155"/>
      <c r="AC268" s="156"/>
      <c r="AD268" s="157"/>
      <c r="AE268" s="156"/>
      <c r="AN268" s="163"/>
      <c r="AO268" s="164"/>
      <c r="AP268" s="99"/>
      <c r="AQ268" s="99"/>
      <c r="AR268" s="189"/>
      <c r="AS268" s="189"/>
      <c r="AT268" s="189"/>
      <c r="AU268" s="190"/>
      <c r="AV268" s="196"/>
      <c r="AW268" s="190"/>
      <c r="AX268" s="189"/>
      <c r="AY268" s="189"/>
      <c r="AZ268" s="192"/>
      <c r="BA268" s="193"/>
      <c r="BB268" s="99"/>
    </row>
    <row r="269" spans="1:54" s="94" customFormat="1" ht="27.75" customHeight="1">
      <c r="A269" s="427" t="s">
        <v>5282</v>
      </c>
      <c r="B269" s="426"/>
      <c r="C269" s="187" t="str">
        <f>IF(B269="","",VLOOKUP(B269,Упутство!$A$1912:$B$6831,2,FALSE))</f>
        <v/>
      </c>
      <c r="D269" s="119"/>
      <c r="E269" s="119"/>
      <c r="F269" s="119"/>
      <c r="G269" s="119"/>
      <c r="H269" s="417"/>
      <c r="I269" s="417"/>
      <c r="J269" s="119"/>
      <c r="K269" s="119"/>
      <c r="L269" s="418"/>
      <c r="M269" s="418"/>
      <c r="N269" s="118">
        <f t="shared" si="28"/>
        <v>0</v>
      </c>
      <c r="O269" s="118">
        <f t="shared" si="29"/>
        <v>0</v>
      </c>
      <c r="P269" s="165"/>
      <c r="Q269" s="165"/>
      <c r="R269" s="165"/>
      <c r="S269" s="165"/>
      <c r="T269" s="165"/>
      <c r="U269" s="165"/>
      <c r="V269" s="165"/>
      <c r="W269" s="97"/>
      <c r="AB269" s="155"/>
      <c r="AC269" s="156"/>
      <c r="AD269" s="157"/>
      <c r="AE269" s="156"/>
      <c r="AN269" s="163"/>
      <c r="AO269" s="164"/>
      <c r="AP269" s="99"/>
      <c r="AQ269" s="99"/>
      <c r="AR269" s="189"/>
      <c r="AS269" s="189"/>
      <c r="AT269" s="189"/>
      <c r="AU269" s="190"/>
      <c r="AV269" s="196"/>
      <c r="AW269" s="190"/>
      <c r="AX269" s="189"/>
      <c r="AY269" s="189"/>
      <c r="AZ269" s="192"/>
      <c r="BA269" s="193"/>
      <c r="BB269" s="99"/>
    </row>
    <row r="270" spans="1:54" s="94" customFormat="1" ht="27.75" customHeight="1">
      <c r="A270" s="455" t="s">
        <v>5283</v>
      </c>
      <c r="B270" s="456">
        <v>511000</v>
      </c>
      <c r="C270" s="457" t="str">
        <f>IF(B270="","",VLOOKUP(B270,Упутство!$A$1912:$B$6831,2,FALSE))</f>
        <v>ЗГРАДЕ И ГРАЂЕВИНСКИ ОБЈЕКТИ</v>
      </c>
      <c r="D270" s="458">
        <f>SUM(D271:D276)</f>
        <v>0</v>
      </c>
      <c r="E270" s="458">
        <f t="shared" ref="E270:M270" si="36">SUM(E271:E276)</f>
        <v>0</v>
      </c>
      <c r="F270" s="458">
        <f t="shared" si="36"/>
        <v>0</v>
      </c>
      <c r="G270" s="458">
        <f t="shared" si="36"/>
        <v>0</v>
      </c>
      <c r="H270" s="459">
        <f t="shared" si="36"/>
        <v>0</v>
      </c>
      <c r="I270" s="459">
        <f t="shared" si="36"/>
        <v>0</v>
      </c>
      <c r="J270" s="458">
        <f t="shared" si="36"/>
        <v>0</v>
      </c>
      <c r="K270" s="458">
        <f t="shared" si="36"/>
        <v>0</v>
      </c>
      <c r="L270" s="458">
        <f t="shared" si="36"/>
        <v>0</v>
      </c>
      <c r="M270" s="458">
        <f t="shared" si="36"/>
        <v>0</v>
      </c>
      <c r="N270" s="460">
        <f t="shared" si="28"/>
        <v>0</v>
      </c>
      <c r="O270" s="460">
        <f t="shared" si="29"/>
        <v>0</v>
      </c>
      <c r="P270" s="165"/>
      <c r="Q270" s="165"/>
      <c r="R270" s="165"/>
      <c r="S270" s="165"/>
      <c r="T270" s="165"/>
      <c r="U270" s="165"/>
      <c r="V270" s="165"/>
      <c r="W270" s="97"/>
      <c r="AB270" s="155"/>
      <c r="AC270" s="156"/>
      <c r="AD270" s="157"/>
      <c r="AE270" s="156"/>
      <c r="AN270" s="163"/>
      <c r="AO270" s="164"/>
      <c r="AP270" s="99"/>
      <c r="AQ270" s="99"/>
      <c r="AR270" s="189"/>
      <c r="AS270" s="189"/>
      <c r="AT270" s="189"/>
      <c r="AU270" s="190"/>
      <c r="AV270" s="196"/>
      <c r="AW270" s="190"/>
      <c r="AX270" s="189"/>
      <c r="AY270" s="189"/>
      <c r="AZ270" s="192"/>
      <c r="BA270" s="193"/>
      <c r="BB270" s="99"/>
    </row>
    <row r="271" spans="1:54" s="94" customFormat="1" ht="27.75" customHeight="1">
      <c r="A271" s="427" t="s">
        <v>5284</v>
      </c>
      <c r="B271" s="426"/>
      <c r="C271" s="187" t="str">
        <f>IF(B271="","",VLOOKUP(B271,Упутство!$A$1912:$B$6831,2,FALSE))</f>
        <v/>
      </c>
      <c r="D271" s="119"/>
      <c r="E271" s="119"/>
      <c r="F271" s="119"/>
      <c r="G271" s="119"/>
      <c r="H271" s="417"/>
      <c r="I271" s="417"/>
      <c r="J271" s="119"/>
      <c r="K271" s="119"/>
      <c r="L271" s="418"/>
      <c r="M271" s="418"/>
      <c r="N271" s="118">
        <f t="shared" si="28"/>
        <v>0</v>
      </c>
      <c r="O271" s="118">
        <f t="shared" si="29"/>
        <v>0</v>
      </c>
      <c r="P271" s="165"/>
      <c r="Q271" s="165"/>
      <c r="R271" s="165"/>
      <c r="S271" s="165"/>
      <c r="T271" s="165"/>
      <c r="U271" s="165"/>
      <c r="V271" s="165"/>
      <c r="W271" s="97"/>
      <c r="AB271" s="155"/>
      <c r="AC271" s="156"/>
      <c r="AD271" s="157"/>
      <c r="AE271" s="156"/>
      <c r="AN271" s="163"/>
      <c r="AO271" s="164"/>
      <c r="AP271" s="99"/>
      <c r="AQ271" s="99"/>
      <c r="AR271" s="189"/>
      <c r="AS271" s="189"/>
      <c r="AT271" s="189"/>
      <c r="AU271" s="190"/>
      <c r="AV271" s="196"/>
      <c r="AW271" s="190"/>
      <c r="AX271" s="189"/>
      <c r="AY271" s="189"/>
      <c r="AZ271" s="192"/>
      <c r="BA271" s="193"/>
      <c r="BB271" s="99"/>
    </row>
    <row r="272" spans="1:54" s="94" customFormat="1" ht="27.75" customHeight="1">
      <c r="A272" s="427" t="s">
        <v>5285</v>
      </c>
      <c r="B272" s="426"/>
      <c r="C272" s="187" t="str">
        <f>IF(B272="","",VLOOKUP(B272,Упутство!$A$1912:$B$6831,2,FALSE))</f>
        <v/>
      </c>
      <c r="D272" s="119"/>
      <c r="E272" s="119"/>
      <c r="F272" s="119"/>
      <c r="G272" s="119"/>
      <c r="H272" s="417"/>
      <c r="I272" s="417"/>
      <c r="J272" s="119"/>
      <c r="K272" s="119"/>
      <c r="L272" s="418"/>
      <c r="M272" s="418"/>
      <c r="N272" s="118">
        <f t="shared" si="28"/>
        <v>0</v>
      </c>
      <c r="O272" s="118">
        <f t="shared" si="29"/>
        <v>0</v>
      </c>
      <c r="P272" s="165"/>
      <c r="Q272" s="165"/>
      <c r="R272" s="165"/>
      <c r="S272" s="165"/>
      <c r="T272" s="165"/>
      <c r="U272" s="165"/>
      <c r="V272" s="165"/>
      <c r="W272" s="97"/>
      <c r="AB272" s="155"/>
      <c r="AC272" s="156"/>
      <c r="AD272" s="157"/>
      <c r="AE272" s="156"/>
      <c r="AN272" s="163"/>
      <c r="AO272" s="164"/>
      <c r="AP272" s="99"/>
      <c r="AQ272" s="99"/>
      <c r="AR272" s="189"/>
      <c r="AS272" s="189"/>
      <c r="AT272" s="189"/>
      <c r="AU272" s="190"/>
      <c r="AV272" s="196"/>
      <c r="AW272" s="190"/>
      <c r="AX272" s="189"/>
      <c r="AY272" s="189"/>
      <c r="AZ272" s="192"/>
      <c r="BA272" s="193"/>
      <c r="BB272" s="99"/>
    </row>
    <row r="273" spans="1:54" s="94" customFormat="1" ht="27.75" customHeight="1">
      <c r="A273" s="427" t="s">
        <v>5286</v>
      </c>
      <c r="B273" s="426"/>
      <c r="C273" s="187" t="str">
        <f>IF(B273="","",VLOOKUP(B273,Упутство!$A$1912:$B$6831,2,FALSE))</f>
        <v/>
      </c>
      <c r="D273" s="119"/>
      <c r="E273" s="119"/>
      <c r="F273" s="119"/>
      <c r="G273" s="119"/>
      <c r="H273" s="417"/>
      <c r="I273" s="417"/>
      <c r="J273" s="119"/>
      <c r="K273" s="119"/>
      <c r="L273" s="418"/>
      <c r="M273" s="418"/>
      <c r="N273" s="118">
        <f t="shared" si="28"/>
        <v>0</v>
      </c>
      <c r="O273" s="118">
        <f t="shared" si="29"/>
        <v>0</v>
      </c>
      <c r="P273" s="165"/>
      <c r="Q273" s="165"/>
      <c r="R273" s="165"/>
      <c r="S273" s="165"/>
      <c r="T273" s="165"/>
      <c r="U273" s="165"/>
      <c r="V273" s="165"/>
      <c r="W273" s="97"/>
      <c r="AB273" s="155"/>
      <c r="AC273" s="156"/>
      <c r="AD273" s="157"/>
      <c r="AE273" s="156"/>
      <c r="AN273" s="163"/>
      <c r="AO273" s="164"/>
      <c r="AP273" s="99"/>
      <c r="AQ273" s="99"/>
      <c r="AR273" s="189"/>
      <c r="AS273" s="189"/>
      <c r="AT273" s="189"/>
      <c r="AU273" s="190"/>
      <c r="AV273" s="196"/>
      <c r="AW273" s="190"/>
      <c r="AX273" s="189"/>
      <c r="AY273" s="189"/>
      <c r="AZ273" s="192"/>
      <c r="BA273" s="193"/>
      <c r="BB273" s="99"/>
    </row>
    <row r="274" spans="1:54" s="94" customFormat="1" ht="27.75" customHeight="1">
      <c r="A274" s="427" t="s">
        <v>5287</v>
      </c>
      <c r="B274" s="426"/>
      <c r="C274" s="187" t="str">
        <f>IF(B274="","",VLOOKUP(B274,Упутство!$A$1912:$B$6831,2,FALSE))</f>
        <v/>
      </c>
      <c r="D274" s="119"/>
      <c r="E274" s="119"/>
      <c r="F274" s="119"/>
      <c r="G274" s="119"/>
      <c r="H274" s="417"/>
      <c r="I274" s="417"/>
      <c r="J274" s="119"/>
      <c r="K274" s="119"/>
      <c r="L274" s="418"/>
      <c r="M274" s="418"/>
      <c r="N274" s="118">
        <f t="shared" si="28"/>
        <v>0</v>
      </c>
      <c r="O274" s="118">
        <f t="shared" si="29"/>
        <v>0</v>
      </c>
      <c r="P274" s="165"/>
      <c r="Q274" s="165"/>
      <c r="R274" s="165"/>
      <c r="S274" s="165"/>
      <c r="T274" s="165"/>
      <c r="U274" s="165"/>
      <c r="V274" s="165"/>
      <c r="W274" s="97"/>
      <c r="AB274" s="155"/>
      <c r="AC274" s="156"/>
      <c r="AD274" s="157"/>
      <c r="AE274" s="156"/>
      <c r="AN274" s="163"/>
      <c r="AO274" s="164"/>
      <c r="AP274" s="99"/>
      <c r="AQ274" s="99"/>
      <c r="AR274" s="189"/>
      <c r="AS274" s="189"/>
      <c r="AT274" s="189"/>
      <c r="AU274" s="190"/>
      <c r="AV274" s="196"/>
      <c r="AW274" s="190"/>
      <c r="AX274" s="189"/>
      <c r="AY274" s="189"/>
      <c r="AZ274" s="192"/>
      <c r="BA274" s="193"/>
      <c r="BB274" s="99"/>
    </row>
    <row r="275" spans="1:54" s="94" customFormat="1" ht="27.75" customHeight="1">
      <c r="A275" s="427" t="s">
        <v>5288</v>
      </c>
      <c r="B275" s="426"/>
      <c r="C275" s="187" t="str">
        <f>IF(B275="","",VLOOKUP(B275,Упутство!$A$1912:$B$6831,2,FALSE))</f>
        <v/>
      </c>
      <c r="D275" s="119"/>
      <c r="E275" s="119"/>
      <c r="F275" s="119"/>
      <c r="G275" s="119"/>
      <c r="H275" s="417"/>
      <c r="I275" s="417"/>
      <c r="J275" s="119"/>
      <c r="K275" s="119"/>
      <c r="L275" s="418"/>
      <c r="M275" s="418"/>
      <c r="N275" s="118">
        <f t="shared" si="28"/>
        <v>0</v>
      </c>
      <c r="O275" s="118">
        <f t="shared" si="29"/>
        <v>0</v>
      </c>
      <c r="P275" s="165"/>
      <c r="Q275" s="165"/>
      <c r="R275" s="165"/>
      <c r="S275" s="165"/>
      <c r="T275" s="165"/>
      <c r="U275" s="165"/>
      <c r="V275" s="165"/>
      <c r="W275" s="97"/>
      <c r="AB275" s="155"/>
      <c r="AC275" s="156"/>
      <c r="AD275" s="157"/>
      <c r="AE275" s="156"/>
      <c r="AN275" s="163"/>
      <c r="AO275" s="164"/>
      <c r="AP275" s="99"/>
      <c r="AQ275" s="99"/>
      <c r="AR275" s="189"/>
      <c r="AS275" s="189"/>
      <c r="AT275" s="189"/>
      <c r="AU275" s="190"/>
      <c r="AV275" s="196"/>
      <c r="AW275" s="190"/>
      <c r="AX275" s="189"/>
      <c r="AY275" s="189"/>
      <c r="AZ275" s="192"/>
      <c r="BA275" s="193"/>
      <c r="BB275" s="99"/>
    </row>
    <row r="276" spans="1:54" s="94" customFormat="1" ht="27.75" customHeight="1">
      <c r="A276" s="427" t="s">
        <v>5289</v>
      </c>
      <c r="B276" s="426"/>
      <c r="C276" s="187" t="str">
        <f>IF(B276="","",VLOOKUP(B276,Упутство!$A$1912:$B$6831,2,FALSE))</f>
        <v/>
      </c>
      <c r="D276" s="119"/>
      <c r="E276" s="119"/>
      <c r="F276" s="119"/>
      <c r="G276" s="119"/>
      <c r="H276" s="417"/>
      <c r="I276" s="417"/>
      <c r="J276" s="119"/>
      <c r="K276" s="119"/>
      <c r="L276" s="418"/>
      <c r="M276" s="418"/>
      <c r="N276" s="118">
        <f t="shared" si="28"/>
        <v>0</v>
      </c>
      <c r="O276" s="118">
        <f t="shared" si="29"/>
        <v>0</v>
      </c>
      <c r="P276" s="165"/>
      <c r="Q276" s="165"/>
      <c r="R276" s="165"/>
      <c r="S276" s="165"/>
      <c r="T276" s="165"/>
      <c r="U276" s="165"/>
      <c r="V276" s="165"/>
      <c r="W276" s="97"/>
      <c r="AB276" s="155"/>
      <c r="AC276" s="156"/>
      <c r="AD276" s="157"/>
      <c r="AE276" s="156"/>
      <c r="AN276" s="163"/>
      <c r="AO276" s="164"/>
      <c r="AP276" s="99"/>
      <c r="AQ276" s="99"/>
      <c r="AR276" s="189"/>
      <c r="AS276" s="189"/>
      <c r="AT276" s="189"/>
      <c r="AU276" s="190"/>
      <c r="AV276" s="196"/>
      <c r="AW276" s="190"/>
      <c r="AX276" s="189"/>
      <c r="AY276" s="189"/>
      <c r="AZ276" s="192"/>
      <c r="BA276" s="193"/>
      <c r="BB276" s="99"/>
    </row>
    <row r="277" spans="1:54" s="94" customFormat="1" ht="27.75" customHeight="1">
      <c r="A277" s="455" t="s">
        <v>5290</v>
      </c>
      <c r="B277" s="456">
        <v>512000</v>
      </c>
      <c r="C277" s="457" t="str">
        <f>IF(B277="","",VLOOKUP(B277,Упутство!$A$1912:$B$6831,2,FALSE))</f>
        <v>МАШИНЕ И ОПРЕМА</v>
      </c>
      <c r="D277" s="458">
        <f>SUM(D278:D291)</f>
        <v>0</v>
      </c>
      <c r="E277" s="458">
        <f t="shared" ref="E277:M277" si="37">SUM(E278:E291)</f>
        <v>0</v>
      </c>
      <c r="F277" s="458">
        <f t="shared" si="37"/>
        <v>0</v>
      </c>
      <c r="G277" s="458">
        <f t="shared" si="37"/>
        <v>0</v>
      </c>
      <c r="H277" s="459">
        <f t="shared" si="37"/>
        <v>0</v>
      </c>
      <c r="I277" s="459">
        <f t="shared" si="37"/>
        <v>0</v>
      </c>
      <c r="J277" s="458">
        <f t="shared" si="37"/>
        <v>0</v>
      </c>
      <c r="K277" s="458">
        <f t="shared" si="37"/>
        <v>0</v>
      </c>
      <c r="L277" s="458">
        <f t="shared" si="37"/>
        <v>0</v>
      </c>
      <c r="M277" s="458">
        <f t="shared" si="37"/>
        <v>0</v>
      </c>
      <c r="N277" s="460">
        <f t="shared" si="28"/>
        <v>0</v>
      </c>
      <c r="O277" s="460">
        <f t="shared" si="29"/>
        <v>0</v>
      </c>
      <c r="P277" s="165"/>
      <c r="Q277" s="165"/>
      <c r="R277" s="165"/>
      <c r="S277" s="165"/>
      <c r="T277" s="165"/>
      <c r="U277" s="165"/>
      <c r="V277" s="165"/>
      <c r="W277" s="97"/>
      <c r="AB277" s="155"/>
      <c r="AC277" s="156"/>
      <c r="AD277" s="157"/>
      <c r="AE277" s="156"/>
      <c r="AN277" s="163"/>
      <c r="AO277" s="164"/>
      <c r="AP277" s="99"/>
      <c r="AQ277" s="99"/>
      <c r="AR277" s="189"/>
      <c r="AS277" s="189"/>
      <c r="AT277" s="189"/>
      <c r="AU277" s="190"/>
      <c r="AV277" s="196"/>
      <c r="AW277" s="190"/>
      <c r="AX277" s="189"/>
      <c r="AY277" s="189"/>
      <c r="AZ277" s="192"/>
      <c r="BA277" s="193"/>
      <c r="BB277" s="99"/>
    </row>
    <row r="278" spans="1:54" s="94" customFormat="1" ht="27.75" customHeight="1">
      <c r="A278" s="427" t="s">
        <v>5291</v>
      </c>
      <c r="B278" s="426"/>
      <c r="C278" s="187" t="str">
        <f>IF(B278="","",VLOOKUP(B278,Упутство!$A$1912:$B$6831,2,FALSE))</f>
        <v/>
      </c>
      <c r="D278" s="119"/>
      <c r="E278" s="119"/>
      <c r="F278" s="119"/>
      <c r="G278" s="119"/>
      <c r="H278" s="417"/>
      <c r="I278" s="417"/>
      <c r="J278" s="119"/>
      <c r="K278" s="119"/>
      <c r="L278" s="418"/>
      <c r="M278" s="418"/>
      <c r="N278" s="118">
        <f t="shared" si="28"/>
        <v>0</v>
      </c>
      <c r="O278" s="118">
        <f t="shared" si="29"/>
        <v>0</v>
      </c>
      <c r="P278" s="165"/>
      <c r="Q278" s="165"/>
      <c r="R278" s="165"/>
      <c r="S278" s="165"/>
      <c r="T278" s="165"/>
      <c r="U278" s="165"/>
      <c r="V278" s="165"/>
      <c r="W278" s="97"/>
      <c r="AB278" s="155"/>
      <c r="AC278" s="156"/>
      <c r="AD278" s="157"/>
      <c r="AE278" s="156"/>
      <c r="AN278" s="163"/>
      <c r="AO278" s="164"/>
      <c r="AP278" s="99"/>
      <c r="AQ278" s="99"/>
      <c r="AR278" s="189"/>
      <c r="AS278" s="189"/>
      <c r="AT278" s="189"/>
      <c r="AU278" s="190"/>
      <c r="AV278" s="196"/>
      <c r="AW278" s="190"/>
      <c r="AX278" s="189"/>
      <c r="AY278" s="189"/>
      <c r="AZ278" s="192"/>
      <c r="BA278" s="193"/>
      <c r="BB278" s="99"/>
    </row>
    <row r="279" spans="1:54" s="94" customFormat="1" ht="27.75" customHeight="1">
      <c r="A279" s="427" t="s">
        <v>5292</v>
      </c>
      <c r="B279" s="426"/>
      <c r="C279" s="187" t="str">
        <f>IF(B279="","",VLOOKUP(B279,Упутство!$A$1912:$B$6831,2,FALSE))</f>
        <v/>
      </c>
      <c r="D279" s="119"/>
      <c r="E279" s="119"/>
      <c r="F279" s="119"/>
      <c r="G279" s="119"/>
      <c r="H279" s="417"/>
      <c r="I279" s="417"/>
      <c r="J279" s="119"/>
      <c r="K279" s="119"/>
      <c r="L279" s="418"/>
      <c r="M279" s="418"/>
      <c r="N279" s="118">
        <f t="shared" si="28"/>
        <v>0</v>
      </c>
      <c r="O279" s="118">
        <f t="shared" si="29"/>
        <v>0</v>
      </c>
      <c r="P279" s="165"/>
      <c r="Q279" s="165"/>
      <c r="R279" s="165"/>
      <c r="S279" s="165"/>
      <c r="T279" s="165"/>
      <c r="U279" s="165"/>
      <c r="V279" s="165"/>
      <c r="W279" s="97"/>
      <c r="AB279" s="155"/>
      <c r="AC279" s="156"/>
      <c r="AD279" s="157"/>
      <c r="AE279" s="156"/>
      <c r="AN279" s="163"/>
      <c r="AO279" s="164"/>
      <c r="AP279" s="99"/>
      <c r="AQ279" s="99"/>
      <c r="AR279" s="189"/>
      <c r="AS279" s="189"/>
      <c r="AT279" s="189"/>
      <c r="AU279" s="190"/>
      <c r="AV279" s="196"/>
      <c r="AW279" s="190"/>
      <c r="AX279" s="189"/>
      <c r="AY279" s="189"/>
      <c r="AZ279" s="192"/>
      <c r="BA279" s="193"/>
      <c r="BB279" s="99"/>
    </row>
    <row r="280" spans="1:54" s="94" customFormat="1" ht="27.75" customHeight="1">
      <c r="A280" s="427" t="s">
        <v>5293</v>
      </c>
      <c r="B280" s="426"/>
      <c r="C280" s="187" t="str">
        <f>IF(B280="","",VLOOKUP(B280,Упутство!$A$1912:$B$6831,2,FALSE))</f>
        <v/>
      </c>
      <c r="D280" s="119"/>
      <c r="E280" s="119"/>
      <c r="F280" s="119"/>
      <c r="G280" s="119"/>
      <c r="H280" s="417"/>
      <c r="I280" s="417"/>
      <c r="J280" s="119"/>
      <c r="K280" s="119"/>
      <c r="L280" s="418"/>
      <c r="M280" s="418"/>
      <c r="N280" s="118">
        <f t="shared" si="28"/>
        <v>0</v>
      </c>
      <c r="O280" s="118">
        <f t="shared" si="29"/>
        <v>0</v>
      </c>
      <c r="P280" s="165"/>
      <c r="Q280" s="165"/>
      <c r="R280" s="165"/>
      <c r="S280" s="165"/>
      <c r="T280" s="165"/>
      <c r="U280" s="165"/>
      <c r="V280" s="165"/>
      <c r="W280" s="97"/>
      <c r="AB280" s="155"/>
      <c r="AC280" s="156"/>
      <c r="AD280" s="157"/>
      <c r="AE280" s="156"/>
      <c r="AN280" s="163"/>
      <c r="AO280" s="164"/>
      <c r="AP280" s="99"/>
      <c r="AQ280" s="99"/>
      <c r="AR280" s="189"/>
      <c r="AS280" s="189"/>
      <c r="AT280" s="189"/>
      <c r="AU280" s="190"/>
      <c r="AV280" s="196"/>
      <c r="AW280" s="190"/>
      <c r="AX280" s="189"/>
      <c r="AY280" s="189"/>
      <c r="AZ280" s="192"/>
      <c r="BA280" s="193"/>
      <c r="BB280" s="99"/>
    </row>
    <row r="281" spans="1:54" s="94" customFormat="1" ht="27.75" customHeight="1">
      <c r="A281" s="427" t="s">
        <v>5294</v>
      </c>
      <c r="B281" s="426"/>
      <c r="C281" s="187" t="str">
        <f>IF(B281="","",VLOOKUP(B281,Упутство!$A$1912:$B$6831,2,FALSE))</f>
        <v/>
      </c>
      <c r="D281" s="119"/>
      <c r="E281" s="119"/>
      <c r="F281" s="119"/>
      <c r="G281" s="119"/>
      <c r="H281" s="417"/>
      <c r="I281" s="417"/>
      <c r="J281" s="119"/>
      <c r="K281" s="119"/>
      <c r="L281" s="418"/>
      <c r="M281" s="418"/>
      <c r="N281" s="118">
        <f t="shared" si="28"/>
        <v>0</v>
      </c>
      <c r="O281" s="118">
        <f t="shared" si="29"/>
        <v>0</v>
      </c>
      <c r="P281" s="165"/>
      <c r="Q281" s="165"/>
      <c r="R281" s="165"/>
      <c r="S281" s="165"/>
      <c r="T281" s="165"/>
      <c r="U281" s="165"/>
      <c r="V281" s="165"/>
      <c r="W281" s="97"/>
      <c r="AB281" s="155"/>
      <c r="AC281" s="156"/>
      <c r="AD281" s="157"/>
      <c r="AE281" s="156"/>
      <c r="AN281" s="163"/>
      <c r="AO281" s="164"/>
      <c r="AP281" s="99"/>
      <c r="AQ281" s="99"/>
      <c r="AR281" s="189"/>
      <c r="AS281" s="189"/>
      <c r="AT281" s="189"/>
      <c r="AU281" s="190"/>
      <c r="AV281" s="196"/>
      <c r="AW281" s="190"/>
      <c r="AX281" s="189"/>
      <c r="AY281" s="189"/>
      <c r="AZ281" s="192"/>
      <c r="BA281" s="193"/>
      <c r="BB281" s="99"/>
    </row>
    <row r="282" spans="1:54" s="94" customFormat="1" ht="27.75" customHeight="1">
      <c r="A282" s="427" t="s">
        <v>5295</v>
      </c>
      <c r="B282" s="426"/>
      <c r="C282" s="187" t="str">
        <f>IF(B282="","",VLOOKUP(B282,Упутство!$A$1912:$B$6831,2,FALSE))</f>
        <v/>
      </c>
      <c r="D282" s="119"/>
      <c r="E282" s="119"/>
      <c r="F282" s="119"/>
      <c r="G282" s="119"/>
      <c r="H282" s="417"/>
      <c r="I282" s="417"/>
      <c r="J282" s="119"/>
      <c r="K282" s="119"/>
      <c r="L282" s="418"/>
      <c r="M282" s="418"/>
      <c r="N282" s="118">
        <f t="shared" si="28"/>
        <v>0</v>
      </c>
      <c r="O282" s="118">
        <f t="shared" si="29"/>
        <v>0</v>
      </c>
      <c r="P282" s="165"/>
      <c r="Q282" s="165"/>
      <c r="R282" s="165"/>
      <c r="S282" s="165"/>
      <c r="T282" s="165"/>
      <c r="U282" s="165"/>
      <c r="V282" s="165"/>
      <c r="W282" s="97"/>
      <c r="AB282" s="155"/>
      <c r="AC282" s="156"/>
      <c r="AD282" s="157"/>
      <c r="AE282" s="156"/>
      <c r="AN282" s="163"/>
      <c r="AO282" s="164"/>
      <c r="AP282" s="99"/>
      <c r="AQ282" s="99"/>
      <c r="AR282" s="189"/>
      <c r="AS282" s="189"/>
      <c r="AT282" s="189"/>
      <c r="AU282" s="190"/>
      <c r="AV282" s="196"/>
      <c r="AW282" s="190"/>
      <c r="AX282" s="189"/>
      <c r="AY282" s="189"/>
      <c r="AZ282" s="192"/>
      <c r="BA282" s="193"/>
      <c r="BB282" s="99"/>
    </row>
    <row r="283" spans="1:54" s="94" customFormat="1" ht="27.75" customHeight="1">
      <c r="A283" s="427" t="s">
        <v>5296</v>
      </c>
      <c r="B283" s="426"/>
      <c r="C283" s="187" t="str">
        <f>IF(B283="","",VLOOKUP(B283,Упутство!$A$1912:$B$6831,2,FALSE))</f>
        <v/>
      </c>
      <c r="D283" s="119"/>
      <c r="E283" s="119"/>
      <c r="F283" s="119"/>
      <c r="G283" s="119"/>
      <c r="H283" s="417"/>
      <c r="I283" s="417"/>
      <c r="J283" s="119"/>
      <c r="K283" s="119"/>
      <c r="L283" s="418"/>
      <c r="M283" s="418"/>
      <c r="N283" s="118">
        <f t="shared" si="28"/>
        <v>0</v>
      </c>
      <c r="O283" s="118">
        <f t="shared" si="29"/>
        <v>0</v>
      </c>
      <c r="P283" s="165"/>
      <c r="Q283" s="165"/>
      <c r="R283" s="165"/>
      <c r="S283" s="165"/>
      <c r="T283" s="165"/>
      <c r="U283" s="165"/>
      <c r="V283" s="165"/>
      <c r="W283" s="97"/>
      <c r="AB283" s="155"/>
      <c r="AC283" s="156"/>
      <c r="AD283" s="157"/>
      <c r="AE283" s="156"/>
      <c r="AN283" s="163"/>
      <c r="AO283" s="164"/>
      <c r="AP283" s="99"/>
      <c r="AQ283" s="99"/>
      <c r="AR283" s="189"/>
      <c r="AS283" s="189"/>
      <c r="AT283" s="189"/>
      <c r="AU283" s="190"/>
      <c r="AV283" s="196"/>
      <c r="AW283" s="190"/>
      <c r="AX283" s="189"/>
      <c r="AY283" s="189"/>
      <c r="AZ283" s="192"/>
      <c r="BA283" s="193"/>
      <c r="BB283" s="99"/>
    </row>
    <row r="284" spans="1:54" s="94" customFormat="1" ht="27.75" customHeight="1">
      <c r="A284" s="427" t="s">
        <v>5297</v>
      </c>
      <c r="B284" s="426"/>
      <c r="C284" s="187" t="str">
        <f>IF(B284="","",VLOOKUP(B284,Упутство!$A$1912:$B$6831,2,FALSE))</f>
        <v/>
      </c>
      <c r="D284" s="119"/>
      <c r="E284" s="119"/>
      <c r="F284" s="119"/>
      <c r="G284" s="119"/>
      <c r="H284" s="417"/>
      <c r="I284" s="417"/>
      <c r="J284" s="119"/>
      <c r="K284" s="119"/>
      <c r="L284" s="418"/>
      <c r="M284" s="418"/>
      <c r="N284" s="118">
        <f t="shared" si="28"/>
        <v>0</v>
      </c>
      <c r="O284" s="118">
        <f t="shared" si="29"/>
        <v>0</v>
      </c>
      <c r="P284" s="165"/>
      <c r="Q284" s="165"/>
      <c r="R284" s="165"/>
      <c r="S284" s="165"/>
      <c r="T284" s="165"/>
      <c r="U284" s="165"/>
      <c r="V284" s="165"/>
      <c r="W284" s="97"/>
      <c r="AB284" s="155"/>
      <c r="AC284" s="156"/>
      <c r="AD284" s="157"/>
      <c r="AE284" s="156"/>
      <c r="AN284" s="163"/>
      <c r="AO284" s="164"/>
      <c r="AP284" s="99"/>
      <c r="AQ284" s="99"/>
      <c r="AR284" s="189"/>
      <c r="AS284" s="189"/>
      <c r="AT284" s="189"/>
      <c r="AU284" s="190"/>
      <c r="AV284" s="196"/>
      <c r="AW284" s="190"/>
      <c r="AX284" s="189"/>
      <c r="AY284" s="189"/>
      <c r="AZ284" s="192"/>
      <c r="BA284" s="193"/>
      <c r="BB284" s="99"/>
    </row>
    <row r="285" spans="1:54" s="94" customFormat="1" ht="27.75" customHeight="1">
      <c r="A285" s="427" t="s">
        <v>5298</v>
      </c>
      <c r="B285" s="426"/>
      <c r="C285" s="187" t="str">
        <f>IF(B285="","",VLOOKUP(B285,Упутство!$A$1912:$B$6831,2,FALSE))</f>
        <v/>
      </c>
      <c r="D285" s="119"/>
      <c r="E285" s="119"/>
      <c r="F285" s="119"/>
      <c r="G285" s="119"/>
      <c r="H285" s="417"/>
      <c r="I285" s="417"/>
      <c r="J285" s="119"/>
      <c r="K285" s="119"/>
      <c r="L285" s="418"/>
      <c r="M285" s="418"/>
      <c r="N285" s="118">
        <f t="shared" si="28"/>
        <v>0</v>
      </c>
      <c r="O285" s="118">
        <f t="shared" si="29"/>
        <v>0</v>
      </c>
      <c r="P285" s="165"/>
      <c r="Q285" s="165"/>
      <c r="R285" s="165"/>
      <c r="S285" s="165"/>
      <c r="T285" s="165"/>
      <c r="U285" s="165"/>
      <c r="V285" s="165"/>
      <c r="W285" s="97"/>
      <c r="AB285" s="155"/>
      <c r="AC285" s="156"/>
      <c r="AD285" s="157"/>
      <c r="AE285" s="156"/>
      <c r="AN285" s="163"/>
      <c r="AO285" s="164"/>
      <c r="AP285" s="99"/>
      <c r="AQ285" s="99"/>
      <c r="AR285" s="189"/>
      <c r="AS285" s="189"/>
      <c r="AT285" s="189"/>
      <c r="AU285" s="190"/>
      <c r="AV285" s="196"/>
      <c r="AW285" s="190"/>
      <c r="AX285" s="189"/>
      <c r="AY285" s="189"/>
      <c r="AZ285" s="192"/>
      <c r="BA285" s="193"/>
      <c r="BB285" s="99"/>
    </row>
    <row r="286" spans="1:54" s="94" customFormat="1" ht="27.75" customHeight="1">
      <c r="A286" s="427" t="s">
        <v>5299</v>
      </c>
      <c r="B286" s="426"/>
      <c r="C286" s="187" t="str">
        <f>IF(B286="","",VLOOKUP(B286,Упутство!$A$1912:$B$6831,2,FALSE))</f>
        <v/>
      </c>
      <c r="D286" s="119"/>
      <c r="E286" s="119"/>
      <c r="F286" s="119"/>
      <c r="G286" s="119"/>
      <c r="H286" s="417"/>
      <c r="I286" s="417"/>
      <c r="J286" s="119"/>
      <c r="K286" s="119"/>
      <c r="L286" s="418"/>
      <c r="M286" s="418"/>
      <c r="N286" s="118">
        <f t="shared" si="28"/>
        <v>0</v>
      </c>
      <c r="O286" s="118">
        <f t="shared" si="29"/>
        <v>0</v>
      </c>
      <c r="P286" s="165"/>
      <c r="Q286" s="165"/>
      <c r="R286" s="165"/>
      <c r="S286" s="165"/>
      <c r="T286" s="165"/>
      <c r="U286" s="165"/>
      <c r="V286" s="165"/>
      <c r="W286" s="97"/>
      <c r="AB286" s="155"/>
      <c r="AC286" s="156"/>
      <c r="AD286" s="157"/>
      <c r="AE286" s="156"/>
      <c r="AN286" s="163"/>
      <c r="AO286" s="164"/>
      <c r="AP286" s="99"/>
      <c r="AQ286" s="99"/>
      <c r="AR286" s="189"/>
      <c r="AS286" s="189"/>
      <c r="AT286" s="189"/>
      <c r="AU286" s="190"/>
      <c r="AV286" s="196"/>
      <c r="AW286" s="190"/>
      <c r="AX286" s="189"/>
      <c r="AY286" s="189"/>
      <c r="AZ286" s="192"/>
      <c r="BA286" s="193"/>
      <c r="BB286" s="99"/>
    </row>
    <row r="287" spans="1:54" s="94" customFormat="1" ht="27.75" customHeight="1">
      <c r="A287" s="427" t="s">
        <v>5300</v>
      </c>
      <c r="B287" s="426"/>
      <c r="C287" s="187" t="str">
        <f>IF(B287="","",VLOOKUP(B287,Упутство!$A$1912:$B$6831,2,FALSE))</f>
        <v/>
      </c>
      <c r="D287" s="119"/>
      <c r="E287" s="119"/>
      <c r="F287" s="119"/>
      <c r="G287" s="119"/>
      <c r="H287" s="417"/>
      <c r="I287" s="417"/>
      <c r="J287" s="119"/>
      <c r="K287" s="119"/>
      <c r="L287" s="418"/>
      <c r="M287" s="418"/>
      <c r="N287" s="118">
        <f t="shared" si="28"/>
        <v>0</v>
      </c>
      <c r="O287" s="118">
        <f t="shared" si="29"/>
        <v>0</v>
      </c>
      <c r="P287" s="165"/>
      <c r="Q287" s="165"/>
      <c r="R287" s="165"/>
      <c r="S287" s="165"/>
      <c r="T287" s="165"/>
      <c r="U287" s="165"/>
      <c r="V287" s="165"/>
      <c r="W287" s="97"/>
      <c r="AB287" s="155"/>
      <c r="AC287" s="156"/>
      <c r="AD287" s="157"/>
      <c r="AE287" s="156"/>
      <c r="AN287" s="163"/>
      <c r="AO287" s="164"/>
      <c r="AP287" s="99"/>
      <c r="AQ287" s="99"/>
      <c r="AR287" s="189"/>
      <c r="AS287" s="189"/>
      <c r="AT287" s="189"/>
      <c r="AU287" s="190"/>
      <c r="AV287" s="196"/>
      <c r="AW287" s="190"/>
      <c r="AX287" s="189"/>
      <c r="AY287" s="189"/>
      <c r="AZ287" s="192"/>
      <c r="BA287" s="193"/>
      <c r="BB287" s="99"/>
    </row>
    <row r="288" spans="1:54" s="94" customFormat="1" ht="27.75" customHeight="1">
      <c r="A288" s="427" t="s">
        <v>5301</v>
      </c>
      <c r="B288" s="426"/>
      <c r="C288" s="187" t="str">
        <f>IF(B288="","",VLOOKUP(B288,Упутство!$A$1912:$B$6831,2,FALSE))</f>
        <v/>
      </c>
      <c r="D288" s="119"/>
      <c r="E288" s="119"/>
      <c r="F288" s="119"/>
      <c r="G288" s="119"/>
      <c r="H288" s="417"/>
      <c r="I288" s="417"/>
      <c r="J288" s="119"/>
      <c r="K288" s="119"/>
      <c r="L288" s="418"/>
      <c r="M288" s="418"/>
      <c r="N288" s="118">
        <f t="shared" si="28"/>
        <v>0</v>
      </c>
      <c r="O288" s="118">
        <f t="shared" si="29"/>
        <v>0</v>
      </c>
      <c r="P288" s="165"/>
      <c r="Q288" s="165"/>
      <c r="R288" s="165"/>
      <c r="S288" s="165"/>
      <c r="T288" s="165"/>
      <c r="U288" s="165"/>
      <c r="V288" s="165"/>
      <c r="W288" s="97"/>
      <c r="AB288" s="155"/>
      <c r="AC288" s="156"/>
      <c r="AD288" s="157"/>
      <c r="AE288" s="156"/>
      <c r="AN288" s="163"/>
      <c r="AO288" s="164"/>
      <c r="AP288" s="99"/>
      <c r="AQ288" s="99"/>
      <c r="AR288" s="189"/>
      <c r="AS288" s="189"/>
      <c r="AT288" s="189"/>
      <c r="AU288" s="190"/>
      <c r="AV288" s="196"/>
      <c r="AW288" s="190"/>
      <c r="AX288" s="189"/>
      <c r="AY288" s="189"/>
      <c r="AZ288" s="192"/>
      <c r="BA288" s="193"/>
      <c r="BB288" s="99"/>
    </row>
    <row r="289" spans="1:54" s="94" customFormat="1" ht="27.75" customHeight="1">
      <c r="A289" s="427" t="s">
        <v>5302</v>
      </c>
      <c r="B289" s="426"/>
      <c r="C289" s="187" t="str">
        <f>IF(B289="","",VLOOKUP(B289,Упутство!$A$1912:$B$6831,2,FALSE))</f>
        <v/>
      </c>
      <c r="D289" s="119"/>
      <c r="E289" s="119"/>
      <c r="F289" s="119"/>
      <c r="G289" s="119"/>
      <c r="H289" s="417"/>
      <c r="I289" s="417"/>
      <c r="J289" s="119"/>
      <c r="K289" s="119"/>
      <c r="L289" s="418"/>
      <c r="M289" s="418"/>
      <c r="N289" s="118">
        <f t="shared" si="28"/>
        <v>0</v>
      </c>
      <c r="O289" s="118">
        <f t="shared" si="29"/>
        <v>0</v>
      </c>
      <c r="P289" s="165"/>
      <c r="Q289" s="165"/>
      <c r="R289" s="165"/>
      <c r="S289" s="165"/>
      <c r="T289" s="165"/>
      <c r="U289" s="165"/>
      <c r="V289" s="165"/>
      <c r="W289" s="97"/>
      <c r="AB289" s="155"/>
      <c r="AC289" s="156"/>
      <c r="AD289" s="157"/>
      <c r="AE289" s="156"/>
      <c r="AN289" s="163"/>
      <c r="AO289" s="164"/>
      <c r="AP289" s="99"/>
      <c r="AQ289" s="99"/>
      <c r="AR289" s="189"/>
      <c r="AS289" s="189"/>
      <c r="AT289" s="189"/>
      <c r="AU289" s="190"/>
      <c r="AV289" s="196"/>
      <c r="AW289" s="190"/>
      <c r="AX289" s="189"/>
      <c r="AY289" s="189"/>
      <c r="AZ289" s="192"/>
      <c r="BA289" s="193"/>
      <c r="BB289" s="99"/>
    </row>
    <row r="290" spans="1:54" s="94" customFormat="1" ht="27.75" customHeight="1">
      <c r="A290" s="427" t="s">
        <v>5303</v>
      </c>
      <c r="B290" s="426"/>
      <c r="C290" s="187" t="str">
        <f>IF(B290="","",VLOOKUP(B290,Упутство!$A$1912:$B$6831,2,FALSE))</f>
        <v/>
      </c>
      <c r="D290" s="119"/>
      <c r="E290" s="119"/>
      <c r="F290" s="119"/>
      <c r="G290" s="119"/>
      <c r="H290" s="417"/>
      <c r="I290" s="417"/>
      <c r="J290" s="119"/>
      <c r="K290" s="119"/>
      <c r="L290" s="418"/>
      <c r="M290" s="418"/>
      <c r="N290" s="118">
        <f t="shared" si="28"/>
        <v>0</v>
      </c>
      <c r="O290" s="118">
        <f t="shared" si="29"/>
        <v>0</v>
      </c>
      <c r="P290" s="165"/>
      <c r="Q290" s="165"/>
      <c r="R290" s="165"/>
      <c r="S290" s="165"/>
      <c r="T290" s="165"/>
      <c r="U290" s="165"/>
      <c r="V290" s="165"/>
      <c r="W290" s="97"/>
      <c r="AB290" s="155"/>
      <c r="AC290" s="156"/>
      <c r="AD290" s="157"/>
      <c r="AE290" s="156"/>
      <c r="AN290" s="163"/>
      <c r="AO290" s="164"/>
      <c r="AP290" s="99"/>
      <c r="AQ290" s="99"/>
      <c r="AR290" s="189"/>
      <c r="AS290" s="189"/>
      <c r="AT290" s="189"/>
      <c r="AU290" s="190"/>
      <c r="AV290" s="196"/>
      <c r="AW290" s="190"/>
      <c r="AX290" s="189"/>
      <c r="AY290" s="189"/>
      <c r="AZ290" s="192"/>
      <c r="BA290" s="193"/>
      <c r="BB290" s="99"/>
    </row>
    <row r="291" spans="1:54" s="94" customFormat="1" ht="27.75" customHeight="1">
      <c r="A291" s="427" t="s">
        <v>5304</v>
      </c>
      <c r="B291" s="426"/>
      <c r="C291" s="187" t="str">
        <f>IF(B291="","",VLOOKUP(B291,Упутство!$A$1912:$B$6831,2,FALSE))</f>
        <v/>
      </c>
      <c r="D291" s="119"/>
      <c r="E291" s="119"/>
      <c r="F291" s="119"/>
      <c r="G291" s="119"/>
      <c r="H291" s="417"/>
      <c r="I291" s="417"/>
      <c r="J291" s="119"/>
      <c r="K291" s="119"/>
      <c r="L291" s="418"/>
      <c r="M291" s="418"/>
      <c r="N291" s="118">
        <f t="shared" si="28"/>
        <v>0</v>
      </c>
      <c r="O291" s="118">
        <f t="shared" si="29"/>
        <v>0</v>
      </c>
      <c r="P291" s="165"/>
      <c r="Q291" s="165"/>
      <c r="R291" s="165"/>
      <c r="S291" s="165"/>
      <c r="T291" s="165"/>
      <c r="U291" s="165"/>
      <c r="V291" s="165"/>
      <c r="W291" s="97"/>
      <c r="AB291" s="155"/>
      <c r="AC291" s="156"/>
      <c r="AD291" s="157"/>
      <c r="AE291" s="156"/>
      <c r="AN291" s="163"/>
      <c r="AO291" s="164"/>
      <c r="AP291" s="99"/>
      <c r="AQ291" s="99"/>
      <c r="AR291" s="189"/>
      <c r="AS291" s="189"/>
      <c r="AT291" s="189"/>
      <c r="AU291" s="190"/>
      <c r="AV291" s="196"/>
      <c r="AW291" s="190"/>
      <c r="AX291" s="189"/>
      <c r="AY291" s="189"/>
      <c r="AZ291" s="192"/>
      <c r="BA291" s="193"/>
      <c r="BB291" s="99"/>
    </row>
    <row r="292" spans="1:54" s="94" customFormat="1" ht="27.75" customHeight="1">
      <c r="A292" s="455" t="s">
        <v>5305</v>
      </c>
      <c r="B292" s="456">
        <v>513000</v>
      </c>
      <c r="C292" s="457" t="str">
        <f>IF(B292="","",VLOOKUP(B292,Упутство!$A$1912:$B$6831,2,FALSE))</f>
        <v>ОСТАЛЕ НЕКРЕТНИНЕ И ОПРЕМА</v>
      </c>
      <c r="D292" s="458">
        <f>SUM(D293)</f>
        <v>0</v>
      </c>
      <c r="E292" s="458">
        <f t="shared" ref="E292:M292" si="38">SUM(E293)</f>
        <v>0</v>
      </c>
      <c r="F292" s="458">
        <f t="shared" si="38"/>
        <v>0</v>
      </c>
      <c r="G292" s="458">
        <f t="shared" si="38"/>
        <v>0</v>
      </c>
      <c r="H292" s="459">
        <f t="shared" si="38"/>
        <v>0</v>
      </c>
      <c r="I292" s="459">
        <f t="shared" si="38"/>
        <v>0</v>
      </c>
      <c r="J292" s="458">
        <f t="shared" si="38"/>
        <v>0</v>
      </c>
      <c r="K292" s="458">
        <f t="shared" si="38"/>
        <v>0</v>
      </c>
      <c r="L292" s="458">
        <f t="shared" si="38"/>
        <v>0</v>
      </c>
      <c r="M292" s="458">
        <f t="shared" si="38"/>
        <v>0</v>
      </c>
      <c r="N292" s="460">
        <f t="shared" si="28"/>
        <v>0</v>
      </c>
      <c r="O292" s="460">
        <f t="shared" si="29"/>
        <v>0</v>
      </c>
      <c r="P292" s="165"/>
      <c r="Q292" s="165"/>
      <c r="R292" s="165"/>
      <c r="S292" s="165"/>
      <c r="T292" s="165"/>
      <c r="U292" s="165"/>
      <c r="V292" s="165"/>
      <c r="W292" s="97"/>
      <c r="AB292" s="155"/>
      <c r="AC292" s="156"/>
      <c r="AD292" s="157"/>
      <c r="AE292" s="156"/>
      <c r="AN292" s="163"/>
      <c r="AO292" s="164"/>
      <c r="AP292" s="99"/>
      <c r="AQ292" s="99"/>
      <c r="AR292" s="189"/>
      <c r="AS292" s="189"/>
      <c r="AT292" s="189"/>
      <c r="AU292" s="190"/>
      <c r="AV292" s="196"/>
      <c r="AW292" s="190"/>
      <c r="AX292" s="189"/>
      <c r="AY292" s="189"/>
      <c r="AZ292" s="192"/>
      <c r="BA292" s="193"/>
      <c r="BB292" s="99"/>
    </row>
    <row r="293" spans="1:54" s="94" customFormat="1" ht="27.75" customHeight="1">
      <c r="A293" s="427" t="s">
        <v>5306</v>
      </c>
      <c r="B293" s="426"/>
      <c r="C293" s="187" t="str">
        <f>IF(B293="","",VLOOKUP(B293,Упутство!$A$1912:$B$6831,2,FALSE))</f>
        <v/>
      </c>
      <c r="D293" s="119"/>
      <c r="E293" s="119"/>
      <c r="F293" s="119"/>
      <c r="G293" s="119"/>
      <c r="H293" s="417"/>
      <c r="I293" s="417"/>
      <c r="J293" s="119"/>
      <c r="K293" s="119"/>
      <c r="L293" s="418"/>
      <c r="M293" s="418"/>
      <c r="N293" s="118">
        <f t="shared" si="28"/>
        <v>0</v>
      </c>
      <c r="O293" s="118">
        <f t="shared" si="29"/>
        <v>0</v>
      </c>
      <c r="P293" s="165"/>
      <c r="Q293" s="165"/>
      <c r="R293" s="165"/>
      <c r="S293" s="165"/>
      <c r="T293" s="165"/>
      <c r="U293" s="165"/>
      <c r="V293" s="165"/>
      <c r="W293" s="97"/>
      <c r="AB293" s="155"/>
      <c r="AC293" s="156"/>
      <c r="AD293" s="157"/>
      <c r="AE293" s="156"/>
      <c r="AN293" s="163"/>
      <c r="AO293" s="164"/>
      <c r="AP293" s="99"/>
      <c r="AQ293" s="99"/>
      <c r="AR293" s="189"/>
      <c r="AS293" s="189"/>
      <c r="AT293" s="189"/>
      <c r="AU293" s="190"/>
      <c r="AV293" s="196"/>
      <c r="AW293" s="190"/>
      <c r="AX293" s="189"/>
      <c r="AY293" s="189"/>
      <c r="AZ293" s="192"/>
      <c r="BA293" s="193"/>
      <c r="BB293" s="99"/>
    </row>
    <row r="294" spans="1:54" s="94" customFormat="1" ht="27.75" customHeight="1">
      <c r="A294" s="455" t="s">
        <v>5307</v>
      </c>
      <c r="B294" s="456">
        <v>514000</v>
      </c>
      <c r="C294" s="457" t="str">
        <f>IF(B294="","",VLOOKUP(B294,Упутство!$A$1912:$B$6831,2,FALSE))</f>
        <v>КУЛТИВИСАНА ИМОВИНА</v>
      </c>
      <c r="D294" s="458">
        <f>SUM(D295:D298)</f>
        <v>0</v>
      </c>
      <c r="E294" s="458">
        <f t="shared" ref="E294:M294" si="39">SUM(E295:E298)</f>
        <v>0</v>
      </c>
      <c r="F294" s="458">
        <f t="shared" si="39"/>
        <v>0</v>
      </c>
      <c r="G294" s="458">
        <f t="shared" si="39"/>
        <v>0</v>
      </c>
      <c r="H294" s="459">
        <f t="shared" si="39"/>
        <v>0</v>
      </c>
      <c r="I294" s="459">
        <f t="shared" si="39"/>
        <v>0</v>
      </c>
      <c r="J294" s="458">
        <f t="shared" si="39"/>
        <v>0</v>
      </c>
      <c r="K294" s="458">
        <f t="shared" si="39"/>
        <v>0</v>
      </c>
      <c r="L294" s="458">
        <f t="shared" si="39"/>
        <v>0</v>
      </c>
      <c r="M294" s="458">
        <f t="shared" si="39"/>
        <v>0</v>
      </c>
      <c r="N294" s="460">
        <f t="shared" si="28"/>
        <v>0</v>
      </c>
      <c r="O294" s="460">
        <f t="shared" si="29"/>
        <v>0</v>
      </c>
      <c r="P294" s="165"/>
      <c r="Q294" s="165"/>
      <c r="R294" s="165"/>
      <c r="S294" s="165"/>
      <c r="T294" s="165"/>
      <c r="U294" s="165"/>
      <c r="V294" s="165"/>
      <c r="W294" s="97"/>
      <c r="AB294" s="155"/>
      <c r="AC294" s="156"/>
      <c r="AD294" s="157"/>
      <c r="AE294" s="156"/>
      <c r="AN294" s="163"/>
      <c r="AO294" s="164"/>
      <c r="AP294" s="99"/>
      <c r="AQ294" s="99"/>
      <c r="AR294" s="189"/>
      <c r="AS294" s="189"/>
      <c r="AT294" s="189"/>
      <c r="AU294" s="190"/>
      <c r="AV294" s="196"/>
      <c r="AW294" s="190"/>
      <c r="AX294" s="189"/>
      <c r="AY294" s="189"/>
      <c r="AZ294" s="192"/>
      <c r="BA294" s="193"/>
      <c r="BB294" s="99"/>
    </row>
    <row r="295" spans="1:54" s="94" customFormat="1" ht="27.75" customHeight="1">
      <c r="A295" s="427" t="s">
        <v>5308</v>
      </c>
      <c r="B295" s="426"/>
      <c r="C295" s="187" t="str">
        <f>IF(B295="","",VLOOKUP(B295,Упутство!$A$1912:$B$6831,2,FALSE))</f>
        <v/>
      </c>
      <c r="D295" s="119"/>
      <c r="E295" s="119"/>
      <c r="F295" s="119"/>
      <c r="G295" s="119"/>
      <c r="H295" s="417"/>
      <c r="I295" s="417"/>
      <c r="J295" s="119"/>
      <c r="K295" s="119"/>
      <c r="L295" s="418"/>
      <c r="M295" s="418"/>
      <c r="N295" s="118">
        <f t="shared" si="28"/>
        <v>0</v>
      </c>
      <c r="O295" s="118">
        <f t="shared" si="29"/>
        <v>0</v>
      </c>
      <c r="P295" s="165"/>
      <c r="Q295" s="165"/>
      <c r="R295" s="165"/>
      <c r="S295" s="165"/>
      <c r="T295" s="165"/>
      <c r="U295" s="165"/>
      <c r="V295" s="165"/>
      <c r="W295" s="97"/>
      <c r="AB295" s="155"/>
      <c r="AC295" s="156"/>
      <c r="AD295" s="157"/>
      <c r="AE295" s="156"/>
      <c r="AN295" s="163"/>
      <c r="AO295" s="164"/>
      <c r="AP295" s="99"/>
      <c r="AQ295" s="99"/>
      <c r="AR295" s="189"/>
      <c r="AS295" s="189"/>
      <c r="AT295" s="189"/>
      <c r="AU295" s="190"/>
      <c r="AV295" s="196"/>
      <c r="AW295" s="190"/>
      <c r="AX295" s="189"/>
      <c r="AY295" s="189"/>
      <c r="AZ295" s="192"/>
      <c r="BA295" s="193"/>
      <c r="BB295" s="99"/>
    </row>
    <row r="296" spans="1:54" s="94" customFormat="1" ht="27.75" customHeight="1">
      <c r="A296" s="427" t="s">
        <v>5309</v>
      </c>
      <c r="B296" s="426"/>
      <c r="C296" s="187" t="str">
        <f>IF(B296="","",VLOOKUP(B296,Упутство!$A$1912:$B$6831,2,FALSE))</f>
        <v/>
      </c>
      <c r="D296" s="119"/>
      <c r="E296" s="119"/>
      <c r="F296" s="119"/>
      <c r="G296" s="119"/>
      <c r="H296" s="417"/>
      <c r="I296" s="417"/>
      <c r="J296" s="119"/>
      <c r="K296" s="119"/>
      <c r="L296" s="418"/>
      <c r="M296" s="418"/>
      <c r="N296" s="118">
        <f t="shared" si="28"/>
        <v>0</v>
      </c>
      <c r="O296" s="118">
        <f t="shared" si="29"/>
        <v>0</v>
      </c>
      <c r="P296" s="165"/>
      <c r="Q296" s="165"/>
      <c r="R296" s="165"/>
      <c r="S296" s="165"/>
      <c r="T296" s="165"/>
      <c r="U296" s="165"/>
      <c r="V296" s="165"/>
      <c r="W296" s="97"/>
      <c r="AB296" s="155"/>
      <c r="AC296" s="156"/>
      <c r="AD296" s="157"/>
      <c r="AE296" s="156"/>
      <c r="AN296" s="163"/>
      <c r="AO296" s="164"/>
      <c r="AP296" s="99"/>
      <c r="AQ296" s="99"/>
      <c r="AR296" s="189"/>
      <c r="AS296" s="189"/>
      <c r="AT296" s="189"/>
      <c r="AU296" s="190"/>
      <c r="AV296" s="196"/>
      <c r="AW296" s="190"/>
      <c r="AX296" s="189"/>
      <c r="AY296" s="189"/>
      <c r="AZ296" s="192"/>
      <c r="BA296" s="193"/>
      <c r="BB296" s="99"/>
    </row>
    <row r="297" spans="1:54" s="94" customFormat="1" ht="27.75" customHeight="1">
      <c r="A297" s="427" t="s">
        <v>5310</v>
      </c>
      <c r="B297" s="426"/>
      <c r="C297" s="187" t="str">
        <f>IF(B297="","",VLOOKUP(B297,Упутство!$A$1912:$B$6831,2,FALSE))</f>
        <v/>
      </c>
      <c r="D297" s="119"/>
      <c r="E297" s="119"/>
      <c r="F297" s="119"/>
      <c r="G297" s="119"/>
      <c r="H297" s="417"/>
      <c r="I297" s="417"/>
      <c r="J297" s="119"/>
      <c r="K297" s="119"/>
      <c r="L297" s="418"/>
      <c r="M297" s="418"/>
      <c r="N297" s="118">
        <f t="shared" si="28"/>
        <v>0</v>
      </c>
      <c r="O297" s="118">
        <f t="shared" si="29"/>
        <v>0</v>
      </c>
      <c r="P297" s="165"/>
      <c r="Q297" s="165"/>
      <c r="R297" s="165"/>
      <c r="S297" s="165"/>
      <c r="T297" s="165"/>
      <c r="U297" s="165"/>
      <c r="V297" s="165"/>
      <c r="W297" s="97"/>
      <c r="AB297" s="155"/>
      <c r="AC297" s="156"/>
      <c r="AD297" s="157"/>
      <c r="AE297" s="156"/>
      <c r="AN297" s="163"/>
      <c r="AO297" s="164"/>
      <c r="AP297" s="99"/>
      <c r="AQ297" s="99"/>
      <c r="AR297" s="189"/>
      <c r="AS297" s="189"/>
      <c r="AT297" s="189"/>
      <c r="AU297" s="190"/>
      <c r="AV297" s="196"/>
      <c r="AW297" s="190"/>
      <c r="AX297" s="189"/>
      <c r="AY297" s="189"/>
      <c r="AZ297" s="192"/>
      <c r="BA297" s="193"/>
      <c r="BB297" s="99"/>
    </row>
    <row r="298" spans="1:54" s="94" customFormat="1" ht="27.75" customHeight="1">
      <c r="A298" s="427" t="s">
        <v>5311</v>
      </c>
      <c r="B298" s="426"/>
      <c r="C298" s="187" t="str">
        <f>IF(B298="","",VLOOKUP(B298,Упутство!$A$1912:$B$6831,2,FALSE))</f>
        <v/>
      </c>
      <c r="D298" s="119"/>
      <c r="E298" s="119"/>
      <c r="F298" s="119"/>
      <c r="G298" s="119"/>
      <c r="H298" s="417"/>
      <c r="I298" s="417"/>
      <c r="J298" s="119"/>
      <c r="K298" s="119"/>
      <c r="L298" s="418"/>
      <c r="M298" s="418"/>
      <c r="N298" s="118">
        <f t="shared" si="28"/>
        <v>0</v>
      </c>
      <c r="O298" s="118">
        <f t="shared" si="29"/>
        <v>0</v>
      </c>
      <c r="P298" s="165"/>
      <c r="Q298" s="165"/>
      <c r="R298" s="165"/>
      <c r="S298" s="165"/>
      <c r="T298" s="165"/>
      <c r="U298" s="165"/>
      <c r="V298" s="165"/>
      <c r="W298" s="97"/>
      <c r="AB298" s="155"/>
      <c r="AC298" s="156"/>
      <c r="AD298" s="157"/>
      <c r="AE298" s="156"/>
      <c r="AN298" s="163"/>
      <c r="AO298" s="164"/>
      <c r="AP298" s="99"/>
      <c r="AQ298" s="99"/>
      <c r="AR298" s="189"/>
      <c r="AS298" s="189"/>
      <c r="AT298" s="189"/>
      <c r="AU298" s="190"/>
      <c r="AV298" s="196"/>
      <c r="AW298" s="190"/>
      <c r="AX298" s="189"/>
      <c r="AY298" s="189"/>
      <c r="AZ298" s="192"/>
      <c r="BA298" s="193"/>
      <c r="BB298" s="99"/>
    </row>
    <row r="299" spans="1:54" s="94" customFormat="1" ht="27.75" customHeight="1">
      <c r="A299" s="455" t="s">
        <v>5312</v>
      </c>
      <c r="B299" s="456">
        <v>515000</v>
      </c>
      <c r="C299" s="457" t="str">
        <f>IF(B299="","",VLOOKUP(B299,Упутство!$A$1912:$B$6831,2,FALSE))</f>
        <v>НЕМАТЕРИЈАЛНА ИМОВИНА</v>
      </c>
      <c r="D299" s="458">
        <f>SUM(D300:D304)</f>
        <v>0</v>
      </c>
      <c r="E299" s="458">
        <f t="shared" ref="E299:M299" si="40">SUM(E300:E304)</f>
        <v>0</v>
      </c>
      <c r="F299" s="458">
        <f t="shared" si="40"/>
        <v>0</v>
      </c>
      <c r="G299" s="458">
        <f t="shared" si="40"/>
        <v>0</v>
      </c>
      <c r="H299" s="459">
        <f t="shared" si="40"/>
        <v>0</v>
      </c>
      <c r="I299" s="459">
        <f t="shared" si="40"/>
        <v>0</v>
      </c>
      <c r="J299" s="458">
        <f t="shared" si="40"/>
        <v>0</v>
      </c>
      <c r="K299" s="458">
        <f t="shared" si="40"/>
        <v>0</v>
      </c>
      <c r="L299" s="458">
        <f t="shared" si="40"/>
        <v>0</v>
      </c>
      <c r="M299" s="458">
        <f t="shared" si="40"/>
        <v>0</v>
      </c>
      <c r="N299" s="460">
        <f t="shared" si="28"/>
        <v>0</v>
      </c>
      <c r="O299" s="460">
        <f t="shared" si="29"/>
        <v>0</v>
      </c>
      <c r="P299" s="165"/>
      <c r="Q299" s="165"/>
      <c r="R299" s="165"/>
      <c r="S299" s="165"/>
      <c r="T299" s="165"/>
      <c r="U299" s="165"/>
      <c r="V299" s="165"/>
      <c r="W299" s="97"/>
      <c r="AB299" s="155"/>
      <c r="AC299" s="156"/>
      <c r="AD299" s="157"/>
      <c r="AE299" s="156"/>
      <c r="AN299" s="163"/>
      <c r="AO299" s="164"/>
      <c r="AP299" s="99"/>
      <c r="AQ299" s="99"/>
      <c r="AR299" s="189"/>
      <c r="AS299" s="189"/>
      <c r="AT299" s="189"/>
      <c r="AU299" s="190"/>
      <c r="AV299" s="196"/>
      <c r="AW299" s="190"/>
      <c r="AX299" s="189"/>
      <c r="AY299" s="189"/>
      <c r="AZ299" s="192"/>
      <c r="BA299" s="193"/>
      <c r="BB299" s="99"/>
    </row>
    <row r="300" spans="1:54" s="94" customFormat="1" ht="27.75" customHeight="1">
      <c r="A300" s="427" t="s">
        <v>5313</v>
      </c>
      <c r="B300" s="426"/>
      <c r="C300" s="187" t="str">
        <f>IF(B300="","",VLOOKUP(B300,Упутство!$A$1912:$B$6831,2,FALSE))</f>
        <v/>
      </c>
      <c r="D300" s="119"/>
      <c r="E300" s="119"/>
      <c r="F300" s="119"/>
      <c r="G300" s="119"/>
      <c r="H300" s="417"/>
      <c r="I300" s="417"/>
      <c r="J300" s="119"/>
      <c r="K300" s="119"/>
      <c r="L300" s="418"/>
      <c r="M300" s="418"/>
      <c r="N300" s="118">
        <f t="shared" si="28"/>
        <v>0</v>
      </c>
      <c r="O300" s="118">
        <f t="shared" si="29"/>
        <v>0</v>
      </c>
      <c r="P300" s="165"/>
      <c r="Q300" s="165"/>
      <c r="R300" s="165"/>
      <c r="S300" s="165"/>
      <c r="T300" s="165"/>
      <c r="U300" s="165"/>
      <c r="V300" s="165"/>
      <c r="W300" s="97"/>
      <c r="AB300" s="155"/>
      <c r="AC300" s="156"/>
      <c r="AD300" s="157"/>
      <c r="AE300" s="156"/>
      <c r="AN300" s="163"/>
      <c r="AO300" s="164"/>
      <c r="AP300" s="99"/>
      <c r="AQ300" s="99"/>
      <c r="AR300" s="189"/>
      <c r="AS300" s="189"/>
      <c r="AT300" s="189"/>
      <c r="AU300" s="190"/>
      <c r="AV300" s="196"/>
      <c r="AW300" s="190"/>
      <c r="AX300" s="189"/>
      <c r="AY300" s="189"/>
      <c r="AZ300" s="192"/>
      <c r="BA300" s="193"/>
      <c r="BB300" s="99"/>
    </row>
    <row r="301" spans="1:54" s="94" customFormat="1" ht="27.75" customHeight="1">
      <c r="A301" s="427" t="s">
        <v>5314</v>
      </c>
      <c r="B301" s="426"/>
      <c r="C301" s="187" t="str">
        <f>IF(B301="","",VLOOKUP(B301,Упутство!$A$1912:$B$6831,2,FALSE))</f>
        <v/>
      </c>
      <c r="D301" s="119"/>
      <c r="E301" s="119"/>
      <c r="F301" s="119"/>
      <c r="G301" s="119"/>
      <c r="H301" s="417"/>
      <c r="I301" s="417"/>
      <c r="J301" s="119"/>
      <c r="K301" s="119"/>
      <c r="L301" s="418"/>
      <c r="M301" s="418"/>
      <c r="N301" s="118">
        <f t="shared" si="28"/>
        <v>0</v>
      </c>
      <c r="O301" s="118">
        <f t="shared" si="29"/>
        <v>0</v>
      </c>
      <c r="P301" s="165"/>
      <c r="Q301" s="165"/>
      <c r="R301" s="165"/>
      <c r="S301" s="165"/>
      <c r="T301" s="165"/>
      <c r="U301" s="165"/>
      <c r="V301" s="165"/>
      <c r="W301" s="97"/>
      <c r="AB301" s="155"/>
      <c r="AC301" s="156"/>
      <c r="AD301" s="157"/>
      <c r="AE301" s="156"/>
      <c r="AN301" s="163"/>
      <c r="AO301" s="164"/>
      <c r="AP301" s="99"/>
      <c r="AQ301" s="99"/>
      <c r="AR301" s="189"/>
      <c r="AS301" s="189"/>
      <c r="AT301" s="189"/>
      <c r="AU301" s="190"/>
      <c r="AV301" s="196"/>
      <c r="AW301" s="190"/>
      <c r="AX301" s="189"/>
      <c r="AY301" s="189"/>
      <c r="AZ301" s="192"/>
      <c r="BA301" s="193"/>
      <c r="BB301" s="99"/>
    </row>
    <row r="302" spans="1:54" s="94" customFormat="1" ht="27.75" customHeight="1">
      <c r="A302" s="427" t="s">
        <v>5315</v>
      </c>
      <c r="B302" s="426"/>
      <c r="C302" s="187" t="str">
        <f>IF(B302="","",VLOOKUP(B302,Упутство!$A$1912:$B$6831,2,FALSE))</f>
        <v/>
      </c>
      <c r="D302" s="119"/>
      <c r="E302" s="119"/>
      <c r="F302" s="119"/>
      <c r="G302" s="119"/>
      <c r="H302" s="417"/>
      <c r="I302" s="417"/>
      <c r="J302" s="119"/>
      <c r="K302" s="119"/>
      <c r="L302" s="418"/>
      <c r="M302" s="418"/>
      <c r="N302" s="118">
        <f t="shared" si="28"/>
        <v>0</v>
      </c>
      <c r="O302" s="118">
        <f t="shared" si="29"/>
        <v>0</v>
      </c>
      <c r="P302" s="165"/>
      <c r="Q302" s="165"/>
      <c r="R302" s="165"/>
      <c r="S302" s="165"/>
      <c r="T302" s="165"/>
      <c r="U302" s="165"/>
      <c r="V302" s="165"/>
      <c r="W302" s="97"/>
      <c r="AB302" s="155"/>
      <c r="AC302" s="156"/>
      <c r="AD302" s="157"/>
      <c r="AE302" s="156"/>
      <c r="AN302" s="163"/>
      <c r="AO302" s="164"/>
      <c r="AP302" s="99"/>
      <c r="AQ302" s="99"/>
      <c r="AR302" s="189"/>
      <c r="AS302" s="189"/>
      <c r="AT302" s="189"/>
      <c r="AU302" s="190"/>
      <c r="AV302" s="196"/>
      <c r="AW302" s="190"/>
      <c r="AX302" s="189"/>
      <c r="AY302" s="189"/>
      <c r="AZ302" s="192"/>
      <c r="BA302" s="193"/>
      <c r="BB302" s="99"/>
    </row>
    <row r="303" spans="1:54" s="94" customFormat="1" ht="27.75" customHeight="1">
      <c r="A303" s="427" t="s">
        <v>5316</v>
      </c>
      <c r="B303" s="426"/>
      <c r="C303" s="187" t="str">
        <f>IF(B303="","",VLOOKUP(B303,Упутство!$A$1912:$B$6831,2,FALSE))</f>
        <v/>
      </c>
      <c r="D303" s="119"/>
      <c r="E303" s="119"/>
      <c r="F303" s="119"/>
      <c r="G303" s="119"/>
      <c r="H303" s="417"/>
      <c r="I303" s="417"/>
      <c r="J303" s="119"/>
      <c r="K303" s="119"/>
      <c r="L303" s="418"/>
      <c r="M303" s="418"/>
      <c r="N303" s="118">
        <f t="shared" si="28"/>
        <v>0</v>
      </c>
      <c r="O303" s="118">
        <f t="shared" si="29"/>
        <v>0</v>
      </c>
      <c r="P303" s="165"/>
      <c r="Q303" s="165"/>
      <c r="R303" s="165"/>
      <c r="S303" s="165"/>
      <c r="T303" s="165"/>
      <c r="U303" s="165"/>
      <c r="V303" s="165"/>
      <c r="W303" s="97"/>
      <c r="AB303" s="155"/>
      <c r="AC303" s="156"/>
      <c r="AD303" s="157"/>
      <c r="AE303" s="156"/>
      <c r="AN303" s="163"/>
      <c r="AO303" s="164"/>
      <c r="AP303" s="99"/>
      <c r="AQ303" s="99"/>
      <c r="AR303" s="189"/>
      <c r="AS303" s="189"/>
      <c r="AT303" s="189"/>
      <c r="AU303" s="190"/>
      <c r="AV303" s="196"/>
      <c r="AW303" s="190"/>
      <c r="AX303" s="189"/>
      <c r="AY303" s="189"/>
      <c r="AZ303" s="192"/>
      <c r="BA303" s="193"/>
      <c r="BB303" s="99"/>
    </row>
    <row r="304" spans="1:54" s="94" customFormat="1" ht="27.75" customHeight="1">
      <c r="A304" s="427" t="s">
        <v>5317</v>
      </c>
      <c r="B304" s="426"/>
      <c r="C304" s="187" t="str">
        <f>IF(B304="","",VLOOKUP(B304,Упутство!$A$1912:$B$6831,2,FALSE))</f>
        <v/>
      </c>
      <c r="D304" s="119"/>
      <c r="E304" s="119"/>
      <c r="F304" s="119"/>
      <c r="G304" s="119"/>
      <c r="H304" s="417"/>
      <c r="I304" s="417"/>
      <c r="J304" s="119"/>
      <c r="K304" s="119"/>
      <c r="L304" s="418"/>
      <c r="M304" s="418"/>
      <c r="N304" s="118">
        <f t="shared" ref="N304:N323" si="41">SUM(H304,J304,L304)</f>
        <v>0</v>
      </c>
      <c r="O304" s="118">
        <f t="shared" ref="O304:O323" si="42">SUM(I304,K304,M304)</f>
        <v>0</v>
      </c>
      <c r="P304" s="165"/>
      <c r="Q304" s="165"/>
      <c r="R304" s="165"/>
      <c r="S304" s="165"/>
      <c r="T304" s="165"/>
      <c r="U304" s="165"/>
      <c r="V304" s="165"/>
      <c r="W304" s="97"/>
      <c r="AB304" s="155"/>
      <c r="AC304" s="156"/>
      <c r="AD304" s="157"/>
      <c r="AE304" s="156"/>
      <c r="AN304" s="163"/>
      <c r="AO304" s="164"/>
      <c r="AP304" s="99"/>
      <c r="AQ304" s="99"/>
      <c r="AR304" s="189"/>
      <c r="AS304" s="189"/>
      <c r="AT304" s="189"/>
      <c r="AU304" s="190"/>
      <c r="AV304" s="196"/>
      <c r="AW304" s="190"/>
      <c r="AX304" s="189"/>
      <c r="AY304" s="189"/>
      <c r="AZ304" s="192"/>
      <c r="BA304" s="193"/>
      <c r="BB304" s="99"/>
    </row>
    <row r="305" spans="1:54" s="94" customFormat="1" ht="27.75" customHeight="1">
      <c r="A305" s="455" t="s">
        <v>5318</v>
      </c>
      <c r="B305" s="456">
        <v>520000</v>
      </c>
      <c r="C305" s="457" t="str">
        <f>IF(B305="","",VLOOKUP(B305,Упутство!$A$1912:$B$6831,2,FALSE))</f>
        <v>ЗАЛИХЕ</v>
      </c>
      <c r="D305" s="458">
        <f>SUM(D306:D308)</f>
        <v>0</v>
      </c>
      <c r="E305" s="458">
        <f t="shared" ref="E305:M305" si="43">SUM(E306:E308)</f>
        <v>0</v>
      </c>
      <c r="F305" s="458">
        <f t="shared" si="43"/>
        <v>0</v>
      </c>
      <c r="G305" s="458">
        <f t="shared" si="43"/>
        <v>0</v>
      </c>
      <c r="H305" s="459">
        <f t="shared" si="43"/>
        <v>0</v>
      </c>
      <c r="I305" s="459">
        <f t="shared" si="43"/>
        <v>0</v>
      </c>
      <c r="J305" s="458">
        <f t="shared" si="43"/>
        <v>0</v>
      </c>
      <c r="K305" s="458">
        <f t="shared" si="43"/>
        <v>0</v>
      </c>
      <c r="L305" s="458">
        <f t="shared" si="43"/>
        <v>0</v>
      </c>
      <c r="M305" s="458">
        <f t="shared" si="43"/>
        <v>0</v>
      </c>
      <c r="N305" s="460">
        <f t="shared" si="41"/>
        <v>0</v>
      </c>
      <c r="O305" s="460">
        <f t="shared" si="42"/>
        <v>0</v>
      </c>
      <c r="P305" s="165"/>
      <c r="Q305" s="165"/>
      <c r="R305" s="165"/>
      <c r="S305" s="165"/>
      <c r="T305" s="165"/>
      <c r="U305" s="165"/>
      <c r="V305" s="165"/>
      <c r="W305" s="97"/>
      <c r="AB305" s="155"/>
      <c r="AC305" s="156"/>
      <c r="AD305" s="157"/>
      <c r="AE305" s="156"/>
      <c r="AN305" s="163"/>
      <c r="AO305" s="164"/>
      <c r="AP305" s="99"/>
      <c r="AQ305" s="99"/>
      <c r="AR305" s="189"/>
      <c r="AS305" s="189"/>
      <c r="AT305" s="189"/>
      <c r="AU305" s="190"/>
      <c r="AV305" s="196"/>
      <c r="AW305" s="190"/>
      <c r="AX305" s="189"/>
      <c r="AY305" s="189"/>
      <c r="AZ305" s="192"/>
      <c r="BA305" s="193"/>
      <c r="BB305" s="99"/>
    </row>
    <row r="306" spans="1:54" s="94" customFormat="1" ht="27.75" customHeight="1">
      <c r="A306" s="427" t="s">
        <v>5319</v>
      </c>
      <c r="B306" s="426"/>
      <c r="C306" s="187" t="str">
        <f>IF(B306="","",VLOOKUP(B306,Упутство!$A$1912:$B$6831,2,FALSE))</f>
        <v/>
      </c>
      <c r="D306" s="119"/>
      <c r="E306" s="119"/>
      <c r="F306" s="119"/>
      <c r="G306" s="119"/>
      <c r="H306" s="417"/>
      <c r="I306" s="417"/>
      <c r="J306" s="119"/>
      <c r="K306" s="119"/>
      <c r="L306" s="418"/>
      <c r="M306" s="418"/>
      <c r="N306" s="118">
        <f t="shared" si="41"/>
        <v>0</v>
      </c>
      <c r="O306" s="118">
        <f t="shared" si="42"/>
        <v>0</v>
      </c>
      <c r="P306" s="165"/>
      <c r="Q306" s="165"/>
      <c r="R306" s="165"/>
      <c r="S306" s="165"/>
      <c r="T306" s="165"/>
      <c r="U306" s="165"/>
      <c r="V306" s="165"/>
      <c r="W306" s="97"/>
      <c r="AB306" s="155"/>
      <c r="AC306" s="156"/>
      <c r="AD306" s="157"/>
      <c r="AE306" s="156"/>
      <c r="AN306" s="163"/>
      <c r="AO306" s="164"/>
      <c r="AP306" s="99"/>
      <c r="AQ306" s="99"/>
      <c r="AR306" s="189"/>
      <c r="AS306" s="189"/>
      <c r="AT306" s="189"/>
      <c r="AU306" s="190"/>
      <c r="AV306" s="196"/>
      <c r="AW306" s="190"/>
      <c r="AX306" s="189"/>
      <c r="AY306" s="189"/>
      <c r="AZ306" s="192"/>
      <c r="BA306" s="193"/>
      <c r="BB306" s="99"/>
    </row>
    <row r="307" spans="1:54" s="94" customFormat="1" ht="27.75" customHeight="1">
      <c r="A307" s="427" t="s">
        <v>5320</v>
      </c>
      <c r="B307" s="426"/>
      <c r="C307" s="187" t="str">
        <f>IF(B307="","",VLOOKUP(B307,Упутство!$A$1912:$B$6831,2,FALSE))</f>
        <v/>
      </c>
      <c r="D307" s="119"/>
      <c r="E307" s="119"/>
      <c r="F307" s="119"/>
      <c r="G307" s="119"/>
      <c r="H307" s="417"/>
      <c r="I307" s="417"/>
      <c r="J307" s="119"/>
      <c r="K307" s="119"/>
      <c r="L307" s="418"/>
      <c r="M307" s="418"/>
      <c r="N307" s="118">
        <f t="shared" si="41"/>
        <v>0</v>
      </c>
      <c r="O307" s="118">
        <f t="shared" si="42"/>
        <v>0</v>
      </c>
      <c r="P307" s="165"/>
      <c r="Q307" s="165"/>
      <c r="R307" s="165"/>
      <c r="S307" s="165"/>
      <c r="T307" s="165"/>
      <c r="U307" s="165"/>
      <c r="V307" s="165"/>
      <c r="W307" s="97"/>
      <c r="AB307" s="155"/>
      <c r="AC307" s="156"/>
      <c r="AD307" s="157"/>
      <c r="AE307" s="156"/>
      <c r="AN307" s="163"/>
      <c r="AO307" s="164"/>
      <c r="AP307" s="99"/>
      <c r="AQ307" s="99"/>
      <c r="AR307" s="189"/>
      <c r="AS307" s="189"/>
      <c r="AT307" s="189"/>
      <c r="AU307" s="190"/>
      <c r="AV307" s="196"/>
      <c r="AW307" s="190"/>
      <c r="AX307" s="189"/>
      <c r="AY307" s="189"/>
      <c r="AZ307" s="192"/>
      <c r="BA307" s="193"/>
      <c r="BB307" s="99"/>
    </row>
    <row r="308" spans="1:54" s="94" customFormat="1" ht="27.75" customHeight="1">
      <c r="A308" s="427" t="s">
        <v>5321</v>
      </c>
      <c r="B308" s="426"/>
      <c r="C308" s="187" t="str">
        <f>IF(B308="","",VLOOKUP(B308,Упутство!$A$1912:$B$6831,2,FALSE))</f>
        <v/>
      </c>
      <c r="D308" s="119"/>
      <c r="E308" s="119"/>
      <c r="F308" s="119"/>
      <c r="G308" s="119"/>
      <c r="H308" s="417"/>
      <c r="I308" s="417"/>
      <c r="J308" s="119"/>
      <c r="K308" s="119"/>
      <c r="L308" s="418"/>
      <c r="M308" s="418"/>
      <c r="N308" s="118">
        <f t="shared" si="41"/>
        <v>0</v>
      </c>
      <c r="O308" s="118">
        <f t="shared" si="42"/>
        <v>0</v>
      </c>
      <c r="P308" s="165"/>
      <c r="Q308" s="165"/>
      <c r="R308" s="165"/>
      <c r="S308" s="165"/>
      <c r="T308" s="165"/>
      <c r="U308" s="165"/>
      <c r="V308" s="165"/>
      <c r="W308" s="97"/>
      <c r="AB308" s="155"/>
      <c r="AC308" s="156"/>
      <c r="AD308" s="157"/>
      <c r="AE308" s="156"/>
      <c r="AN308" s="163"/>
      <c r="AO308" s="164"/>
      <c r="AP308" s="99"/>
      <c r="AQ308" s="99"/>
      <c r="AR308" s="189"/>
      <c r="AS308" s="189"/>
      <c r="AT308" s="189"/>
      <c r="AU308" s="190"/>
      <c r="AV308" s="196"/>
      <c r="AW308" s="190"/>
      <c r="AX308" s="189"/>
      <c r="AY308" s="189"/>
      <c r="AZ308" s="192"/>
      <c r="BA308" s="193"/>
      <c r="BB308" s="99"/>
    </row>
    <row r="309" spans="1:54" s="94" customFormat="1" ht="27.75" customHeight="1">
      <c r="A309" s="455" t="s">
        <v>5322</v>
      </c>
      <c r="B309" s="456">
        <v>541000</v>
      </c>
      <c r="C309" s="457" t="str">
        <f>IF(B309="","",VLOOKUP(B309,Упутство!$A$1912:$B$6831,2,FALSE))</f>
        <v>ЗЕМЉИШТЕ</v>
      </c>
      <c r="D309" s="458">
        <f>SUM(D310:D312)</f>
        <v>0</v>
      </c>
      <c r="E309" s="458">
        <f t="shared" ref="E309:M309" si="44">SUM(E310:E312)</f>
        <v>0</v>
      </c>
      <c r="F309" s="458">
        <f t="shared" si="44"/>
        <v>0</v>
      </c>
      <c r="G309" s="458">
        <f t="shared" si="44"/>
        <v>0</v>
      </c>
      <c r="H309" s="459">
        <f t="shared" si="44"/>
        <v>0</v>
      </c>
      <c r="I309" s="459">
        <f t="shared" si="44"/>
        <v>0</v>
      </c>
      <c r="J309" s="458">
        <f t="shared" si="44"/>
        <v>0</v>
      </c>
      <c r="K309" s="458">
        <f t="shared" si="44"/>
        <v>0</v>
      </c>
      <c r="L309" s="458">
        <f t="shared" si="44"/>
        <v>0</v>
      </c>
      <c r="M309" s="458">
        <f t="shared" si="44"/>
        <v>0</v>
      </c>
      <c r="N309" s="460">
        <f t="shared" si="41"/>
        <v>0</v>
      </c>
      <c r="O309" s="460">
        <f t="shared" si="42"/>
        <v>0</v>
      </c>
      <c r="P309" s="165"/>
      <c r="Q309" s="165"/>
      <c r="R309" s="165"/>
      <c r="S309" s="165"/>
      <c r="T309" s="165"/>
      <c r="U309" s="165"/>
      <c r="V309" s="165"/>
      <c r="W309" s="97"/>
      <c r="AB309" s="155"/>
      <c r="AC309" s="156"/>
      <c r="AD309" s="157"/>
      <c r="AE309" s="156"/>
      <c r="AN309" s="163"/>
      <c r="AO309" s="164"/>
      <c r="AP309" s="99"/>
      <c r="AQ309" s="99"/>
      <c r="AR309" s="189"/>
      <c r="AS309" s="189"/>
      <c r="AT309" s="189"/>
      <c r="AU309" s="190"/>
      <c r="AV309" s="196"/>
      <c r="AW309" s="190"/>
      <c r="AX309" s="189"/>
      <c r="AY309" s="189"/>
      <c r="AZ309" s="192"/>
      <c r="BA309" s="193"/>
      <c r="BB309" s="99"/>
    </row>
    <row r="310" spans="1:54" s="94" customFormat="1" ht="27.75" customHeight="1">
      <c r="A310" s="427" t="s">
        <v>5323</v>
      </c>
      <c r="B310" s="426"/>
      <c r="C310" s="187" t="str">
        <f>IF(B310="","",VLOOKUP(B310,Упутство!$A$1912:$B$6831,2,FALSE))</f>
        <v/>
      </c>
      <c r="D310" s="119"/>
      <c r="E310" s="119"/>
      <c r="F310" s="119"/>
      <c r="G310" s="119"/>
      <c r="H310" s="417"/>
      <c r="I310" s="417"/>
      <c r="J310" s="119"/>
      <c r="K310" s="119"/>
      <c r="L310" s="418"/>
      <c r="M310" s="418"/>
      <c r="N310" s="118">
        <f t="shared" si="41"/>
        <v>0</v>
      </c>
      <c r="O310" s="118">
        <f t="shared" si="42"/>
        <v>0</v>
      </c>
      <c r="P310" s="165"/>
      <c r="Q310" s="165"/>
      <c r="R310" s="165"/>
      <c r="S310" s="165"/>
      <c r="T310" s="165"/>
      <c r="U310" s="165"/>
      <c r="V310" s="165"/>
      <c r="W310" s="97"/>
      <c r="AB310" s="155"/>
      <c r="AC310" s="156"/>
      <c r="AD310" s="157"/>
      <c r="AE310" s="156"/>
      <c r="AN310" s="163"/>
      <c r="AO310" s="164"/>
      <c r="AP310" s="99"/>
      <c r="AQ310" s="99"/>
      <c r="AR310" s="189"/>
      <c r="AS310" s="189"/>
      <c r="AT310" s="189"/>
      <c r="AU310" s="190"/>
      <c r="AV310" s="196"/>
      <c r="AW310" s="190"/>
      <c r="AX310" s="189"/>
      <c r="AY310" s="189"/>
      <c r="AZ310" s="192"/>
      <c r="BA310" s="193"/>
      <c r="BB310" s="99"/>
    </row>
    <row r="311" spans="1:54" s="94" customFormat="1" ht="27.75" customHeight="1">
      <c r="A311" s="427" t="s">
        <v>5324</v>
      </c>
      <c r="B311" s="426"/>
      <c r="C311" s="187" t="str">
        <f>IF(B311="","",VLOOKUP(B311,Упутство!$A$1912:$B$6831,2,FALSE))</f>
        <v/>
      </c>
      <c r="D311" s="119"/>
      <c r="E311" s="119"/>
      <c r="F311" s="119"/>
      <c r="G311" s="119"/>
      <c r="H311" s="417"/>
      <c r="I311" s="417"/>
      <c r="J311" s="119"/>
      <c r="K311" s="119"/>
      <c r="L311" s="418"/>
      <c r="M311" s="418"/>
      <c r="N311" s="118">
        <f t="shared" si="41"/>
        <v>0</v>
      </c>
      <c r="O311" s="118">
        <f t="shared" si="42"/>
        <v>0</v>
      </c>
      <c r="P311" s="165"/>
      <c r="Q311" s="165"/>
      <c r="R311" s="165"/>
      <c r="S311" s="165"/>
      <c r="T311" s="165"/>
      <c r="U311" s="165"/>
      <c r="V311" s="165"/>
      <c r="W311" s="97"/>
      <c r="AB311" s="155"/>
      <c r="AC311" s="156"/>
      <c r="AD311" s="157"/>
      <c r="AE311" s="156"/>
      <c r="AN311" s="163"/>
      <c r="AO311" s="164"/>
      <c r="AP311" s="99"/>
      <c r="AQ311" s="99"/>
      <c r="AR311" s="189"/>
      <c r="AS311" s="189"/>
      <c r="AT311" s="189"/>
      <c r="AU311" s="190"/>
      <c r="AV311" s="196"/>
      <c r="AW311" s="190"/>
      <c r="AX311" s="189"/>
      <c r="AY311" s="189"/>
      <c r="AZ311" s="192"/>
      <c r="BA311" s="193"/>
      <c r="BB311" s="99"/>
    </row>
    <row r="312" spans="1:54" s="94" customFormat="1" ht="27.75" customHeight="1">
      <c r="A312" s="427" t="s">
        <v>5325</v>
      </c>
      <c r="B312" s="426"/>
      <c r="C312" s="187" t="str">
        <f>IF(B312="","",VLOOKUP(B312,Упутство!$A$1912:$B$6831,2,FALSE))</f>
        <v/>
      </c>
      <c r="D312" s="119"/>
      <c r="E312" s="119"/>
      <c r="F312" s="119"/>
      <c r="G312" s="119"/>
      <c r="H312" s="417"/>
      <c r="I312" s="417"/>
      <c r="J312" s="119"/>
      <c r="K312" s="119"/>
      <c r="L312" s="418"/>
      <c r="M312" s="418"/>
      <c r="N312" s="118">
        <f t="shared" si="41"/>
        <v>0</v>
      </c>
      <c r="O312" s="118">
        <f t="shared" si="42"/>
        <v>0</v>
      </c>
      <c r="P312" s="165"/>
      <c r="Q312" s="165"/>
      <c r="R312" s="165"/>
      <c r="S312" s="165"/>
      <c r="T312" s="165"/>
      <c r="U312" s="165"/>
      <c r="V312" s="165"/>
      <c r="W312" s="97"/>
      <c r="AB312" s="155"/>
      <c r="AC312" s="156"/>
      <c r="AD312" s="157"/>
      <c r="AE312" s="156"/>
      <c r="AN312" s="163"/>
      <c r="AO312" s="164"/>
      <c r="AP312" s="99"/>
      <c r="AQ312" s="99"/>
      <c r="AR312" s="189"/>
      <c r="AS312" s="189"/>
      <c r="AT312" s="189"/>
      <c r="AU312" s="190"/>
      <c r="AV312" s="196"/>
      <c r="AW312" s="190"/>
      <c r="AX312" s="189"/>
      <c r="AY312" s="189"/>
      <c r="AZ312" s="192"/>
      <c r="BA312" s="193"/>
      <c r="BB312" s="99"/>
    </row>
    <row r="313" spans="1:54" s="94" customFormat="1" ht="27.75" customHeight="1">
      <c r="A313" s="455" t="s">
        <v>5326</v>
      </c>
      <c r="B313" s="456">
        <v>543000</v>
      </c>
      <c r="C313" s="457" t="str">
        <f>IF(B313="","",VLOOKUP(B313,Упутство!$A$1912:$B$6831,2,FALSE))</f>
        <v>ШУМЕ И ВОДЕ</v>
      </c>
      <c r="D313" s="458">
        <f>SUM(D314:D315)</f>
        <v>0</v>
      </c>
      <c r="E313" s="458">
        <f t="shared" ref="E313:M313" si="45">SUM(E314:E315)</f>
        <v>0</v>
      </c>
      <c r="F313" s="458">
        <f t="shared" si="45"/>
        <v>0</v>
      </c>
      <c r="G313" s="458">
        <f t="shared" si="45"/>
        <v>0</v>
      </c>
      <c r="H313" s="459">
        <f t="shared" si="45"/>
        <v>0</v>
      </c>
      <c r="I313" s="459">
        <f t="shared" si="45"/>
        <v>0</v>
      </c>
      <c r="J313" s="458">
        <f t="shared" si="45"/>
        <v>0</v>
      </c>
      <c r="K313" s="458">
        <f t="shared" si="45"/>
        <v>0</v>
      </c>
      <c r="L313" s="458">
        <f t="shared" si="45"/>
        <v>0</v>
      </c>
      <c r="M313" s="458">
        <f t="shared" si="45"/>
        <v>0</v>
      </c>
      <c r="N313" s="460">
        <f t="shared" si="41"/>
        <v>0</v>
      </c>
      <c r="O313" s="460">
        <f t="shared" si="42"/>
        <v>0</v>
      </c>
      <c r="P313" s="165"/>
      <c r="Q313" s="165"/>
      <c r="R313" s="165"/>
      <c r="S313" s="165"/>
      <c r="T313" s="165"/>
      <c r="U313" s="165"/>
      <c r="V313" s="165"/>
      <c r="W313" s="97"/>
      <c r="AB313" s="155"/>
      <c r="AC313" s="156"/>
      <c r="AD313" s="157"/>
      <c r="AE313" s="156"/>
      <c r="AN313" s="163"/>
      <c r="AO313" s="164"/>
      <c r="AP313" s="99"/>
      <c r="AQ313" s="99"/>
      <c r="AR313" s="189"/>
      <c r="AS313" s="189"/>
      <c r="AT313" s="189"/>
      <c r="AU313" s="190"/>
      <c r="AV313" s="196"/>
      <c r="AW313" s="190"/>
      <c r="AX313" s="189"/>
      <c r="AY313" s="189"/>
      <c r="AZ313" s="192"/>
      <c r="BA313" s="193"/>
      <c r="BB313" s="99"/>
    </row>
    <row r="314" spans="1:54" s="94" customFormat="1" ht="27.75" customHeight="1">
      <c r="A314" s="427" t="s">
        <v>5327</v>
      </c>
      <c r="B314" s="426"/>
      <c r="C314" s="187" t="str">
        <f>IF(B314="","",VLOOKUP(B314,Упутство!$A$1912:$B$6831,2,FALSE))</f>
        <v/>
      </c>
      <c r="D314" s="119"/>
      <c r="E314" s="119"/>
      <c r="F314" s="119"/>
      <c r="G314" s="119"/>
      <c r="H314" s="417"/>
      <c r="I314" s="417"/>
      <c r="J314" s="119"/>
      <c r="K314" s="119"/>
      <c r="L314" s="418"/>
      <c r="M314" s="418"/>
      <c r="N314" s="118">
        <f t="shared" si="41"/>
        <v>0</v>
      </c>
      <c r="O314" s="118">
        <f t="shared" si="42"/>
        <v>0</v>
      </c>
      <c r="P314" s="165"/>
      <c r="Q314" s="165"/>
      <c r="R314" s="165"/>
      <c r="S314" s="165"/>
      <c r="T314" s="165"/>
      <c r="U314" s="165"/>
      <c r="V314" s="165"/>
      <c r="W314" s="97"/>
      <c r="AB314" s="155"/>
      <c r="AC314" s="156"/>
      <c r="AD314" s="157"/>
      <c r="AE314" s="156"/>
      <c r="AN314" s="163"/>
      <c r="AO314" s="164"/>
      <c r="AP314" s="99"/>
      <c r="AQ314" s="99"/>
      <c r="AR314" s="189"/>
      <c r="AS314" s="189"/>
      <c r="AT314" s="189"/>
      <c r="AU314" s="190"/>
      <c r="AV314" s="196"/>
      <c r="AW314" s="190"/>
      <c r="AX314" s="189"/>
      <c r="AY314" s="189"/>
      <c r="AZ314" s="192"/>
      <c r="BA314" s="193"/>
      <c r="BB314" s="99"/>
    </row>
    <row r="315" spans="1:54" s="94" customFormat="1" ht="27.75" customHeight="1">
      <c r="A315" s="427" t="s">
        <v>5328</v>
      </c>
      <c r="B315" s="426"/>
      <c r="C315" s="187" t="str">
        <f>IF(B315="","",VLOOKUP(B315,Упутство!$A$1912:$B$6831,2,FALSE))</f>
        <v/>
      </c>
      <c r="D315" s="119"/>
      <c r="E315" s="119"/>
      <c r="F315" s="119"/>
      <c r="G315" s="119"/>
      <c r="H315" s="417"/>
      <c r="I315" s="417"/>
      <c r="J315" s="119"/>
      <c r="K315" s="119"/>
      <c r="L315" s="418"/>
      <c r="M315" s="418"/>
      <c r="N315" s="118">
        <f t="shared" si="41"/>
        <v>0</v>
      </c>
      <c r="O315" s="118">
        <f t="shared" si="42"/>
        <v>0</v>
      </c>
      <c r="P315" s="165"/>
      <c r="Q315" s="165"/>
      <c r="R315" s="165"/>
      <c r="S315" s="165"/>
      <c r="T315" s="165"/>
      <c r="U315" s="165"/>
      <c r="V315" s="165"/>
      <c r="W315" s="97"/>
      <c r="AB315" s="155"/>
      <c r="AC315" s="156"/>
      <c r="AD315" s="157"/>
      <c r="AE315" s="156"/>
      <c r="AN315" s="163"/>
      <c r="AO315" s="164"/>
      <c r="AP315" s="99"/>
      <c r="AQ315" s="99"/>
      <c r="AR315" s="189"/>
      <c r="AS315" s="189"/>
      <c r="AT315" s="189"/>
      <c r="AU315" s="190"/>
      <c r="AV315" s="196"/>
      <c r="AW315" s="190"/>
      <c r="AX315" s="189"/>
      <c r="AY315" s="189"/>
      <c r="AZ315" s="192"/>
      <c r="BA315" s="193"/>
      <c r="BB315" s="99"/>
    </row>
    <row r="316" spans="1:54" s="94" customFormat="1" ht="27.75" customHeight="1">
      <c r="A316" s="455" t="s">
        <v>5329</v>
      </c>
      <c r="B316" s="456">
        <v>611000</v>
      </c>
      <c r="C316" s="457" t="str">
        <f>IF(B316="","",VLOOKUP(B316,Упутство!$A$1912:$B$6831,2,FALSE))</f>
        <v>ОТПЛАТА ГЛАВНИЦЕ ДОМАЋИМ КРЕДИТОРИМА</v>
      </c>
      <c r="D316" s="458">
        <f>SUM(D317:D318)</f>
        <v>0</v>
      </c>
      <c r="E316" s="458">
        <f t="shared" ref="E316:M316" si="46">SUM(E317:E318)</f>
        <v>0</v>
      </c>
      <c r="F316" s="458">
        <f t="shared" si="46"/>
        <v>0</v>
      </c>
      <c r="G316" s="458">
        <f t="shared" si="46"/>
        <v>0</v>
      </c>
      <c r="H316" s="459">
        <f t="shared" si="46"/>
        <v>0</v>
      </c>
      <c r="I316" s="459">
        <f t="shared" si="46"/>
        <v>0</v>
      </c>
      <c r="J316" s="458">
        <f t="shared" si="46"/>
        <v>0</v>
      </c>
      <c r="K316" s="458">
        <f t="shared" si="46"/>
        <v>0</v>
      </c>
      <c r="L316" s="458">
        <f t="shared" si="46"/>
        <v>0</v>
      </c>
      <c r="M316" s="458">
        <f t="shared" si="46"/>
        <v>0</v>
      </c>
      <c r="N316" s="460">
        <f t="shared" si="41"/>
        <v>0</v>
      </c>
      <c r="O316" s="460">
        <f t="shared" si="42"/>
        <v>0</v>
      </c>
      <c r="P316" s="165"/>
      <c r="Q316" s="165"/>
      <c r="R316" s="165"/>
      <c r="S316" s="165"/>
      <c r="T316" s="165"/>
      <c r="U316" s="165"/>
      <c r="V316" s="165"/>
      <c r="W316" s="97"/>
      <c r="AB316" s="155"/>
      <c r="AC316" s="156"/>
      <c r="AD316" s="157"/>
      <c r="AE316" s="156"/>
      <c r="AN316" s="163"/>
      <c r="AO316" s="164"/>
      <c r="AP316" s="99"/>
      <c r="AQ316" s="99"/>
      <c r="AR316" s="189"/>
      <c r="AS316" s="189"/>
      <c r="AT316" s="189"/>
      <c r="AU316" s="190"/>
      <c r="AV316" s="196"/>
      <c r="AW316" s="190"/>
      <c r="AX316" s="189"/>
      <c r="AY316" s="189"/>
      <c r="AZ316" s="192"/>
      <c r="BA316" s="193"/>
      <c r="BB316" s="99"/>
    </row>
    <row r="317" spans="1:54" s="94" customFormat="1" ht="27.75" customHeight="1">
      <c r="A317" s="427" t="s">
        <v>5330</v>
      </c>
      <c r="B317" s="426"/>
      <c r="C317" s="187" t="str">
        <f>IF(B317="","",VLOOKUP(B317,Упутство!$A$1912:$B$6831,2,FALSE))</f>
        <v/>
      </c>
      <c r="D317" s="119"/>
      <c r="E317" s="119"/>
      <c r="F317" s="119"/>
      <c r="G317" s="119"/>
      <c r="H317" s="417"/>
      <c r="I317" s="417"/>
      <c r="J317" s="119"/>
      <c r="K317" s="119"/>
      <c r="L317" s="418"/>
      <c r="M317" s="418"/>
      <c r="N317" s="118">
        <f t="shared" si="41"/>
        <v>0</v>
      </c>
      <c r="O317" s="118">
        <f t="shared" si="42"/>
        <v>0</v>
      </c>
      <c r="P317" s="165"/>
      <c r="Q317" s="165"/>
      <c r="R317" s="165"/>
      <c r="S317" s="165"/>
      <c r="T317" s="165"/>
      <c r="U317" s="165"/>
      <c r="V317" s="165"/>
      <c r="W317" s="97"/>
      <c r="AB317" s="155"/>
      <c r="AC317" s="156"/>
      <c r="AD317" s="157"/>
      <c r="AE317" s="156"/>
      <c r="AN317" s="163"/>
      <c r="AO317" s="164"/>
      <c r="AP317" s="99"/>
      <c r="AQ317" s="99"/>
      <c r="AR317" s="189"/>
      <c r="AS317" s="189"/>
      <c r="AT317" s="189"/>
      <c r="AU317" s="190"/>
      <c r="AV317" s="196"/>
      <c r="AW317" s="190"/>
      <c r="AX317" s="189"/>
      <c r="AY317" s="189"/>
      <c r="AZ317" s="192"/>
      <c r="BA317" s="193"/>
      <c r="BB317" s="99"/>
    </row>
    <row r="318" spans="1:54" s="94" customFormat="1" ht="27.75" customHeight="1">
      <c r="A318" s="427" t="s">
        <v>5331</v>
      </c>
      <c r="B318" s="426"/>
      <c r="C318" s="187" t="str">
        <f>IF(B318="","",VLOOKUP(B318,Упутство!$A$1912:$B$6831,2,FALSE))</f>
        <v/>
      </c>
      <c r="D318" s="119"/>
      <c r="E318" s="119"/>
      <c r="F318" s="119"/>
      <c r="G318" s="119"/>
      <c r="H318" s="417"/>
      <c r="I318" s="417"/>
      <c r="J318" s="119"/>
      <c r="K318" s="119"/>
      <c r="L318" s="418"/>
      <c r="M318" s="418"/>
      <c r="N318" s="118">
        <f t="shared" si="41"/>
        <v>0</v>
      </c>
      <c r="O318" s="118">
        <f t="shared" si="42"/>
        <v>0</v>
      </c>
      <c r="P318" s="165"/>
      <c r="Q318" s="165"/>
      <c r="R318" s="165"/>
      <c r="S318" s="165"/>
      <c r="T318" s="165"/>
      <c r="U318" s="165"/>
      <c r="V318" s="165"/>
      <c r="W318" s="97"/>
      <c r="AB318" s="155"/>
      <c r="AC318" s="156"/>
      <c r="AD318" s="157"/>
      <c r="AE318" s="156"/>
      <c r="AN318" s="163"/>
      <c r="AO318" s="164"/>
      <c r="AP318" s="99"/>
      <c r="AQ318" s="99"/>
      <c r="AR318" s="189"/>
      <c r="AS318" s="189"/>
      <c r="AT318" s="189"/>
      <c r="AU318" s="190"/>
      <c r="AV318" s="196"/>
      <c r="AW318" s="190"/>
      <c r="AX318" s="189"/>
      <c r="AY318" s="189"/>
      <c r="AZ318" s="192"/>
      <c r="BA318" s="193"/>
      <c r="BB318" s="99"/>
    </row>
    <row r="319" spans="1:54" s="94" customFormat="1" ht="27.75" customHeight="1">
      <c r="A319" s="455" t="s">
        <v>5332</v>
      </c>
      <c r="B319" s="456">
        <v>621000</v>
      </c>
      <c r="C319" s="457" t="str">
        <f>IF(B319="","",VLOOKUP(B319,Упутство!$A$1912:$B$6831,2,FALSE))</f>
        <v>НАБАВКА ДОМАЋЕ ФИНАНСИЈСКЕ ИМОВИНЕ</v>
      </c>
      <c r="D319" s="458">
        <f>SUM(D320:D322)</f>
        <v>0</v>
      </c>
      <c r="E319" s="458">
        <f t="shared" ref="E319:M319" si="47">SUM(E320:E322)</f>
        <v>0</v>
      </c>
      <c r="F319" s="458">
        <f t="shared" si="47"/>
        <v>0</v>
      </c>
      <c r="G319" s="458">
        <f t="shared" si="47"/>
        <v>0</v>
      </c>
      <c r="H319" s="459">
        <f t="shared" si="47"/>
        <v>0</v>
      </c>
      <c r="I319" s="459">
        <f>SUM(I320:I322)</f>
        <v>0</v>
      </c>
      <c r="J319" s="458">
        <f t="shared" si="47"/>
        <v>0</v>
      </c>
      <c r="K319" s="458">
        <f t="shared" si="47"/>
        <v>0</v>
      </c>
      <c r="L319" s="458">
        <f t="shared" si="47"/>
        <v>0</v>
      </c>
      <c r="M319" s="458">
        <f t="shared" si="47"/>
        <v>0</v>
      </c>
      <c r="N319" s="460">
        <f t="shared" si="41"/>
        <v>0</v>
      </c>
      <c r="O319" s="460">
        <f t="shared" si="42"/>
        <v>0</v>
      </c>
      <c r="P319" s="165"/>
      <c r="Q319" s="165"/>
      <c r="R319" s="165"/>
      <c r="S319" s="165"/>
      <c r="T319" s="165"/>
      <c r="U319" s="165"/>
      <c r="V319" s="165"/>
      <c r="W319" s="97"/>
      <c r="AB319" s="155"/>
      <c r="AC319" s="156"/>
      <c r="AD319" s="157"/>
      <c r="AE319" s="156"/>
      <c r="AN319" s="163"/>
      <c r="AO319" s="164"/>
      <c r="AP319" s="99"/>
      <c r="AQ319" s="99"/>
      <c r="AR319" s="189"/>
      <c r="AS319" s="189"/>
      <c r="AT319" s="189"/>
      <c r="AU319" s="190"/>
      <c r="AV319" s="196"/>
      <c r="AW319" s="190"/>
      <c r="AX319" s="189"/>
      <c r="AY319" s="189"/>
      <c r="AZ319" s="192"/>
      <c r="BA319" s="193"/>
      <c r="BB319" s="99"/>
    </row>
    <row r="320" spans="1:54" s="94" customFormat="1" ht="27.75" customHeight="1">
      <c r="A320" s="427" t="s">
        <v>5333</v>
      </c>
      <c r="B320" s="426"/>
      <c r="C320" s="187" t="str">
        <f>IF(B320="","",VLOOKUP(B320,Упутство!$A$1912:$B$6831,2,FALSE))</f>
        <v/>
      </c>
      <c r="D320" s="119"/>
      <c r="E320" s="119"/>
      <c r="F320" s="119"/>
      <c r="G320" s="119"/>
      <c r="H320" s="417"/>
      <c r="I320" s="417"/>
      <c r="J320" s="119"/>
      <c r="K320" s="119"/>
      <c r="L320" s="418"/>
      <c r="M320" s="418"/>
      <c r="N320" s="118">
        <f t="shared" si="41"/>
        <v>0</v>
      </c>
      <c r="O320" s="118">
        <f t="shared" si="42"/>
        <v>0</v>
      </c>
      <c r="P320" s="165"/>
      <c r="Q320" s="165"/>
      <c r="R320" s="165"/>
      <c r="S320" s="165"/>
      <c r="T320" s="165"/>
      <c r="U320" s="165"/>
      <c r="V320" s="165"/>
      <c r="W320" s="97"/>
      <c r="AB320" s="155"/>
      <c r="AC320" s="156"/>
      <c r="AD320" s="157"/>
      <c r="AE320" s="156"/>
      <c r="AN320" s="163"/>
      <c r="AO320" s="164"/>
      <c r="AP320" s="99"/>
      <c r="AQ320" s="99"/>
      <c r="AR320" s="189"/>
      <c r="AS320" s="189"/>
      <c r="AT320" s="189"/>
      <c r="AU320" s="190"/>
      <c r="AV320" s="196"/>
      <c r="AW320" s="190"/>
      <c r="AX320" s="189"/>
      <c r="AY320" s="189"/>
      <c r="AZ320" s="192"/>
      <c r="BA320" s="193"/>
      <c r="BB320" s="99"/>
    </row>
    <row r="321" spans="1:89" s="94" customFormat="1" ht="27.75" customHeight="1">
      <c r="A321" s="427" t="s">
        <v>5334</v>
      </c>
      <c r="B321" s="426"/>
      <c r="C321" s="187" t="str">
        <f>IF(B321="","",VLOOKUP(B321,Упутство!$A$1912:$B$6831,2,FALSE))</f>
        <v/>
      </c>
      <c r="D321" s="119"/>
      <c r="E321" s="119"/>
      <c r="F321" s="119"/>
      <c r="G321" s="119"/>
      <c r="H321" s="417"/>
      <c r="I321" s="417"/>
      <c r="J321" s="119"/>
      <c r="K321" s="119"/>
      <c r="L321" s="418"/>
      <c r="M321" s="418"/>
      <c r="N321" s="118">
        <f t="shared" si="41"/>
        <v>0</v>
      </c>
      <c r="O321" s="118">
        <f t="shared" si="42"/>
        <v>0</v>
      </c>
      <c r="P321" s="165"/>
      <c r="Q321" s="165"/>
      <c r="R321" s="165"/>
      <c r="S321" s="165"/>
      <c r="T321" s="165"/>
      <c r="U321" s="165"/>
      <c r="V321" s="165"/>
      <c r="W321" s="97"/>
      <c r="AB321" s="155"/>
      <c r="AC321" s="156"/>
      <c r="AD321" s="157"/>
      <c r="AE321" s="156"/>
      <c r="AN321" s="163"/>
      <c r="AO321" s="164"/>
      <c r="AP321" s="99"/>
      <c r="AQ321" s="99"/>
      <c r="AR321" s="189"/>
      <c r="AS321" s="189"/>
      <c r="AT321" s="189"/>
      <c r="AU321" s="190"/>
      <c r="AV321" s="196"/>
      <c r="AW321" s="190"/>
      <c r="AX321" s="189"/>
      <c r="AY321" s="189"/>
      <c r="AZ321" s="192"/>
      <c r="BA321" s="193"/>
      <c r="BB321" s="99"/>
    </row>
    <row r="322" spans="1:89" s="94" customFormat="1" ht="27.75" customHeight="1">
      <c r="A322" s="427" t="s">
        <v>5335</v>
      </c>
      <c r="B322" s="426"/>
      <c r="C322" s="187" t="str">
        <f>IF(B322="","",VLOOKUP(B322,Упутство!$A$1912:$B$6831,2,FALSE))</f>
        <v/>
      </c>
      <c r="D322" s="119"/>
      <c r="E322" s="119"/>
      <c r="F322" s="119"/>
      <c r="G322" s="119"/>
      <c r="H322" s="417"/>
      <c r="I322" s="417"/>
      <c r="J322" s="119"/>
      <c r="K322" s="119"/>
      <c r="L322" s="418"/>
      <c r="M322" s="418"/>
      <c r="N322" s="118">
        <f t="shared" si="41"/>
        <v>0</v>
      </c>
      <c r="O322" s="118">
        <f t="shared" si="42"/>
        <v>0</v>
      </c>
      <c r="P322" s="165"/>
      <c r="Q322" s="165"/>
      <c r="R322" s="165"/>
      <c r="S322" s="165"/>
      <c r="T322" s="165"/>
      <c r="U322" s="165"/>
      <c r="V322" s="165"/>
      <c r="W322" s="97"/>
      <c r="AB322" s="155"/>
      <c r="AC322" s="156"/>
      <c r="AD322" s="157"/>
      <c r="AE322" s="156"/>
      <c r="AN322" s="163"/>
      <c r="AO322" s="164"/>
      <c r="AP322" s="99"/>
      <c r="AQ322" s="99"/>
      <c r="AR322" s="189"/>
      <c r="AS322" s="189"/>
      <c r="AT322" s="189"/>
      <c r="AU322" s="190"/>
      <c r="AV322" s="196"/>
      <c r="AW322" s="190"/>
      <c r="AX322" s="189"/>
      <c r="AY322" s="189"/>
      <c r="AZ322" s="192"/>
      <c r="BA322" s="193"/>
      <c r="BB322" s="99"/>
    </row>
    <row r="323" spans="1:89" s="94" customFormat="1" ht="35.1" customHeight="1" thickBot="1">
      <c r="A323" s="573" t="s">
        <v>1207</v>
      </c>
      <c r="B323" s="573"/>
      <c r="C323" s="199">
        <f>$D$5</f>
        <v>0</v>
      </c>
      <c r="D323" s="120">
        <f t="shared" ref="D323:M323" si="48">SUM(D46:D322)/2</f>
        <v>0</v>
      </c>
      <c r="E323" s="120">
        <f t="shared" si="48"/>
        <v>0</v>
      </c>
      <c r="F323" s="120">
        <f t="shared" si="48"/>
        <v>0</v>
      </c>
      <c r="G323" s="120">
        <f t="shared" si="48"/>
        <v>0</v>
      </c>
      <c r="H323" s="120">
        <f t="shared" si="48"/>
        <v>0</v>
      </c>
      <c r="I323" s="120">
        <f t="shared" si="48"/>
        <v>0</v>
      </c>
      <c r="J323" s="120">
        <f t="shared" si="48"/>
        <v>0</v>
      </c>
      <c r="K323" s="120">
        <f t="shared" si="48"/>
        <v>0</v>
      </c>
      <c r="L323" s="120">
        <f t="shared" si="48"/>
        <v>0</v>
      </c>
      <c r="M323" s="120">
        <f t="shared" si="48"/>
        <v>0</v>
      </c>
      <c r="N323" s="227">
        <f t="shared" si="41"/>
        <v>0</v>
      </c>
      <c r="O323" s="227">
        <f t="shared" si="42"/>
        <v>0</v>
      </c>
      <c r="P323" s="165"/>
      <c r="Q323" s="165"/>
      <c r="R323" s="165"/>
      <c r="S323" s="165"/>
      <c r="T323" s="165"/>
      <c r="U323" s="165"/>
      <c r="V323" s="165"/>
      <c r="W323" s="97"/>
      <c r="AB323" s="155"/>
      <c r="AC323" s="156"/>
      <c r="AD323" s="157"/>
      <c r="AE323" s="156"/>
      <c r="AN323" s="163"/>
      <c r="AO323" s="164"/>
      <c r="AP323" s="99"/>
      <c r="AQ323" s="99"/>
      <c r="AR323" s="159"/>
      <c r="AS323" s="159"/>
      <c r="AT323" s="159"/>
      <c r="AU323" s="105"/>
      <c r="AV323" s="115"/>
      <c r="AW323" s="105"/>
      <c r="AX323" s="159"/>
      <c r="AY323" s="159"/>
      <c r="AZ323" s="107"/>
      <c r="BA323" s="116"/>
      <c r="BB323" s="99"/>
    </row>
    <row r="324" spans="1:89" s="94" customFormat="1" ht="21" customHeight="1">
      <c r="A324" s="97"/>
      <c r="B324" s="97"/>
      <c r="C324" s="97"/>
      <c r="D324" s="97"/>
      <c r="E324" s="97"/>
      <c r="F324" s="97"/>
      <c r="G324" s="97"/>
      <c r="H324" s="97"/>
      <c r="I324" s="97"/>
      <c r="J324" s="97"/>
      <c r="K324" s="97"/>
      <c r="L324" s="97"/>
      <c r="M324" s="97"/>
      <c r="N324" s="97"/>
      <c r="AC324" s="155"/>
      <c r="AD324" s="156"/>
      <c r="AE324" s="157"/>
      <c r="AF324" s="156"/>
      <c r="AO324" s="163"/>
      <c r="AP324" s="164"/>
      <c r="AQ324" s="99"/>
      <c r="AR324" s="99"/>
      <c r="AS324" s="159"/>
      <c r="AT324" s="159"/>
      <c r="AU324" s="159"/>
      <c r="AV324" s="105"/>
      <c r="AW324" s="114"/>
      <c r="AX324" s="105"/>
      <c r="AY324" s="159"/>
      <c r="AZ324" s="159"/>
      <c r="BA324" s="159"/>
      <c r="BB324" s="159"/>
      <c r="BC324" s="99"/>
    </row>
    <row r="325" spans="1:89" s="94" customFormat="1" ht="35.1" customHeight="1">
      <c r="A325" s="142" t="s">
        <v>1271</v>
      </c>
      <c r="B325" s="491" t="s">
        <v>2350</v>
      </c>
      <c r="C325" s="500"/>
      <c r="D325" s="491" t="s">
        <v>817</v>
      </c>
      <c r="E325" s="492"/>
      <c r="F325" s="491" t="s">
        <v>2345</v>
      </c>
      <c r="G325" s="492"/>
      <c r="H325" s="491" t="s">
        <v>5198</v>
      </c>
      <c r="I325" s="492"/>
      <c r="J325" s="491" t="s">
        <v>5199</v>
      </c>
      <c r="K325" s="492"/>
      <c r="L325" s="491" t="s">
        <v>5200</v>
      </c>
      <c r="M325" s="492"/>
      <c r="N325" s="491" t="s">
        <v>2347</v>
      </c>
      <c r="O325" s="492"/>
      <c r="P325" s="121"/>
      <c r="Q325" s="121"/>
      <c r="R325" s="121"/>
      <c r="S325" s="121"/>
      <c r="T325" s="121"/>
      <c r="AD325" s="170"/>
      <c r="AN325" s="163"/>
      <c r="AO325" s="164"/>
      <c r="AP325" s="99"/>
      <c r="AQ325" s="99"/>
      <c r="AR325" s="159"/>
      <c r="AS325" s="159"/>
      <c r="AT325" s="159"/>
      <c r="AU325" s="105"/>
      <c r="AV325" s="113"/>
      <c r="AW325" s="105"/>
      <c r="AX325" s="159"/>
      <c r="AY325" s="159"/>
      <c r="AZ325" s="159"/>
      <c r="BA325" s="159"/>
      <c r="BB325" s="99"/>
    </row>
    <row r="326" spans="1:89" s="94" customFormat="1" ht="28.5" customHeight="1">
      <c r="A326" s="101" t="s">
        <v>1272</v>
      </c>
      <c r="B326" s="575"/>
      <c r="C326" s="575"/>
      <c r="D326" s="565"/>
      <c r="E326" s="566"/>
      <c r="F326" s="565"/>
      <c r="G326" s="566"/>
      <c r="H326" s="569"/>
      <c r="I326" s="570"/>
      <c r="J326" s="565"/>
      <c r="K326" s="566"/>
      <c r="L326" s="564"/>
      <c r="M326" s="564"/>
      <c r="N326" s="580">
        <f>SUM(H326,J326,L326)</f>
        <v>0</v>
      </c>
      <c r="O326" s="581"/>
      <c r="AD326" s="170"/>
      <c r="AN326" s="163"/>
      <c r="AO326" s="164"/>
      <c r="AP326" s="99"/>
      <c r="AQ326" s="99"/>
      <c r="AR326" s="159"/>
      <c r="AS326" s="159"/>
      <c r="AT326" s="159"/>
      <c r="AU326" s="105"/>
      <c r="AV326" s="115"/>
      <c r="AW326" s="105"/>
      <c r="AX326" s="159"/>
      <c r="AY326" s="159"/>
      <c r="AZ326" s="159"/>
      <c r="BA326" s="159"/>
      <c r="BB326" s="99"/>
    </row>
    <row r="327" spans="1:89" s="94" customFormat="1" ht="28.5" customHeight="1">
      <c r="A327" s="101" t="s">
        <v>1273</v>
      </c>
      <c r="B327" s="575"/>
      <c r="C327" s="575"/>
      <c r="D327" s="565"/>
      <c r="E327" s="566"/>
      <c r="F327" s="565"/>
      <c r="G327" s="566"/>
      <c r="H327" s="569"/>
      <c r="I327" s="570"/>
      <c r="J327" s="565"/>
      <c r="K327" s="566"/>
      <c r="L327" s="564"/>
      <c r="M327" s="564"/>
      <c r="N327" s="580">
        <f t="shared" ref="N327:N342" si="49">SUM(H327,J327,L327)</f>
        <v>0</v>
      </c>
      <c r="O327" s="581"/>
      <c r="AD327" s="170"/>
      <c r="AN327" s="162"/>
      <c r="AO327" s="158"/>
      <c r="AP327" s="99"/>
      <c r="AQ327" s="99"/>
      <c r="AR327" s="159"/>
      <c r="AS327" s="159"/>
      <c r="AT327" s="159"/>
      <c r="AU327" s="105"/>
      <c r="AV327" s="117"/>
      <c r="AW327" s="105"/>
      <c r="AX327" s="159"/>
      <c r="AY327" s="159"/>
      <c r="AZ327" s="159"/>
      <c r="BA327" s="159"/>
      <c r="BB327" s="99"/>
    </row>
    <row r="328" spans="1:89" s="94" customFormat="1" ht="28.5" customHeight="1">
      <c r="A328" s="101" t="s">
        <v>1274</v>
      </c>
      <c r="B328" s="575"/>
      <c r="C328" s="575"/>
      <c r="D328" s="565"/>
      <c r="E328" s="566"/>
      <c r="F328" s="565"/>
      <c r="G328" s="566"/>
      <c r="H328" s="569"/>
      <c r="I328" s="570"/>
      <c r="J328" s="565"/>
      <c r="K328" s="566"/>
      <c r="L328" s="564"/>
      <c r="M328" s="564"/>
      <c r="N328" s="580">
        <f t="shared" si="49"/>
        <v>0</v>
      </c>
      <c r="O328" s="581"/>
      <c r="AD328" s="170"/>
      <c r="AN328" s="163"/>
      <c r="AO328" s="164"/>
      <c r="AP328" s="99"/>
      <c r="AQ328" s="99"/>
      <c r="AR328" s="159"/>
      <c r="AS328" s="159"/>
      <c r="AT328" s="159"/>
      <c r="AU328" s="159"/>
      <c r="AV328" s="159"/>
      <c r="AW328" s="159"/>
      <c r="AX328" s="159"/>
      <c r="AY328" s="159"/>
      <c r="AZ328" s="159"/>
      <c r="BA328" s="159"/>
      <c r="BB328" s="99"/>
    </row>
    <row r="329" spans="1:89" s="94" customFormat="1" ht="28.5" customHeight="1">
      <c r="A329" s="101" t="s">
        <v>1275</v>
      </c>
      <c r="B329" s="575"/>
      <c r="C329" s="575"/>
      <c r="D329" s="565"/>
      <c r="E329" s="566"/>
      <c r="F329" s="565"/>
      <c r="G329" s="566"/>
      <c r="H329" s="569"/>
      <c r="I329" s="570"/>
      <c r="J329" s="565"/>
      <c r="K329" s="566"/>
      <c r="L329" s="564"/>
      <c r="M329" s="564"/>
      <c r="N329" s="580">
        <f t="shared" si="49"/>
        <v>0</v>
      </c>
      <c r="O329" s="581"/>
      <c r="V329" s="4"/>
      <c r="AD329" s="170"/>
      <c r="AN329" s="163"/>
      <c r="AO329" s="164"/>
      <c r="AP329" s="99"/>
      <c r="AQ329" s="99"/>
      <c r="AR329" s="159"/>
      <c r="AS329" s="159"/>
      <c r="AT329" s="159"/>
      <c r="AU329" s="159"/>
      <c r="AV329" s="159"/>
      <c r="AW329" s="159"/>
      <c r="AX329" s="159"/>
      <c r="AY329" s="159"/>
      <c r="AZ329" s="159"/>
      <c r="BA329" s="159"/>
      <c r="BB329" s="99"/>
    </row>
    <row r="330" spans="1:89" s="94" customFormat="1" ht="28.5" customHeight="1">
      <c r="A330" s="101" t="s">
        <v>1276</v>
      </c>
      <c r="B330" s="575"/>
      <c r="C330" s="575"/>
      <c r="D330" s="565"/>
      <c r="E330" s="566"/>
      <c r="F330" s="565"/>
      <c r="G330" s="566"/>
      <c r="H330" s="569"/>
      <c r="I330" s="570"/>
      <c r="J330" s="565"/>
      <c r="K330" s="566"/>
      <c r="L330" s="564"/>
      <c r="M330" s="564"/>
      <c r="N330" s="580">
        <f t="shared" si="49"/>
        <v>0</v>
      </c>
      <c r="O330" s="581"/>
      <c r="V330" s="4"/>
      <c r="W330" s="99"/>
      <c r="X330" s="99"/>
      <c r="Y330" s="99"/>
      <c r="Z330" s="99"/>
      <c r="AA330" s="99"/>
      <c r="AB330" s="99"/>
      <c r="AC330" s="99"/>
      <c r="AD330" s="184"/>
      <c r="AE330" s="99"/>
      <c r="AF330" s="99"/>
      <c r="AG330" s="99"/>
      <c r="AH330" s="99"/>
      <c r="AI330" s="99"/>
      <c r="AJ330" s="99"/>
      <c r="AK330" s="99"/>
      <c r="AL330" s="99"/>
      <c r="AM330" s="99"/>
      <c r="AN330" s="163"/>
      <c r="AO330" s="164"/>
      <c r="AP330" s="99"/>
      <c r="AQ330" s="99"/>
      <c r="AR330" s="159"/>
      <c r="AS330" s="159"/>
      <c r="AT330" s="159"/>
      <c r="AU330" s="159"/>
      <c r="AV330" s="159"/>
      <c r="AW330" s="159"/>
      <c r="AX330" s="159"/>
      <c r="AY330" s="159"/>
      <c r="AZ330" s="159"/>
      <c r="BA330" s="159"/>
      <c r="BB330" s="99"/>
      <c r="BC330" s="99"/>
      <c r="BD330" s="99"/>
      <c r="BE330" s="99"/>
      <c r="BF330" s="99"/>
      <c r="BG330" s="99"/>
      <c r="BH330" s="99"/>
      <c r="BI330" s="99"/>
      <c r="BJ330" s="99"/>
      <c r="BK330" s="99"/>
      <c r="BL330" s="99"/>
      <c r="BM330" s="99"/>
      <c r="BN330" s="99"/>
      <c r="BO330" s="99"/>
      <c r="BP330" s="99"/>
      <c r="BQ330" s="99"/>
      <c r="BR330" s="99"/>
      <c r="BS330" s="99"/>
      <c r="BT330" s="99"/>
      <c r="BU330" s="99"/>
      <c r="BV330" s="99"/>
      <c r="BW330" s="99"/>
      <c r="BX330" s="99"/>
      <c r="BY330" s="99"/>
      <c r="BZ330" s="99"/>
      <c r="CA330" s="99"/>
      <c r="CB330" s="99"/>
      <c r="CC330" s="99"/>
      <c r="CD330" s="99"/>
      <c r="CE330" s="99"/>
      <c r="CF330" s="99"/>
      <c r="CG330" s="99"/>
      <c r="CH330" s="99"/>
      <c r="CI330" s="99"/>
      <c r="CJ330" s="99"/>
      <c r="CK330" s="99"/>
    </row>
    <row r="331" spans="1:89" s="94" customFormat="1" ht="28.5" customHeight="1">
      <c r="A331" s="101" t="s">
        <v>1277</v>
      </c>
      <c r="B331" s="571"/>
      <c r="C331" s="572"/>
      <c r="D331" s="565"/>
      <c r="E331" s="566"/>
      <c r="F331" s="565"/>
      <c r="G331" s="566"/>
      <c r="H331" s="569"/>
      <c r="I331" s="570"/>
      <c r="J331" s="565"/>
      <c r="K331" s="566"/>
      <c r="L331" s="564"/>
      <c r="M331" s="564"/>
      <c r="N331" s="580">
        <f t="shared" si="49"/>
        <v>0</v>
      </c>
      <c r="O331" s="581"/>
      <c r="P331" s="4"/>
      <c r="Q331" s="4"/>
      <c r="R331" s="4"/>
      <c r="S331" s="4"/>
      <c r="T331" s="4"/>
      <c r="U331" s="4"/>
      <c r="V331" s="4"/>
      <c r="W331" s="99"/>
      <c r="X331" s="99"/>
      <c r="Y331" s="99"/>
      <c r="Z331" s="99"/>
      <c r="AA331" s="99"/>
      <c r="AB331" s="99"/>
      <c r="AC331" s="99"/>
      <c r="AD331" s="184"/>
      <c r="AE331" s="99"/>
      <c r="AF331" s="99"/>
      <c r="AG331" s="99"/>
      <c r="AH331" s="99"/>
      <c r="AI331" s="99"/>
      <c r="AJ331" s="99"/>
      <c r="AK331" s="99"/>
      <c r="AL331" s="99"/>
      <c r="AM331" s="99"/>
      <c r="AN331" s="163"/>
      <c r="AO331" s="164"/>
      <c r="AP331" s="99"/>
      <c r="AQ331" s="99"/>
      <c r="AR331" s="159"/>
      <c r="AS331" s="159"/>
      <c r="AT331" s="159"/>
      <c r="AU331" s="159"/>
      <c r="AV331" s="159"/>
      <c r="AW331" s="159"/>
      <c r="AX331" s="159"/>
      <c r="AY331" s="159"/>
      <c r="AZ331" s="159"/>
      <c r="BA331" s="159"/>
      <c r="BB331" s="99"/>
      <c r="BC331" s="99"/>
      <c r="BD331" s="99"/>
      <c r="BE331" s="99"/>
      <c r="BF331" s="99"/>
      <c r="BG331" s="99"/>
      <c r="BH331" s="99"/>
      <c r="BI331" s="99"/>
      <c r="BJ331" s="99"/>
      <c r="BK331" s="99"/>
      <c r="BL331" s="99"/>
      <c r="BM331" s="99"/>
      <c r="BN331" s="99"/>
      <c r="BO331" s="99"/>
      <c r="BP331" s="99"/>
      <c r="BQ331" s="99"/>
      <c r="BR331" s="99"/>
      <c r="BS331" s="99"/>
      <c r="BT331" s="99"/>
      <c r="BU331" s="99"/>
      <c r="BV331" s="99"/>
      <c r="BW331" s="99"/>
      <c r="BX331" s="99"/>
      <c r="BY331" s="99"/>
      <c r="BZ331" s="99"/>
      <c r="CA331" s="99"/>
      <c r="CB331" s="99"/>
      <c r="CC331" s="99"/>
      <c r="CD331" s="99"/>
      <c r="CE331" s="99"/>
      <c r="CF331" s="99"/>
      <c r="CG331" s="99"/>
      <c r="CH331" s="99"/>
      <c r="CI331" s="99"/>
      <c r="CJ331" s="99"/>
      <c r="CK331" s="99"/>
    </row>
    <row r="332" spans="1:89" s="94" customFormat="1" ht="28.5" customHeight="1">
      <c r="A332" s="101" t="s">
        <v>1278</v>
      </c>
      <c r="B332" s="571"/>
      <c r="C332" s="572"/>
      <c r="D332" s="565"/>
      <c r="E332" s="566"/>
      <c r="F332" s="565"/>
      <c r="G332" s="566"/>
      <c r="H332" s="569"/>
      <c r="I332" s="570"/>
      <c r="J332" s="565"/>
      <c r="K332" s="566"/>
      <c r="L332" s="564"/>
      <c r="M332" s="564"/>
      <c r="N332" s="580">
        <f t="shared" si="49"/>
        <v>0</v>
      </c>
      <c r="O332" s="581"/>
      <c r="P332" s="4"/>
      <c r="Q332" s="4"/>
      <c r="R332" s="4"/>
      <c r="S332" s="4"/>
      <c r="T332" s="4"/>
      <c r="U332" s="4"/>
      <c r="V332" s="4"/>
      <c r="W332" s="99"/>
      <c r="X332" s="99"/>
      <c r="Y332" s="99"/>
      <c r="Z332" s="99"/>
      <c r="AA332" s="99"/>
      <c r="AB332" s="99"/>
      <c r="AC332" s="99"/>
      <c r="AD332" s="184"/>
      <c r="AE332" s="99"/>
      <c r="AF332" s="99"/>
      <c r="AG332" s="99"/>
      <c r="AH332" s="99"/>
      <c r="AI332" s="99"/>
      <c r="AJ332" s="99"/>
      <c r="AK332" s="99"/>
      <c r="AL332" s="99"/>
      <c r="AM332" s="99"/>
      <c r="AN332" s="163"/>
      <c r="AO332" s="164"/>
      <c r="AP332" s="99"/>
      <c r="AQ332" s="99"/>
      <c r="AR332" s="159"/>
      <c r="AS332" s="159"/>
      <c r="AT332" s="159"/>
      <c r="AU332" s="159"/>
      <c r="AV332" s="159"/>
      <c r="AW332" s="159"/>
      <c r="AX332" s="159"/>
      <c r="AY332" s="159"/>
      <c r="AZ332" s="159"/>
      <c r="BA332" s="159"/>
      <c r="BB332" s="99"/>
      <c r="BC332" s="99"/>
      <c r="BD332" s="99"/>
      <c r="BE332" s="99"/>
      <c r="BF332" s="99"/>
      <c r="BG332" s="99"/>
      <c r="BH332" s="99"/>
      <c r="BI332" s="99"/>
      <c r="BJ332" s="99"/>
      <c r="BK332" s="99"/>
      <c r="BL332" s="99"/>
      <c r="BM332" s="99"/>
      <c r="BN332" s="99"/>
      <c r="BO332" s="99"/>
      <c r="BP332" s="99"/>
      <c r="BQ332" s="99"/>
      <c r="BR332" s="99"/>
      <c r="BS332" s="99"/>
      <c r="BT332" s="99"/>
      <c r="BU332" s="99"/>
      <c r="BV332" s="99"/>
      <c r="BW332" s="99"/>
      <c r="BX332" s="99"/>
      <c r="BY332" s="99"/>
      <c r="BZ332" s="99"/>
      <c r="CA332" s="99"/>
      <c r="CB332" s="99"/>
      <c r="CC332" s="99"/>
      <c r="CD332" s="99"/>
      <c r="CE332" s="99"/>
      <c r="CF332" s="99"/>
      <c r="CG332" s="99"/>
      <c r="CH332" s="99"/>
      <c r="CI332" s="99"/>
      <c r="CJ332" s="99"/>
      <c r="CK332" s="99"/>
    </row>
    <row r="333" spans="1:89" s="94" customFormat="1" ht="28.5" customHeight="1">
      <c r="A333" s="101" t="s">
        <v>1279</v>
      </c>
      <c r="B333" s="571"/>
      <c r="C333" s="572"/>
      <c r="D333" s="565"/>
      <c r="E333" s="566"/>
      <c r="F333" s="565"/>
      <c r="G333" s="566"/>
      <c r="H333" s="569"/>
      <c r="I333" s="570"/>
      <c r="J333" s="565"/>
      <c r="K333" s="566"/>
      <c r="L333" s="564"/>
      <c r="M333" s="564"/>
      <c r="N333" s="580">
        <f t="shared" si="49"/>
        <v>0</v>
      </c>
      <c r="O333" s="581"/>
      <c r="P333" s="4"/>
      <c r="Q333" s="4"/>
      <c r="R333" s="4"/>
      <c r="S333" s="4"/>
      <c r="T333" s="4"/>
      <c r="U333" s="4"/>
      <c r="V333" s="4"/>
      <c r="W333" s="99"/>
      <c r="X333" s="99"/>
      <c r="Y333" s="99"/>
      <c r="Z333" s="99"/>
      <c r="AA333" s="99"/>
      <c r="AB333" s="99"/>
      <c r="AC333" s="99"/>
      <c r="AD333" s="184"/>
      <c r="AE333" s="99"/>
      <c r="AF333" s="99"/>
      <c r="AG333" s="99"/>
      <c r="AH333" s="99"/>
      <c r="AI333" s="99"/>
      <c r="AJ333" s="99"/>
      <c r="AK333" s="99"/>
      <c r="AL333" s="99"/>
      <c r="AM333" s="99"/>
      <c r="AN333" s="162"/>
      <c r="AO333" s="158"/>
      <c r="AP333" s="99"/>
      <c r="AQ333" s="99"/>
      <c r="AR333" s="159"/>
      <c r="AS333" s="159"/>
      <c r="AT333" s="159"/>
      <c r="AU333" s="159"/>
      <c r="AV333" s="159"/>
      <c r="AW333" s="159"/>
      <c r="AX333" s="159"/>
      <c r="AY333" s="159"/>
      <c r="AZ333" s="159"/>
      <c r="BA333" s="159"/>
      <c r="BB333" s="99"/>
      <c r="BC333" s="99"/>
      <c r="BD333" s="99"/>
      <c r="BE333" s="99"/>
      <c r="BF333" s="99"/>
      <c r="BG333" s="99"/>
      <c r="BH333" s="99"/>
      <c r="BI333" s="99"/>
      <c r="BJ333" s="99"/>
      <c r="BK333" s="99"/>
      <c r="BL333" s="99"/>
      <c r="BM333" s="99"/>
      <c r="BN333" s="99"/>
      <c r="BO333" s="99"/>
      <c r="BP333" s="99"/>
      <c r="BQ333" s="99"/>
      <c r="BR333" s="99"/>
      <c r="BS333" s="99"/>
      <c r="BT333" s="99"/>
      <c r="BU333" s="99"/>
      <c r="BV333" s="99"/>
      <c r="BW333" s="99"/>
      <c r="BX333" s="99"/>
      <c r="BY333" s="99"/>
      <c r="BZ333" s="99"/>
      <c r="CA333" s="99"/>
      <c r="CB333" s="99"/>
      <c r="CC333" s="99"/>
      <c r="CD333" s="99"/>
      <c r="CE333" s="99"/>
      <c r="CF333" s="99"/>
      <c r="CG333" s="99"/>
      <c r="CH333" s="99"/>
      <c r="CI333" s="99"/>
      <c r="CJ333" s="99"/>
      <c r="CK333" s="99"/>
    </row>
    <row r="334" spans="1:89" s="94" customFormat="1" ht="28.5" customHeight="1">
      <c r="A334" s="101" t="s">
        <v>1280</v>
      </c>
      <c r="B334" s="571"/>
      <c r="C334" s="572"/>
      <c r="D334" s="565"/>
      <c r="E334" s="566"/>
      <c r="F334" s="565"/>
      <c r="G334" s="566"/>
      <c r="H334" s="569"/>
      <c r="I334" s="570"/>
      <c r="J334" s="565"/>
      <c r="K334" s="566"/>
      <c r="L334" s="564"/>
      <c r="M334" s="564"/>
      <c r="N334" s="580">
        <f t="shared" si="49"/>
        <v>0</v>
      </c>
      <c r="O334" s="581"/>
      <c r="P334" s="4"/>
      <c r="Q334" s="4"/>
      <c r="R334" s="4"/>
      <c r="S334" s="4"/>
      <c r="T334" s="4"/>
      <c r="U334" s="4"/>
      <c r="V334" s="208"/>
      <c r="W334" s="208"/>
      <c r="X334" s="208"/>
      <c r="Y334" s="208"/>
      <c r="Z334" s="208"/>
      <c r="AA334" s="208"/>
      <c r="AB334" s="208"/>
      <c r="AC334" s="208"/>
      <c r="AD334" s="208"/>
      <c r="AE334" s="208"/>
      <c r="AF334" s="208"/>
      <c r="AG334" s="208"/>
      <c r="AH334" s="208"/>
      <c r="AI334" s="99"/>
      <c r="AJ334" s="99"/>
      <c r="AK334" s="99"/>
      <c r="AL334" s="99"/>
      <c r="AM334" s="99"/>
      <c r="AN334" s="162"/>
      <c r="AO334" s="158"/>
      <c r="AP334" s="99"/>
      <c r="AQ334" s="99"/>
      <c r="AR334" s="159"/>
      <c r="AS334" s="159"/>
      <c r="AT334" s="159"/>
      <c r="AU334" s="159"/>
      <c r="AV334" s="159"/>
      <c r="AW334" s="159"/>
      <c r="AX334" s="159"/>
      <c r="AY334" s="159"/>
      <c r="AZ334" s="159"/>
      <c r="BA334" s="159"/>
      <c r="BB334" s="99"/>
      <c r="BC334" s="99"/>
      <c r="BD334" s="99"/>
      <c r="BE334" s="99"/>
      <c r="BF334" s="99"/>
      <c r="BG334" s="99"/>
      <c r="BH334" s="99"/>
      <c r="BI334" s="99"/>
      <c r="BJ334" s="99"/>
      <c r="BK334" s="99"/>
      <c r="BL334" s="99"/>
      <c r="BM334" s="99"/>
      <c r="BN334" s="99"/>
      <c r="BO334" s="99"/>
      <c r="BP334" s="99"/>
      <c r="BQ334" s="99"/>
      <c r="BR334" s="99"/>
      <c r="BS334" s="99"/>
      <c r="BT334" s="99"/>
      <c r="BU334" s="99"/>
      <c r="BV334" s="99"/>
      <c r="BW334" s="99"/>
      <c r="BX334" s="99"/>
      <c r="BY334" s="99"/>
      <c r="BZ334" s="99"/>
      <c r="CA334" s="99"/>
      <c r="CB334" s="99"/>
      <c r="CC334" s="99"/>
      <c r="CD334" s="99"/>
      <c r="CE334" s="99"/>
      <c r="CF334" s="99"/>
      <c r="CG334" s="99"/>
      <c r="CH334" s="99"/>
      <c r="CI334" s="99"/>
      <c r="CJ334" s="99"/>
      <c r="CK334" s="99"/>
    </row>
    <row r="335" spans="1:89" s="94" customFormat="1" ht="28.5" customHeight="1">
      <c r="A335" s="102" t="s">
        <v>1281</v>
      </c>
      <c r="B335" s="571"/>
      <c r="C335" s="572"/>
      <c r="D335" s="565"/>
      <c r="E335" s="566"/>
      <c r="F335" s="565"/>
      <c r="G335" s="566"/>
      <c r="H335" s="569"/>
      <c r="I335" s="570"/>
      <c r="J335" s="565"/>
      <c r="K335" s="566"/>
      <c r="L335" s="564"/>
      <c r="M335" s="564"/>
      <c r="N335" s="580">
        <f t="shared" si="49"/>
        <v>0</v>
      </c>
      <c r="O335" s="581"/>
      <c r="P335" s="4"/>
      <c r="Q335" s="4"/>
      <c r="R335" s="4"/>
      <c r="S335" s="4"/>
      <c r="T335" s="4"/>
      <c r="U335" s="4"/>
      <c r="V335" s="208"/>
      <c r="W335" s="208"/>
      <c r="X335" s="208"/>
      <c r="Y335" s="208"/>
      <c r="Z335" s="208"/>
      <c r="AA335" s="208"/>
      <c r="AB335" s="208"/>
      <c r="AC335" s="208"/>
      <c r="AD335" s="208"/>
      <c r="AE335" s="208"/>
      <c r="AF335" s="208"/>
      <c r="AG335" s="208"/>
      <c r="AH335" s="208"/>
      <c r="AI335" s="99"/>
      <c r="AJ335" s="99"/>
      <c r="AK335" s="99"/>
      <c r="AL335" s="99"/>
      <c r="AM335" s="99"/>
      <c r="AN335" s="162"/>
      <c r="AO335" s="158"/>
      <c r="AP335" s="99"/>
      <c r="AQ335" s="99"/>
      <c r="AR335" s="159"/>
      <c r="AS335" s="159"/>
      <c r="AT335" s="159"/>
      <c r="AU335" s="159"/>
      <c r="AV335" s="159"/>
      <c r="AW335" s="159"/>
      <c r="AX335" s="159"/>
      <c r="AY335" s="159"/>
      <c r="AZ335" s="159"/>
      <c r="BA335" s="159"/>
      <c r="BB335" s="99"/>
      <c r="BC335" s="99"/>
      <c r="BD335" s="99"/>
      <c r="BE335" s="99"/>
      <c r="BF335" s="99"/>
      <c r="BG335" s="99"/>
      <c r="BH335" s="99"/>
      <c r="BI335" s="99"/>
      <c r="BJ335" s="99"/>
      <c r="BK335" s="99"/>
      <c r="BL335" s="99"/>
      <c r="BM335" s="99"/>
      <c r="BN335" s="99"/>
      <c r="BO335" s="99"/>
      <c r="BP335" s="99"/>
      <c r="BQ335" s="99"/>
      <c r="BR335" s="99"/>
      <c r="BS335" s="99"/>
      <c r="BT335" s="99"/>
      <c r="BU335" s="99"/>
      <c r="BV335" s="99"/>
      <c r="BW335" s="99"/>
      <c r="BX335" s="99"/>
      <c r="BY335" s="99"/>
      <c r="BZ335" s="99"/>
      <c r="CA335" s="99"/>
      <c r="CB335" s="99"/>
      <c r="CC335" s="99"/>
      <c r="CD335" s="99"/>
      <c r="CE335" s="99"/>
      <c r="CF335" s="99"/>
      <c r="CG335" s="99"/>
      <c r="CH335" s="99"/>
      <c r="CI335" s="99"/>
      <c r="CJ335" s="99"/>
      <c r="CK335" s="99"/>
    </row>
    <row r="336" spans="1:89" s="94" customFormat="1" ht="28.5" hidden="1" customHeight="1" outlineLevel="1">
      <c r="A336" s="102" t="s">
        <v>1090</v>
      </c>
      <c r="B336" s="575"/>
      <c r="C336" s="575"/>
      <c r="D336" s="565"/>
      <c r="E336" s="566"/>
      <c r="F336" s="565"/>
      <c r="G336" s="566"/>
      <c r="H336" s="569"/>
      <c r="I336" s="570"/>
      <c r="J336" s="565"/>
      <c r="K336" s="566"/>
      <c r="L336" s="564"/>
      <c r="M336" s="564"/>
      <c r="N336" s="582">
        <f t="shared" si="49"/>
        <v>0</v>
      </c>
      <c r="O336" s="583"/>
      <c r="P336" s="4"/>
      <c r="Q336" s="4"/>
      <c r="R336" s="4"/>
      <c r="S336" s="4"/>
      <c r="T336" s="4"/>
      <c r="U336" s="4"/>
      <c r="V336" s="4"/>
      <c r="W336" s="99"/>
      <c r="X336" s="99"/>
      <c r="Y336" s="99"/>
      <c r="Z336" s="99"/>
      <c r="AA336" s="99"/>
      <c r="AB336" s="99"/>
      <c r="AC336" s="99"/>
      <c r="AD336" s="184"/>
      <c r="AE336" s="99"/>
      <c r="AF336" s="99"/>
      <c r="AG336" s="99"/>
      <c r="AH336" s="99"/>
      <c r="AI336" s="99"/>
      <c r="AJ336" s="99"/>
      <c r="AK336" s="99"/>
      <c r="AL336" s="99"/>
      <c r="AM336" s="99"/>
      <c r="AN336" s="162"/>
      <c r="AO336" s="158"/>
      <c r="AP336" s="99"/>
      <c r="AQ336" s="99"/>
      <c r="AR336" s="159"/>
      <c r="AS336" s="159"/>
      <c r="AT336" s="159"/>
      <c r="AU336" s="159"/>
      <c r="AV336" s="159"/>
      <c r="AW336" s="159"/>
      <c r="AX336" s="159"/>
      <c r="AY336" s="159"/>
      <c r="AZ336" s="159"/>
      <c r="BA336" s="159"/>
      <c r="BB336" s="99"/>
      <c r="BC336" s="99"/>
      <c r="BD336" s="99"/>
      <c r="BE336" s="99"/>
      <c r="BF336" s="99"/>
      <c r="BG336" s="99"/>
      <c r="BH336" s="99"/>
      <c r="BI336" s="99"/>
      <c r="BJ336" s="99"/>
      <c r="BK336" s="99"/>
      <c r="BL336" s="99"/>
      <c r="BM336" s="99"/>
      <c r="BN336" s="99"/>
      <c r="BO336" s="99"/>
      <c r="BP336" s="99"/>
      <c r="BQ336" s="99"/>
      <c r="BR336" s="99"/>
      <c r="BS336" s="99"/>
      <c r="BT336" s="99"/>
      <c r="BU336" s="99"/>
      <c r="BV336" s="99"/>
      <c r="BW336" s="99"/>
      <c r="BX336" s="99"/>
      <c r="BY336" s="99"/>
      <c r="BZ336" s="99"/>
      <c r="CA336" s="99"/>
      <c r="CB336" s="99"/>
      <c r="CC336" s="99"/>
      <c r="CD336" s="99"/>
      <c r="CE336" s="99"/>
      <c r="CF336" s="99"/>
      <c r="CG336" s="99"/>
      <c r="CH336" s="99"/>
      <c r="CI336" s="99"/>
      <c r="CJ336" s="99"/>
      <c r="CK336" s="99"/>
    </row>
    <row r="337" spans="1:89" s="94" customFormat="1" ht="28.5" hidden="1" customHeight="1" outlineLevel="1">
      <c r="A337" s="102" t="s">
        <v>1091</v>
      </c>
      <c r="B337" s="575"/>
      <c r="C337" s="575"/>
      <c r="D337" s="565"/>
      <c r="E337" s="566"/>
      <c r="F337" s="565"/>
      <c r="G337" s="566"/>
      <c r="H337" s="569"/>
      <c r="I337" s="570"/>
      <c r="J337" s="565"/>
      <c r="K337" s="566"/>
      <c r="L337" s="564"/>
      <c r="M337" s="564"/>
      <c r="N337" s="582">
        <f t="shared" si="49"/>
        <v>0</v>
      </c>
      <c r="O337" s="583"/>
      <c r="P337" s="4"/>
      <c r="Q337" s="4"/>
      <c r="R337" s="4"/>
      <c r="S337" s="4"/>
      <c r="T337" s="4"/>
      <c r="U337" s="4"/>
      <c r="V337" s="4"/>
      <c r="W337" s="99"/>
      <c r="X337" s="99"/>
      <c r="Y337" s="99"/>
      <c r="Z337" s="99"/>
      <c r="AA337" s="99"/>
      <c r="AB337" s="99"/>
      <c r="AC337" s="99"/>
      <c r="AD337" s="184"/>
      <c r="AE337" s="99"/>
      <c r="AF337" s="99"/>
      <c r="AG337" s="99"/>
      <c r="AH337" s="99"/>
      <c r="AI337" s="99"/>
      <c r="AJ337" s="99"/>
      <c r="AK337" s="99"/>
      <c r="AL337" s="99"/>
      <c r="AM337" s="99"/>
      <c r="AN337" s="162"/>
      <c r="AO337" s="158"/>
      <c r="AP337" s="99"/>
      <c r="AQ337" s="99"/>
      <c r="AR337" s="159"/>
      <c r="AS337" s="159"/>
      <c r="AT337" s="159"/>
      <c r="AU337" s="159"/>
      <c r="AV337" s="159"/>
      <c r="AW337" s="159"/>
      <c r="AX337" s="159"/>
      <c r="AY337" s="159"/>
      <c r="AZ337" s="159"/>
      <c r="BA337" s="159"/>
      <c r="BB337" s="99"/>
      <c r="BC337" s="99"/>
      <c r="BD337" s="99"/>
      <c r="BE337" s="99"/>
      <c r="BF337" s="99"/>
      <c r="BG337" s="99"/>
      <c r="BH337" s="99"/>
      <c r="BI337" s="99"/>
      <c r="BJ337" s="99"/>
      <c r="BK337" s="99"/>
      <c r="BL337" s="99"/>
      <c r="BM337" s="99"/>
      <c r="BN337" s="99"/>
      <c r="BO337" s="99"/>
      <c r="BP337" s="99"/>
      <c r="BQ337" s="99"/>
      <c r="BR337" s="99"/>
      <c r="BS337" s="99"/>
      <c r="BT337" s="99"/>
      <c r="BU337" s="99"/>
      <c r="BV337" s="99"/>
      <c r="BW337" s="99"/>
      <c r="BX337" s="99"/>
      <c r="BY337" s="99"/>
      <c r="BZ337" s="99"/>
      <c r="CA337" s="99"/>
      <c r="CB337" s="99"/>
      <c r="CC337" s="99"/>
      <c r="CD337" s="99"/>
      <c r="CE337" s="99"/>
      <c r="CF337" s="99"/>
      <c r="CG337" s="99"/>
      <c r="CH337" s="99"/>
      <c r="CI337" s="99"/>
      <c r="CJ337" s="99"/>
      <c r="CK337" s="99"/>
    </row>
    <row r="338" spans="1:89" s="94" customFormat="1" ht="28.5" hidden="1" customHeight="1" outlineLevel="1">
      <c r="A338" s="102" t="s">
        <v>1092</v>
      </c>
      <c r="B338" s="575"/>
      <c r="C338" s="575"/>
      <c r="D338" s="565"/>
      <c r="E338" s="566"/>
      <c r="F338" s="565"/>
      <c r="G338" s="566"/>
      <c r="H338" s="569"/>
      <c r="I338" s="570"/>
      <c r="J338" s="565"/>
      <c r="K338" s="566"/>
      <c r="L338" s="564"/>
      <c r="M338" s="564"/>
      <c r="N338" s="582">
        <f t="shared" si="49"/>
        <v>0</v>
      </c>
      <c r="O338" s="583"/>
      <c r="P338" s="4"/>
      <c r="Q338" s="4"/>
      <c r="R338" s="4"/>
      <c r="S338" s="4"/>
      <c r="T338" s="4"/>
      <c r="U338" s="4"/>
      <c r="V338" s="4"/>
      <c r="W338" s="99"/>
      <c r="X338" s="99"/>
      <c r="Y338" s="99"/>
      <c r="Z338" s="99"/>
      <c r="AA338" s="99"/>
      <c r="AB338" s="99"/>
      <c r="AC338" s="99"/>
      <c r="AD338" s="184"/>
      <c r="AE338" s="99"/>
      <c r="AF338" s="99"/>
      <c r="AG338" s="99"/>
      <c r="AH338" s="99"/>
      <c r="AI338" s="99"/>
      <c r="AJ338" s="99"/>
      <c r="AK338" s="99"/>
      <c r="AL338" s="99"/>
      <c r="AM338" s="99"/>
      <c r="AN338" s="162"/>
      <c r="AO338" s="158"/>
      <c r="AP338" s="99"/>
      <c r="AQ338" s="99"/>
      <c r="AR338" s="159"/>
      <c r="AS338" s="159"/>
      <c r="AT338" s="159"/>
      <c r="AU338" s="159"/>
      <c r="AV338" s="159"/>
      <c r="AW338" s="159"/>
      <c r="AX338" s="159"/>
      <c r="AY338" s="159"/>
      <c r="AZ338" s="159"/>
      <c r="BA338" s="159"/>
      <c r="BB338" s="99"/>
      <c r="BC338" s="99"/>
      <c r="BD338" s="99"/>
      <c r="BE338" s="99"/>
      <c r="BF338" s="99"/>
      <c r="BG338" s="99"/>
      <c r="BH338" s="99"/>
      <c r="BI338" s="99"/>
      <c r="BJ338" s="99"/>
      <c r="BK338" s="99"/>
      <c r="BL338" s="99"/>
      <c r="BM338" s="99"/>
      <c r="BN338" s="99"/>
      <c r="BO338" s="99"/>
      <c r="BP338" s="99"/>
      <c r="BQ338" s="99"/>
      <c r="BR338" s="99"/>
      <c r="BS338" s="99"/>
      <c r="BT338" s="99"/>
      <c r="BU338" s="99"/>
      <c r="BV338" s="99"/>
      <c r="BW338" s="99"/>
      <c r="BX338" s="99"/>
      <c r="BY338" s="99"/>
      <c r="BZ338" s="99"/>
      <c r="CA338" s="99"/>
      <c r="CB338" s="99"/>
      <c r="CC338" s="99"/>
      <c r="CD338" s="99"/>
      <c r="CE338" s="99"/>
      <c r="CF338" s="99"/>
      <c r="CG338" s="99"/>
      <c r="CH338" s="99"/>
      <c r="CI338" s="99"/>
      <c r="CJ338" s="99"/>
      <c r="CK338" s="99"/>
    </row>
    <row r="339" spans="1:89" s="94" customFormat="1" ht="28.5" hidden="1" customHeight="1" outlineLevel="1">
      <c r="A339" s="102" t="s">
        <v>1093</v>
      </c>
      <c r="B339" s="575"/>
      <c r="C339" s="575"/>
      <c r="D339" s="565"/>
      <c r="E339" s="566"/>
      <c r="F339" s="565"/>
      <c r="G339" s="566"/>
      <c r="H339" s="569"/>
      <c r="I339" s="570"/>
      <c r="J339" s="565"/>
      <c r="K339" s="566"/>
      <c r="L339" s="564"/>
      <c r="M339" s="564"/>
      <c r="N339" s="582">
        <f t="shared" si="49"/>
        <v>0</v>
      </c>
      <c r="O339" s="583"/>
      <c r="P339" s="4"/>
      <c r="Q339" s="4"/>
      <c r="R339" s="4"/>
      <c r="S339" s="4"/>
      <c r="T339" s="4"/>
      <c r="U339" s="4"/>
      <c r="V339" s="4"/>
      <c r="W339" s="99"/>
      <c r="X339" s="99"/>
      <c r="Y339" s="99"/>
      <c r="Z339" s="99"/>
      <c r="AA339" s="99"/>
      <c r="AB339" s="99"/>
      <c r="AC339" s="99"/>
      <c r="AD339" s="184"/>
      <c r="AE339" s="99"/>
      <c r="AF339" s="99"/>
      <c r="AG339" s="99"/>
      <c r="AH339" s="99"/>
      <c r="AI339" s="99"/>
      <c r="AJ339" s="99"/>
      <c r="AK339" s="99"/>
      <c r="AL339" s="99"/>
      <c r="AM339" s="99"/>
      <c r="AN339" s="162"/>
      <c r="AO339" s="158"/>
      <c r="AP339" s="99"/>
      <c r="AQ339" s="99"/>
      <c r="AR339" s="159"/>
      <c r="AS339" s="159"/>
      <c r="AT339" s="159"/>
      <c r="AU339" s="159"/>
      <c r="AV339" s="159"/>
      <c r="AW339" s="159"/>
      <c r="AX339" s="159"/>
      <c r="AY339" s="159"/>
      <c r="AZ339" s="159"/>
      <c r="BA339" s="159"/>
      <c r="BB339" s="99"/>
      <c r="BC339" s="99"/>
      <c r="BD339" s="99"/>
      <c r="BE339" s="99"/>
      <c r="BF339" s="99"/>
      <c r="BG339" s="99"/>
      <c r="BH339" s="99"/>
      <c r="BI339" s="99"/>
      <c r="BJ339" s="99"/>
      <c r="BK339" s="99"/>
      <c r="BL339" s="99"/>
      <c r="BM339" s="99"/>
      <c r="BN339" s="99"/>
      <c r="BO339" s="99"/>
      <c r="BP339" s="99"/>
      <c r="BQ339" s="99"/>
      <c r="BR339" s="99"/>
      <c r="BS339" s="99"/>
      <c r="BT339" s="99"/>
      <c r="BU339" s="99"/>
      <c r="BV339" s="99"/>
      <c r="BW339" s="99"/>
      <c r="BX339" s="99"/>
      <c r="BY339" s="99"/>
      <c r="BZ339" s="99"/>
      <c r="CA339" s="99"/>
      <c r="CB339" s="99"/>
      <c r="CC339" s="99"/>
      <c r="CD339" s="99"/>
      <c r="CE339" s="99"/>
      <c r="CF339" s="99"/>
      <c r="CG339" s="99"/>
      <c r="CH339" s="99"/>
      <c r="CI339" s="99"/>
      <c r="CJ339" s="99"/>
      <c r="CK339" s="99"/>
    </row>
    <row r="340" spans="1:89" s="94" customFormat="1" ht="28.5" hidden="1" customHeight="1" outlineLevel="1">
      <c r="A340" s="102" t="s">
        <v>1094</v>
      </c>
      <c r="B340" s="575"/>
      <c r="C340" s="575"/>
      <c r="D340" s="565"/>
      <c r="E340" s="566"/>
      <c r="F340" s="565"/>
      <c r="G340" s="566"/>
      <c r="H340" s="569"/>
      <c r="I340" s="570"/>
      <c r="J340" s="565"/>
      <c r="K340" s="566"/>
      <c r="L340" s="564"/>
      <c r="M340" s="564"/>
      <c r="N340" s="582">
        <f t="shared" si="49"/>
        <v>0</v>
      </c>
      <c r="O340" s="583"/>
      <c r="P340" s="4"/>
      <c r="Q340" s="4"/>
      <c r="R340" s="4"/>
      <c r="S340" s="4"/>
      <c r="T340" s="4"/>
      <c r="U340" s="4"/>
      <c r="V340" s="4"/>
      <c r="W340" s="99"/>
      <c r="X340" s="99"/>
      <c r="Y340" s="99"/>
      <c r="Z340" s="99"/>
      <c r="AA340" s="99"/>
      <c r="AB340" s="99"/>
      <c r="AC340" s="99"/>
      <c r="AD340" s="184"/>
      <c r="AE340" s="99"/>
      <c r="AF340" s="99"/>
      <c r="AG340" s="99"/>
      <c r="AH340" s="99"/>
      <c r="AI340" s="99"/>
      <c r="AJ340" s="99"/>
      <c r="AK340" s="99"/>
      <c r="AL340" s="99"/>
      <c r="AM340" s="99"/>
      <c r="AN340" s="162"/>
      <c r="AO340" s="158"/>
      <c r="AP340" s="99"/>
      <c r="AQ340" s="99"/>
      <c r="AR340" s="159"/>
      <c r="AS340" s="159"/>
      <c r="AT340" s="159"/>
      <c r="AU340" s="159"/>
      <c r="AV340" s="159"/>
      <c r="AW340" s="159"/>
      <c r="AX340" s="159"/>
      <c r="AY340" s="159"/>
      <c r="AZ340" s="159"/>
      <c r="BA340" s="159"/>
      <c r="BB340" s="99"/>
      <c r="BC340" s="99"/>
      <c r="BD340" s="99"/>
      <c r="BE340" s="99"/>
      <c r="BF340" s="99"/>
      <c r="BG340" s="99"/>
      <c r="BH340" s="99"/>
      <c r="BI340" s="99"/>
      <c r="BJ340" s="99"/>
      <c r="BK340" s="99"/>
      <c r="BL340" s="99"/>
      <c r="BM340" s="99"/>
      <c r="BN340" s="99"/>
      <c r="BO340" s="99"/>
      <c r="BP340" s="99"/>
      <c r="BQ340" s="99"/>
      <c r="BR340" s="99"/>
      <c r="BS340" s="99"/>
      <c r="BT340" s="99"/>
      <c r="BU340" s="99"/>
      <c r="BV340" s="99"/>
      <c r="BW340" s="99"/>
      <c r="BX340" s="99"/>
      <c r="BY340" s="99"/>
      <c r="BZ340" s="99"/>
      <c r="CA340" s="99"/>
      <c r="CB340" s="99"/>
      <c r="CC340" s="99"/>
      <c r="CD340" s="99"/>
      <c r="CE340" s="99"/>
      <c r="CF340" s="99"/>
      <c r="CG340" s="99"/>
      <c r="CH340" s="99"/>
      <c r="CI340" s="99"/>
      <c r="CJ340" s="99"/>
      <c r="CK340" s="99"/>
    </row>
    <row r="341" spans="1:89" s="94" customFormat="1" ht="28.5" hidden="1" customHeight="1" outlineLevel="1">
      <c r="A341" s="102" t="s">
        <v>1095</v>
      </c>
      <c r="B341" s="575"/>
      <c r="C341" s="575"/>
      <c r="D341" s="565"/>
      <c r="E341" s="566"/>
      <c r="F341" s="565"/>
      <c r="G341" s="566"/>
      <c r="H341" s="569"/>
      <c r="I341" s="570"/>
      <c r="J341" s="565"/>
      <c r="K341" s="566"/>
      <c r="L341" s="564"/>
      <c r="M341" s="564"/>
      <c r="N341" s="582">
        <f t="shared" si="49"/>
        <v>0</v>
      </c>
      <c r="O341" s="583"/>
      <c r="P341" s="4"/>
      <c r="Q341" s="4"/>
      <c r="R341" s="4"/>
      <c r="S341" s="4"/>
      <c r="T341" s="4"/>
      <c r="U341" s="4"/>
      <c r="V341" s="4"/>
      <c r="W341" s="99"/>
      <c r="X341" s="99"/>
      <c r="Y341" s="99"/>
      <c r="Z341" s="99"/>
      <c r="AA341" s="99"/>
      <c r="AB341" s="99"/>
      <c r="AC341" s="99"/>
      <c r="AD341" s="184"/>
      <c r="AE341" s="99"/>
      <c r="AF341" s="99"/>
      <c r="AG341" s="99"/>
      <c r="AH341" s="99"/>
      <c r="AI341" s="99"/>
      <c r="AJ341" s="99"/>
      <c r="AK341" s="99"/>
      <c r="AL341" s="99"/>
      <c r="AM341" s="99"/>
      <c r="AN341" s="162"/>
      <c r="AO341" s="158"/>
      <c r="AP341" s="99"/>
      <c r="AQ341" s="99"/>
      <c r="AR341" s="159"/>
      <c r="AS341" s="159"/>
      <c r="AT341" s="159"/>
      <c r="AU341" s="159"/>
      <c r="AV341" s="159"/>
      <c r="AW341" s="159"/>
      <c r="AX341" s="159"/>
      <c r="AY341" s="159"/>
      <c r="AZ341" s="159"/>
      <c r="BA341" s="159"/>
      <c r="BB341" s="99"/>
      <c r="BC341" s="99"/>
      <c r="BD341" s="99"/>
      <c r="BE341" s="99"/>
      <c r="BF341" s="99"/>
      <c r="BG341" s="99"/>
      <c r="BH341" s="99"/>
      <c r="BI341" s="99"/>
      <c r="BJ341" s="99"/>
      <c r="BK341" s="99"/>
      <c r="BL341" s="99"/>
      <c r="BM341" s="99"/>
      <c r="BN341" s="99"/>
      <c r="BO341" s="99"/>
      <c r="BP341" s="99"/>
      <c r="BQ341" s="99"/>
      <c r="BR341" s="99"/>
      <c r="BS341" s="99"/>
      <c r="BT341" s="99"/>
      <c r="BU341" s="99"/>
      <c r="BV341" s="99"/>
      <c r="BW341" s="99"/>
      <c r="BX341" s="99"/>
      <c r="BY341" s="99"/>
      <c r="BZ341" s="99"/>
      <c r="CA341" s="99"/>
      <c r="CB341" s="99"/>
      <c r="CC341" s="99"/>
      <c r="CD341" s="99"/>
      <c r="CE341" s="99"/>
      <c r="CF341" s="99"/>
      <c r="CG341" s="99"/>
      <c r="CH341" s="99"/>
      <c r="CI341" s="99"/>
      <c r="CJ341" s="99"/>
      <c r="CK341" s="99"/>
    </row>
    <row r="342" spans="1:89" s="94" customFormat="1" ht="28.5" hidden="1" customHeight="1" outlineLevel="1">
      <c r="A342" s="102" t="s">
        <v>1657</v>
      </c>
      <c r="B342" s="575"/>
      <c r="C342" s="575"/>
      <c r="D342" s="565"/>
      <c r="E342" s="566"/>
      <c r="F342" s="565"/>
      <c r="G342" s="566"/>
      <c r="H342" s="569"/>
      <c r="I342" s="570"/>
      <c r="J342" s="565"/>
      <c r="K342" s="566"/>
      <c r="L342" s="564"/>
      <c r="M342" s="564"/>
      <c r="N342" s="582">
        <f t="shared" si="49"/>
        <v>0</v>
      </c>
      <c r="O342" s="583"/>
      <c r="P342" s="4"/>
      <c r="Q342" s="4"/>
      <c r="R342" s="4"/>
      <c r="S342" s="4"/>
      <c r="T342" s="4"/>
      <c r="U342" s="4"/>
      <c r="V342" s="4"/>
      <c r="W342" s="99"/>
      <c r="X342" s="99"/>
      <c r="Y342" s="99"/>
      <c r="Z342" s="99"/>
      <c r="AA342" s="99"/>
      <c r="AB342" s="99"/>
      <c r="AC342" s="99"/>
      <c r="AD342" s="184"/>
      <c r="AE342" s="99"/>
      <c r="AF342" s="99"/>
      <c r="AG342" s="99"/>
      <c r="AH342" s="99"/>
      <c r="AI342" s="99"/>
      <c r="AJ342" s="99"/>
      <c r="AK342" s="99"/>
      <c r="AL342" s="99"/>
      <c r="AM342" s="99"/>
      <c r="AN342" s="163"/>
      <c r="AO342" s="164"/>
      <c r="AP342" s="99"/>
      <c r="AQ342" s="99"/>
      <c r="AR342" s="159"/>
      <c r="AS342" s="159"/>
      <c r="AT342" s="159"/>
      <c r="AU342" s="159"/>
      <c r="AV342" s="159"/>
      <c r="AW342" s="159"/>
      <c r="AX342" s="159"/>
      <c r="AY342" s="159"/>
      <c r="AZ342" s="159"/>
      <c r="BA342" s="159"/>
      <c r="BB342" s="99"/>
      <c r="BC342" s="99"/>
      <c r="BD342" s="99"/>
      <c r="BE342" s="99"/>
      <c r="BF342" s="99"/>
      <c r="BG342" s="99"/>
      <c r="BH342" s="99"/>
      <c r="BI342" s="99"/>
      <c r="BJ342" s="99"/>
      <c r="BK342" s="99"/>
      <c r="BL342" s="99"/>
      <c r="BM342" s="99"/>
      <c r="BN342" s="99"/>
      <c r="BO342" s="99"/>
      <c r="BP342" s="99"/>
      <c r="BQ342" s="99"/>
      <c r="BR342" s="99"/>
      <c r="BS342" s="99"/>
      <c r="BT342" s="99"/>
      <c r="BU342" s="99"/>
      <c r="BV342" s="99"/>
      <c r="BW342" s="99"/>
      <c r="BX342" s="99"/>
      <c r="BY342" s="99"/>
      <c r="BZ342" s="99"/>
      <c r="CA342" s="99"/>
      <c r="CB342" s="99"/>
      <c r="CC342" s="99"/>
      <c r="CD342" s="99"/>
      <c r="CE342" s="99"/>
      <c r="CF342" s="99"/>
      <c r="CG342" s="99"/>
      <c r="CH342" s="99"/>
      <c r="CI342" s="99"/>
      <c r="CJ342" s="99"/>
      <c r="CK342" s="99"/>
    </row>
    <row r="343" spans="1:89" s="94" customFormat="1" ht="35.1" customHeight="1" collapsed="1">
      <c r="A343" s="573" t="s">
        <v>1208</v>
      </c>
      <c r="B343" s="574"/>
      <c r="C343" s="226">
        <f>$D$5</f>
        <v>0</v>
      </c>
      <c r="D343" s="567">
        <f>SUM(D326:E342)</f>
        <v>0</v>
      </c>
      <c r="E343" s="568"/>
      <c r="F343" s="567">
        <f>SUM(F326:G342)</f>
        <v>0</v>
      </c>
      <c r="G343" s="568"/>
      <c r="H343" s="567">
        <f>SUM(H326:I342)</f>
        <v>0</v>
      </c>
      <c r="I343" s="568"/>
      <c r="J343" s="567">
        <f>SUM(J326:K342)</f>
        <v>0</v>
      </c>
      <c r="K343" s="568"/>
      <c r="L343" s="567">
        <f>SUM(L326:M342)</f>
        <v>0</v>
      </c>
      <c r="M343" s="568"/>
      <c r="N343" s="532">
        <f>SUM(N326:O342)</f>
        <v>0</v>
      </c>
      <c r="O343" s="533"/>
      <c r="P343" s="4"/>
      <c r="Q343" s="4"/>
      <c r="R343" s="4"/>
      <c r="S343" s="4"/>
      <c r="T343" s="4"/>
      <c r="U343" s="4"/>
      <c r="V343" s="4"/>
      <c r="W343" s="99"/>
      <c r="X343" s="99"/>
      <c r="Y343" s="99"/>
      <c r="Z343" s="99"/>
      <c r="AA343" s="99"/>
      <c r="AB343" s="99"/>
      <c r="AC343" s="99"/>
      <c r="AD343" s="184"/>
      <c r="AE343" s="99"/>
      <c r="AF343" s="99"/>
      <c r="AG343" s="99"/>
      <c r="AH343" s="99"/>
      <c r="AI343" s="99"/>
      <c r="AJ343" s="99"/>
      <c r="AK343" s="99"/>
      <c r="AL343" s="99"/>
      <c r="AM343" s="99"/>
      <c r="AN343" s="163"/>
      <c r="AO343" s="164"/>
      <c r="AP343" s="99"/>
      <c r="AQ343" s="99"/>
      <c r="AR343" s="159"/>
      <c r="AS343" s="159"/>
      <c r="AT343" s="159"/>
      <c r="AU343" s="159"/>
      <c r="AV343" s="159"/>
      <c r="AW343" s="159"/>
      <c r="AX343" s="159"/>
      <c r="AY343" s="159"/>
      <c r="AZ343" s="159"/>
      <c r="BA343" s="159"/>
      <c r="BB343" s="99"/>
      <c r="BC343" s="99"/>
      <c r="BD343" s="99"/>
      <c r="BE343" s="99"/>
      <c r="BF343" s="99"/>
      <c r="BG343" s="99"/>
      <c r="BH343" s="99"/>
      <c r="BI343" s="99"/>
      <c r="BJ343" s="99"/>
      <c r="BK343" s="99"/>
      <c r="BL343" s="99"/>
      <c r="BM343" s="99"/>
      <c r="BN343" s="99"/>
      <c r="BO343" s="99"/>
      <c r="BP343" s="99"/>
      <c r="BQ343" s="99"/>
      <c r="BR343" s="99"/>
      <c r="BS343" s="99"/>
      <c r="BT343" s="99"/>
      <c r="BU343" s="99"/>
      <c r="BV343" s="99"/>
      <c r="BW343" s="99"/>
      <c r="BX343" s="99"/>
      <c r="BY343" s="99"/>
      <c r="BZ343" s="99"/>
      <c r="CA343" s="99"/>
      <c r="CB343" s="99"/>
      <c r="CC343" s="99"/>
      <c r="CD343" s="99"/>
      <c r="CE343" s="99"/>
      <c r="CF343" s="99"/>
      <c r="CG343" s="99"/>
      <c r="CH343" s="99"/>
      <c r="CI343" s="99"/>
      <c r="CJ343" s="99"/>
      <c r="CK343" s="99"/>
    </row>
    <row r="344" spans="1:89" s="94" customFormat="1" ht="15" customHeight="1">
      <c r="A344" s="97"/>
      <c r="B344" s="97"/>
      <c r="C344" s="97"/>
      <c r="D344" s="97"/>
      <c r="E344" s="97"/>
      <c r="F344" s="97"/>
      <c r="G344" s="97"/>
      <c r="H344" s="97"/>
      <c r="I344" s="97"/>
      <c r="J344" s="97"/>
      <c r="K344" s="97"/>
      <c r="L344" s="97"/>
      <c r="M344" s="97"/>
      <c r="N344" s="97"/>
      <c r="O344" s="99"/>
      <c r="P344" s="171"/>
      <c r="Q344" s="171"/>
      <c r="R344" s="171"/>
      <c r="S344" s="171"/>
      <c r="T344" s="171"/>
      <c r="U344" s="171"/>
      <c r="V344" s="171"/>
      <c r="W344" s="171"/>
      <c r="X344" s="171"/>
      <c r="Y344" s="171"/>
      <c r="Z344" s="171"/>
      <c r="AA344" s="99"/>
      <c r="AB344" s="99"/>
      <c r="AC344" s="99"/>
      <c r="AD344" s="99"/>
      <c r="AE344" s="184"/>
      <c r="AF344" s="99"/>
      <c r="AG344" s="99"/>
      <c r="AH344" s="99"/>
      <c r="AI344" s="99"/>
      <c r="AJ344" s="99"/>
      <c r="AK344" s="99"/>
      <c r="AL344" s="99"/>
      <c r="AM344" s="99"/>
      <c r="AN344" s="99"/>
      <c r="AO344" s="163"/>
      <c r="AP344" s="164"/>
      <c r="AQ344" s="99"/>
      <c r="AR344" s="99"/>
      <c r="AS344" s="159"/>
      <c r="AT344" s="159"/>
      <c r="AU344" s="159"/>
      <c r="AV344" s="159"/>
      <c r="AW344" s="159"/>
      <c r="AX344" s="159"/>
      <c r="AY344" s="159"/>
      <c r="AZ344" s="159"/>
      <c r="BA344" s="159"/>
      <c r="BB344" s="159"/>
      <c r="BC344" s="99"/>
      <c r="BD344" s="99"/>
      <c r="BE344" s="99"/>
      <c r="BF344" s="99"/>
      <c r="BG344" s="99"/>
      <c r="BH344" s="99"/>
      <c r="BI344" s="99"/>
      <c r="BJ344" s="99"/>
      <c r="BK344" s="99"/>
      <c r="BL344" s="99"/>
      <c r="BM344" s="99"/>
      <c r="BN344" s="99"/>
      <c r="BO344" s="99"/>
      <c r="BP344" s="99"/>
      <c r="BQ344" s="99"/>
      <c r="BR344" s="99"/>
      <c r="BS344" s="99"/>
      <c r="BT344" s="99"/>
      <c r="BU344" s="99"/>
      <c r="BV344" s="99"/>
      <c r="BW344" s="99"/>
      <c r="BX344" s="99"/>
      <c r="BY344" s="99"/>
      <c r="BZ344" s="99"/>
      <c r="CA344" s="99"/>
      <c r="CB344" s="99"/>
      <c r="CC344" s="99"/>
      <c r="CD344" s="99"/>
      <c r="CE344" s="99"/>
      <c r="CF344" s="99"/>
      <c r="CG344" s="99"/>
      <c r="CH344" s="99"/>
      <c r="CI344" s="99"/>
      <c r="CJ344" s="99"/>
      <c r="CK344" s="99"/>
    </row>
    <row r="345" spans="1:89" s="94" customFormat="1" ht="15" customHeight="1">
      <c r="A345" s="139" t="s">
        <v>1209</v>
      </c>
      <c r="B345" s="140" t="s">
        <v>1211</v>
      </c>
      <c r="C345" s="140"/>
      <c r="D345" s="97"/>
      <c r="E345" s="97"/>
      <c r="F345" s="97"/>
      <c r="G345" s="97"/>
      <c r="H345" s="97"/>
      <c r="I345" s="97"/>
      <c r="J345" s="97"/>
      <c r="K345" s="97"/>
      <c r="L345" s="97"/>
      <c r="M345" s="97"/>
      <c r="N345" s="97"/>
      <c r="O345" s="99"/>
      <c r="P345" s="171"/>
      <c r="Q345" s="171"/>
      <c r="R345" s="171"/>
      <c r="S345" s="171"/>
      <c r="T345" s="171"/>
      <c r="U345" s="171"/>
      <c r="V345" s="171"/>
      <c r="W345" s="171"/>
      <c r="X345" s="171"/>
      <c r="Y345" s="171"/>
      <c r="Z345" s="171"/>
      <c r="AA345" s="99"/>
      <c r="AB345" s="99"/>
      <c r="AC345" s="99"/>
      <c r="AD345" s="99"/>
      <c r="AE345" s="184"/>
      <c r="AF345" s="99"/>
      <c r="AG345" s="99"/>
      <c r="AH345" s="99"/>
      <c r="AI345" s="99"/>
      <c r="AJ345" s="99"/>
      <c r="AK345" s="99"/>
      <c r="AL345" s="99"/>
      <c r="AM345" s="99"/>
      <c r="AN345" s="99"/>
      <c r="AO345" s="163"/>
      <c r="AP345" s="164"/>
      <c r="AQ345" s="99"/>
      <c r="AR345" s="99"/>
      <c r="AS345" s="159"/>
      <c r="AT345" s="159"/>
      <c r="AU345" s="159"/>
      <c r="AV345" s="159"/>
      <c r="AW345" s="159"/>
      <c r="AX345" s="159"/>
      <c r="AY345" s="159"/>
      <c r="AZ345" s="159"/>
      <c r="BA345" s="159"/>
      <c r="BB345" s="159"/>
      <c r="BC345" s="99"/>
      <c r="BD345" s="99"/>
      <c r="BE345" s="99"/>
      <c r="BF345" s="99"/>
      <c r="BG345" s="99"/>
      <c r="BH345" s="99"/>
      <c r="BI345" s="99"/>
      <c r="BJ345" s="99"/>
      <c r="BK345" s="99"/>
      <c r="BL345" s="99"/>
      <c r="BM345" s="99"/>
      <c r="BN345" s="99"/>
      <c r="BO345" s="99"/>
      <c r="BP345" s="99"/>
      <c r="BQ345" s="99"/>
      <c r="BR345" s="99"/>
      <c r="BS345" s="99"/>
      <c r="BT345" s="99"/>
      <c r="BU345" s="99"/>
      <c r="BV345" s="99"/>
      <c r="BW345" s="99"/>
      <c r="BX345" s="99"/>
      <c r="BY345" s="99"/>
      <c r="BZ345" s="99"/>
      <c r="CA345" s="99"/>
      <c r="CB345" s="99"/>
      <c r="CC345" s="99"/>
      <c r="CD345" s="99"/>
      <c r="CE345" s="99"/>
      <c r="CF345" s="99"/>
      <c r="CG345" s="99"/>
      <c r="CH345" s="99"/>
      <c r="CI345" s="99"/>
      <c r="CJ345" s="99"/>
      <c r="CK345" s="99"/>
    </row>
    <row r="346" spans="1:89" s="94" customFormat="1" ht="12.75">
      <c r="A346" s="139" t="s">
        <v>1210</v>
      </c>
      <c r="B346" s="140" t="s">
        <v>1212</v>
      </c>
      <c r="C346" s="140"/>
      <c r="D346" s="97"/>
      <c r="E346" s="97"/>
      <c r="F346" s="97"/>
      <c r="G346" s="97"/>
      <c r="H346" s="97"/>
      <c r="I346" s="97"/>
      <c r="J346" s="97"/>
      <c r="M346" s="97"/>
      <c r="N346" s="97"/>
      <c r="O346" s="99"/>
      <c r="P346" s="171"/>
      <c r="Q346" s="171"/>
      <c r="R346" s="171"/>
      <c r="S346" s="171"/>
      <c r="T346" s="171"/>
      <c r="U346" s="171"/>
      <c r="V346" s="171"/>
      <c r="W346" s="171"/>
      <c r="X346" s="171"/>
      <c r="Y346" s="171"/>
      <c r="Z346" s="171"/>
      <c r="AA346" s="99"/>
      <c r="AB346" s="99"/>
      <c r="AC346" s="99"/>
      <c r="AD346" s="99"/>
      <c r="AE346" s="184"/>
      <c r="AF346" s="99"/>
      <c r="AG346" s="99"/>
      <c r="AH346" s="99"/>
      <c r="AI346" s="99"/>
      <c r="AJ346" s="99"/>
      <c r="AK346" s="99"/>
      <c r="AL346" s="99"/>
      <c r="AM346" s="99"/>
      <c r="AN346" s="99"/>
      <c r="AO346" s="162"/>
      <c r="AP346" s="158"/>
      <c r="AQ346" s="99"/>
      <c r="AR346" s="99"/>
      <c r="AS346" s="159"/>
      <c r="AT346" s="159"/>
      <c r="AU346" s="159"/>
      <c r="AV346" s="159"/>
      <c r="AW346" s="159"/>
      <c r="AX346" s="159"/>
      <c r="AY346" s="159"/>
      <c r="AZ346" s="159"/>
      <c r="BA346" s="159"/>
      <c r="BB346" s="159"/>
      <c r="BC346" s="99"/>
      <c r="BD346" s="99"/>
      <c r="BE346" s="99"/>
      <c r="BF346" s="99"/>
      <c r="BG346" s="99"/>
      <c r="BH346" s="99"/>
      <c r="BI346" s="99"/>
      <c r="BJ346" s="99"/>
      <c r="BK346" s="99"/>
      <c r="BL346" s="99"/>
      <c r="BM346" s="99"/>
      <c r="BN346" s="99"/>
      <c r="BO346" s="99"/>
      <c r="BP346" s="99"/>
      <c r="BQ346" s="99"/>
      <c r="BR346" s="99"/>
      <c r="BS346" s="99"/>
      <c r="BT346" s="99"/>
      <c r="BU346" s="99"/>
      <c r="BV346" s="99"/>
      <c r="BW346" s="99"/>
      <c r="BX346" s="99"/>
      <c r="BY346" s="99"/>
      <c r="BZ346" s="99"/>
      <c r="CA346" s="99"/>
      <c r="CB346" s="99"/>
      <c r="CC346" s="99"/>
      <c r="CD346" s="99"/>
      <c r="CE346" s="99"/>
      <c r="CF346" s="99"/>
      <c r="CG346" s="99"/>
      <c r="CH346" s="99"/>
      <c r="CI346" s="99"/>
      <c r="CJ346" s="99"/>
      <c r="CK346" s="99"/>
    </row>
    <row r="347" spans="1:89" s="94" customFormat="1" ht="12.75">
      <c r="A347" s="97"/>
      <c r="B347" s="97"/>
      <c r="C347" s="97"/>
      <c r="D347" s="97"/>
      <c r="E347" s="97"/>
      <c r="F347" s="97"/>
      <c r="G347" s="97"/>
      <c r="H347" s="97"/>
      <c r="I347" s="97"/>
      <c r="J347" s="97"/>
      <c r="M347" s="97"/>
      <c r="N347" s="97"/>
      <c r="O347" s="99"/>
      <c r="P347" s="171"/>
      <c r="Q347" s="171"/>
      <c r="R347" s="171"/>
      <c r="S347" s="171"/>
      <c r="T347" s="171"/>
      <c r="U347" s="171"/>
      <c r="V347" s="171"/>
      <c r="W347" s="171"/>
      <c r="X347" s="171"/>
      <c r="Y347" s="171"/>
      <c r="Z347" s="171"/>
      <c r="AA347" s="99"/>
      <c r="AB347" s="99"/>
      <c r="AC347" s="99"/>
      <c r="AD347" s="99"/>
      <c r="AE347" s="184"/>
      <c r="AF347" s="99"/>
      <c r="AG347" s="99"/>
      <c r="AH347" s="99"/>
      <c r="AI347" s="99"/>
      <c r="AJ347" s="99"/>
      <c r="AK347" s="99"/>
      <c r="AL347" s="99"/>
      <c r="AM347" s="99"/>
      <c r="AN347" s="99"/>
      <c r="AO347" s="163"/>
      <c r="AP347" s="164"/>
      <c r="AQ347" s="99"/>
      <c r="AR347" s="99"/>
      <c r="AS347" s="159"/>
      <c r="AT347" s="159"/>
      <c r="AU347" s="159"/>
      <c r="AV347" s="159"/>
      <c r="AW347" s="159"/>
      <c r="AX347" s="159"/>
      <c r="AY347" s="159"/>
      <c r="AZ347" s="159"/>
      <c r="BA347" s="159"/>
      <c r="BB347" s="159"/>
      <c r="BC347" s="99"/>
      <c r="BD347" s="99"/>
      <c r="BE347" s="99"/>
      <c r="BF347" s="99"/>
      <c r="BG347" s="99"/>
      <c r="BH347" s="99"/>
      <c r="BI347" s="99"/>
      <c r="BJ347" s="99"/>
      <c r="BK347" s="99"/>
      <c r="BL347" s="99"/>
      <c r="BM347" s="99"/>
      <c r="BN347" s="99"/>
      <c r="BO347" s="99"/>
      <c r="BP347" s="99"/>
      <c r="BQ347" s="99"/>
      <c r="BR347" s="99"/>
      <c r="BS347" s="99"/>
      <c r="BT347" s="99"/>
      <c r="BU347" s="99"/>
      <c r="BV347" s="99"/>
      <c r="BW347" s="99"/>
      <c r="BX347" s="99"/>
      <c r="BY347" s="99"/>
      <c r="BZ347" s="99"/>
      <c r="CA347" s="99"/>
      <c r="CB347" s="99"/>
      <c r="CC347" s="99"/>
      <c r="CD347" s="99"/>
      <c r="CE347" s="99"/>
      <c r="CF347" s="99"/>
      <c r="CG347" s="99"/>
      <c r="CH347" s="99"/>
      <c r="CI347" s="99"/>
      <c r="CJ347" s="99"/>
      <c r="CK347" s="99"/>
    </row>
    <row r="348" spans="1:89">
      <c r="A348" s="4"/>
      <c r="B348" s="4"/>
      <c r="C348" s="4"/>
      <c r="D348" s="4"/>
      <c r="E348" s="4"/>
      <c r="F348" s="4"/>
      <c r="G348" s="4"/>
      <c r="H348" s="4"/>
      <c r="I348" s="4"/>
      <c r="J348" s="4"/>
      <c r="M348" s="4"/>
      <c r="N348" s="4"/>
      <c r="AG348" s="145"/>
      <c r="AO348" s="172"/>
      <c r="AP348" s="173"/>
      <c r="AQ348" s="145"/>
      <c r="AR348" s="145"/>
      <c r="AS348" s="152"/>
      <c r="AT348" s="152"/>
      <c r="AU348" s="152"/>
      <c r="AV348" s="152"/>
      <c r="AW348" s="152"/>
      <c r="AX348" s="152"/>
      <c r="AY348" s="152"/>
      <c r="AZ348" s="152"/>
      <c r="BA348" s="152"/>
      <c r="BB348" s="152"/>
      <c r="BC348" s="145"/>
    </row>
    <row r="349" spans="1:89" ht="15" customHeight="1">
      <c r="A349" s="4"/>
      <c r="B349" s="4"/>
      <c r="C349" s="4"/>
      <c r="D349" s="4"/>
      <c r="E349" s="4"/>
      <c r="F349" s="4"/>
      <c r="G349" s="4"/>
      <c r="H349" s="4"/>
      <c r="I349" s="4"/>
      <c r="J349" s="4"/>
      <c r="M349" s="531" t="s">
        <v>813</v>
      </c>
      <c r="N349" s="531"/>
      <c r="AO349" s="172"/>
      <c r="AP349" s="173"/>
      <c r="AQ349" s="145"/>
      <c r="AR349" s="145"/>
      <c r="AS349" s="152"/>
      <c r="AT349" s="152"/>
      <c r="AU349" s="152"/>
      <c r="AV349" s="152"/>
      <c r="AW349" s="152"/>
      <c r="AX349" s="152"/>
      <c r="AY349" s="152"/>
      <c r="AZ349" s="152"/>
      <c r="BA349" s="152"/>
      <c r="BB349" s="152"/>
      <c r="BC349" s="145"/>
    </row>
    <row r="350" spans="1:89">
      <c r="A350" s="4"/>
      <c r="B350" s="4"/>
      <c r="C350" s="4"/>
      <c r="D350" s="4"/>
      <c r="E350" s="4"/>
      <c r="F350" s="4"/>
      <c r="G350" s="4"/>
      <c r="H350" s="4"/>
      <c r="I350" s="4"/>
      <c r="J350" s="4"/>
      <c r="M350" s="97"/>
      <c r="N350" s="97"/>
      <c r="AO350" s="172"/>
      <c r="AP350" s="173"/>
      <c r="AQ350" s="145"/>
      <c r="AR350" s="145"/>
      <c r="AS350" s="152"/>
      <c r="AT350" s="152"/>
      <c r="AU350" s="152"/>
      <c r="AV350" s="152"/>
      <c r="AW350" s="152"/>
      <c r="AX350" s="152"/>
      <c r="AY350" s="152"/>
      <c r="AZ350" s="152"/>
      <c r="BA350" s="152"/>
      <c r="BB350" s="152"/>
      <c r="BC350" s="145"/>
    </row>
    <row r="351" spans="1:89" ht="15.75" thickBot="1">
      <c r="A351" s="4"/>
      <c r="B351" s="180" t="s">
        <v>814</v>
      </c>
      <c r="C351" s="143"/>
      <c r="D351" s="4"/>
      <c r="E351" s="4"/>
      <c r="F351" s="4"/>
      <c r="G351" s="4"/>
      <c r="H351" s="4"/>
      <c r="I351" s="4"/>
      <c r="J351" s="4"/>
      <c r="M351" s="143"/>
      <c r="N351" s="143"/>
      <c r="AO351" s="172"/>
      <c r="AP351" s="173"/>
      <c r="AQ351" s="145"/>
      <c r="AR351" s="145"/>
      <c r="AS351" s="152"/>
      <c r="AT351" s="152"/>
      <c r="AU351" s="152"/>
      <c r="AV351" s="152"/>
      <c r="AW351" s="152"/>
      <c r="AX351" s="152"/>
      <c r="AY351" s="152"/>
      <c r="AZ351" s="152"/>
      <c r="BA351" s="152"/>
      <c r="BB351" s="152"/>
      <c r="BC351" s="145"/>
    </row>
    <row r="352" spans="1:89">
      <c r="A352" s="4"/>
      <c r="B352" s="4"/>
      <c r="C352" s="4"/>
      <c r="D352" s="4"/>
      <c r="E352" s="4"/>
      <c r="F352" s="4"/>
      <c r="G352" s="4"/>
      <c r="H352" s="4"/>
      <c r="I352" s="4"/>
      <c r="J352" s="4"/>
      <c r="K352" s="4"/>
      <c r="L352" s="4"/>
      <c r="M352" s="4"/>
      <c r="N352" s="4"/>
      <c r="AO352" s="174"/>
      <c r="AP352" s="175"/>
      <c r="AQ352" s="145"/>
      <c r="AR352" s="145"/>
      <c r="AS352" s="152"/>
      <c r="AT352" s="152"/>
      <c r="AU352" s="152"/>
      <c r="AV352" s="152"/>
      <c r="AW352" s="152"/>
      <c r="AX352" s="152"/>
      <c r="AY352" s="152"/>
      <c r="AZ352" s="152"/>
      <c r="BA352" s="152"/>
      <c r="BB352" s="152"/>
      <c r="BC352" s="145"/>
    </row>
    <row r="353" spans="1:55">
      <c r="A353" s="4"/>
      <c r="B353" s="4"/>
      <c r="C353" s="4"/>
      <c r="D353" s="4"/>
      <c r="E353" s="4"/>
      <c r="F353" s="4"/>
      <c r="G353" s="4"/>
      <c r="H353" s="4"/>
      <c r="I353" s="4"/>
      <c r="J353" s="4"/>
      <c r="K353" s="4"/>
      <c r="L353" s="4"/>
      <c r="M353" s="4"/>
      <c r="N353" s="4"/>
      <c r="AO353" s="176"/>
      <c r="AP353" s="153"/>
      <c r="AQ353" s="145"/>
      <c r="AR353" s="145"/>
      <c r="AS353" s="152"/>
      <c r="AT353" s="152"/>
      <c r="AU353" s="152"/>
      <c r="AV353" s="152"/>
      <c r="AW353" s="152"/>
      <c r="AX353" s="152"/>
      <c r="AY353" s="152"/>
      <c r="AZ353" s="152"/>
      <c r="BA353" s="152"/>
      <c r="BB353" s="152"/>
      <c r="BC353" s="145"/>
    </row>
    <row r="354" spans="1:55" ht="92.25" customHeight="1">
      <c r="A354" s="4"/>
      <c r="B354" s="4"/>
      <c r="C354" s="4"/>
      <c r="D354" s="4"/>
      <c r="E354" s="4"/>
      <c r="F354" s="4"/>
      <c r="G354" s="4"/>
      <c r="H354" s="4"/>
      <c r="I354" s="4"/>
      <c r="J354" s="4"/>
      <c r="K354" s="4"/>
      <c r="L354" s="4"/>
      <c r="M354" s="4"/>
      <c r="N354" s="4"/>
      <c r="AO354" s="174"/>
      <c r="AP354" s="175"/>
      <c r="AQ354" s="145"/>
      <c r="AR354" s="145"/>
      <c r="AS354" s="152"/>
      <c r="AT354" s="152"/>
      <c r="AU354" s="152"/>
      <c r="AV354" s="152"/>
      <c r="AW354" s="152"/>
      <c r="AX354" s="152"/>
      <c r="AY354" s="152"/>
      <c r="AZ354" s="152"/>
      <c r="BA354" s="152"/>
      <c r="BB354" s="152"/>
      <c r="BC354" s="145"/>
    </row>
    <row r="355" spans="1:55">
      <c r="A355" s="4"/>
      <c r="B355" s="4"/>
      <c r="C355" s="4"/>
      <c r="D355" s="4"/>
      <c r="E355" s="4"/>
      <c r="F355" s="4"/>
      <c r="G355" s="4"/>
      <c r="H355" s="4"/>
      <c r="I355" s="4"/>
      <c r="J355" s="4"/>
      <c r="K355" s="4"/>
      <c r="L355" s="4"/>
      <c r="M355" s="4"/>
      <c r="N355" s="4"/>
      <c r="AO355" s="174"/>
      <c r="AP355" s="175"/>
      <c r="AQ355" s="145"/>
      <c r="AR355" s="145"/>
      <c r="AS355" s="152"/>
      <c r="AT355" s="152"/>
      <c r="AU355" s="152"/>
      <c r="AV355" s="152"/>
      <c r="AW355" s="152"/>
      <c r="AX355" s="152"/>
      <c r="AY355" s="152"/>
      <c r="AZ355" s="152"/>
      <c r="BA355" s="152"/>
      <c r="BB355" s="152"/>
      <c r="BC355" s="145"/>
    </row>
    <row r="356" spans="1:55">
      <c r="A356" s="4"/>
      <c r="B356" s="4"/>
      <c r="C356" s="4"/>
      <c r="D356" s="4"/>
      <c r="E356" s="4"/>
      <c r="F356" s="4"/>
      <c r="G356" s="4"/>
      <c r="H356" s="4"/>
      <c r="I356" s="4"/>
      <c r="J356" s="4"/>
      <c r="K356" s="4"/>
      <c r="L356" s="4"/>
      <c r="M356" s="4"/>
      <c r="N356" s="4"/>
      <c r="AO356" s="174"/>
      <c r="AP356" s="175"/>
      <c r="AQ356" s="145"/>
      <c r="AR356" s="145"/>
      <c r="AS356" s="152"/>
      <c r="AT356" s="152"/>
      <c r="AU356" s="152"/>
      <c r="AV356" s="152"/>
      <c r="AW356" s="152"/>
      <c r="AX356" s="152"/>
      <c r="AY356" s="152"/>
      <c r="AZ356" s="152"/>
      <c r="BA356" s="152"/>
      <c r="BB356" s="152"/>
      <c r="BC356" s="145"/>
    </row>
    <row r="357" spans="1:55">
      <c r="A357" s="4"/>
      <c r="B357" s="4"/>
      <c r="C357" s="4"/>
      <c r="D357" s="4"/>
      <c r="E357" s="4"/>
      <c r="F357" s="4"/>
      <c r="G357" s="4"/>
      <c r="H357" s="4"/>
      <c r="I357" s="4"/>
      <c r="J357" s="4"/>
      <c r="K357" s="4"/>
      <c r="L357" s="4"/>
      <c r="M357" s="4"/>
      <c r="N357" s="4"/>
      <c r="AO357" s="174"/>
      <c r="AP357" s="175"/>
      <c r="AQ357" s="145"/>
      <c r="AR357" s="145"/>
      <c r="AS357" s="152"/>
      <c r="AT357" s="152"/>
      <c r="AU357" s="152"/>
      <c r="AV357" s="152"/>
      <c r="AW357" s="152"/>
      <c r="AX357" s="152"/>
      <c r="AY357" s="152"/>
      <c r="AZ357" s="152"/>
      <c r="BA357" s="152"/>
      <c r="BB357" s="152"/>
      <c r="BC357" s="145"/>
    </row>
    <row r="358" spans="1:55">
      <c r="A358" s="4"/>
      <c r="B358" s="4"/>
      <c r="C358" s="4"/>
      <c r="D358" s="4"/>
      <c r="E358" s="4"/>
      <c r="F358" s="4"/>
      <c r="G358" s="4"/>
      <c r="H358" s="4"/>
      <c r="I358" s="4"/>
      <c r="J358" s="4"/>
      <c r="K358" s="4"/>
      <c r="L358" s="4"/>
      <c r="M358" s="4"/>
      <c r="N358" s="4"/>
      <c r="AO358" s="174"/>
      <c r="AP358" s="175"/>
      <c r="AQ358" s="145"/>
      <c r="AR358" s="145"/>
      <c r="AS358" s="152"/>
      <c r="AT358" s="152"/>
      <c r="AU358" s="152"/>
      <c r="AV358" s="152"/>
      <c r="AW358" s="152"/>
      <c r="AX358" s="152"/>
      <c r="AY358" s="152"/>
      <c r="AZ358" s="152"/>
      <c r="BA358" s="152"/>
      <c r="BB358" s="152"/>
      <c r="BC358" s="145"/>
    </row>
    <row r="359" spans="1:55">
      <c r="A359" s="4"/>
      <c r="B359" s="4"/>
      <c r="C359" s="4"/>
      <c r="D359" s="4"/>
      <c r="E359" s="4"/>
      <c r="F359" s="4"/>
      <c r="G359" s="4"/>
      <c r="H359" s="4"/>
      <c r="I359" s="4"/>
      <c r="J359" s="4"/>
      <c r="K359" s="4"/>
      <c r="L359" s="4"/>
      <c r="M359" s="4"/>
      <c r="N359" s="4"/>
      <c r="AO359" s="174"/>
      <c r="AP359" s="175"/>
      <c r="AQ359" s="145"/>
      <c r="AR359" s="145"/>
      <c r="AS359" s="152"/>
      <c r="AT359" s="152"/>
      <c r="AU359" s="152"/>
      <c r="AV359" s="152"/>
      <c r="AW359" s="152"/>
      <c r="AX359" s="152"/>
      <c r="AY359" s="152"/>
      <c r="AZ359" s="152"/>
      <c r="BA359" s="152"/>
      <c r="BB359" s="152"/>
      <c r="BC359" s="145"/>
    </row>
    <row r="360" spans="1:55">
      <c r="A360" s="4"/>
      <c r="B360" s="4"/>
      <c r="C360" s="4"/>
      <c r="D360" s="4"/>
      <c r="E360" s="4"/>
      <c r="F360" s="4"/>
      <c r="G360" s="4"/>
      <c r="H360" s="4"/>
      <c r="I360" s="4"/>
      <c r="J360" s="4"/>
      <c r="K360" s="4"/>
      <c r="L360" s="4"/>
      <c r="M360" s="4"/>
      <c r="N360" s="4"/>
      <c r="AO360" s="176"/>
      <c r="AP360" s="153"/>
      <c r="AQ360" s="145"/>
      <c r="AR360" s="145"/>
      <c r="AS360" s="152"/>
      <c r="AT360" s="152"/>
      <c r="AU360" s="152"/>
      <c r="AV360" s="152"/>
      <c r="AW360" s="152"/>
      <c r="AX360" s="152"/>
      <c r="AY360" s="152"/>
      <c r="AZ360" s="152"/>
      <c r="BA360" s="152"/>
      <c r="BB360" s="152"/>
      <c r="BC360" s="145"/>
    </row>
    <row r="361" spans="1:55">
      <c r="A361" s="4"/>
      <c r="B361" s="4"/>
      <c r="C361" s="4"/>
      <c r="D361" s="4"/>
      <c r="E361" s="4"/>
      <c r="F361" s="4"/>
      <c r="G361" s="4"/>
      <c r="H361" s="4"/>
      <c r="I361" s="4"/>
      <c r="J361" s="4"/>
      <c r="K361" s="4"/>
      <c r="L361" s="4"/>
      <c r="M361" s="4"/>
      <c r="N361" s="4"/>
      <c r="AO361" s="174"/>
      <c r="AP361" s="175"/>
      <c r="AQ361" s="145"/>
      <c r="AR361" s="145"/>
      <c r="AS361" s="152"/>
      <c r="AT361" s="152"/>
      <c r="AU361" s="152"/>
      <c r="AV361" s="152"/>
      <c r="AW361" s="152"/>
      <c r="AX361" s="152"/>
      <c r="AY361" s="152"/>
      <c r="AZ361" s="152"/>
      <c r="BA361" s="152"/>
      <c r="BB361" s="152"/>
      <c r="BC361" s="145"/>
    </row>
    <row r="362" spans="1:55">
      <c r="A362" s="4"/>
      <c r="B362" s="4"/>
      <c r="C362" s="4"/>
      <c r="D362" s="4"/>
      <c r="E362" s="4"/>
      <c r="F362" s="4"/>
      <c r="G362" s="4"/>
      <c r="H362" s="4"/>
      <c r="I362" s="4"/>
      <c r="J362" s="4"/>
      <c r="K362" s="4"/>
      <c r="L362" s="4"/>
      <c r="M362" s="4"/>
      <c r="N362" s="4"/>
      <c r="AO362" s="174"/>
      <c r="AP362" s="175"/>
      <c r="AQ362" s="145"/>
      <c r="AR362" s="145"/>
      <c r="AS362" s="152"/>
      <c r="AT362" s="152"/>
      <c r="AU362" s="152"/>
      <c r="AV362" s="152"/>
      <c r="AW362" s="152"/>
      <c r="AX362" s="152"/>
      <c r="AY362" s="152"/>
      <c r="AZ362" s="152"/>
      <c r="BA362" s="152"/>
      <c r="BB362" s="152"/>
      <c r="BC362" s="145"/>
    </row>
    <row r="363" spans="1:55">
      <c r="A363" s="4"/>
      <c r="B363" s="4"/>
      <c r="C363" s="4"/>
      <c r="D363" s="4"/>
      <c r="E363" s="4"/>
      <c r="F363" s="4"/>
      <c r="G363" s="4"/>
      <c r="H363" s="4"/>
      <c r="I363" s="4"/>
      <c r="J363" s="4"/>
      <c r="K363" s="4"/>
      <c r="L363" s="4"/>
      <c r="M363" s="4"/>
      <c r="N363" s="4"/>
      <c r="AO363" s="174"/>
      <c r="AP363" s="175"/>
      <c r="AQ363" s="145"/>
      <c r="AR363" s="145"/>
      <c r="AS363" s="152"/>
      <c r="AT363" s="152"/>
      <c r="AU363" s="152"/>
      <c r="AV363" s="152"/>
      <c r="AW363" s="152"/>
      <c r="AX363" s="152"/>
      <c r="AY363" s="152"/>
      <c r="AZ363" s="152"/>
      <c r="BA363" s="152"/>
      <c r="BB363" s="152"/>
      <c r="BC363" s="145"/>
    </row>
    <row r="364" spans="1:55">
      <c r="A364" s="4"/>
      <c r="B364" s="4"/>
      <c r="C364" s="4"/>
      <c r="D364" s="4"/>
      <c r="E364" s="4"/>
      <c r="F364" s="4"/>
      <c r="G364" s="4"/>
      <c r="H364" s="4"/>
      <c r="I364" s="4"/>
      <c r="J364" s="4"/>
      <c r="K364" s="4"/>
      <c r="L364" s="4"/>
      <c r="M364" s="4"/>
      <c r="N364" s="4"/>
      <c r="AO364" s="174"/>
      <c r="AP364" s="175"/>
      <c r="AQ364" s="145"/>
      <c r="AR364" s="145"/>
      <c r="AS364" s="152"/>
      <c r="AT364" s="152"/>
      <c r="AU364" s="152"/>
      <c r="AV364" s="152"/>
      <c r="AW364" s="152"/>
      <c r="AX364" s="152"/>
      <c r="AY364" s="152"/>
      <c r="AZ364" s="152"/>
      <c r="BA364" s="152"/>
      <c r="BB364" s="152"/>
      <c r="BC364" s="145"/>
    </row>
    <row r="365" spans="1:55">
      <c r="A365" s="4"/>
      <c r="B365" s="4"/>
      <c r="C365" s="4"/>
      <c r="D365" s="4"/>
      <c r="E365" s="4"/>
      <c r="F365" s="4"/>
      <c r="G365" s="4"/>
      <c r="H365" s="4"/>
      <c r="I365" s="4"/>
      <c r="J365" s="4"/>
      <c r="K365" s="4"/>
      <c r="L365" s="4"/>
      <c r="M365" s="4"/>
      <c r="N365" s="4"/>
      <c r="AO365" s="174"/>
      <c r="AP365" s="175"/>
      <c r="AQ365" s="145"/>
      <c r="AR365" s="145"/>
      <c r="AS365" s="152"/>
      <c r="AT365" s="152"/>
      <c r="AU365" s="152"/>
      <c r="AV365" s="152"/>
      <c r="AW365" s="152"/>
      <c r="AX365" s="152"/>
      <c r="AY365" s="152"/>
      <c r="AZ365" s="152"/>
      <c r="BA365" s="152"/>
      <c r="BB365" s="152"/>
      <c r="BC365" s="145"/>
    </row>
    <row r="366" spans="1:55">
      <c r="A366" s="4"/>
      <c r="B366" s="4"/>
      <c r="C366" s="4"/>
      <c r="D366" s="4"/>
      <c r="E366" s="4"/>
      <c r="F366" s="4"/>
      <c r="G366" s="4"/>
      <c r="H366" s="4"/>
      <c r="I366" s="4"/>
      <c r="J366" s="4"/>
      <c r="K366" s="4"/>
      <c r="L366" s="4"/>
      <c r="M366" s="4"/>
      <c r="N366" s="4"/>
      <c r="AO366" s="174"/>
      <c r="AP366" s="175"/>
      <c r="AQ366" s="145"/>
      <c r="AR366" s="145"/>
      <c r="AS366" s="152"/>
      <c r="AT366" s="152"/>
      <c r="AU366" s="152"/>
      <c r="AV366" s="152"/>
      <c r="AW366" s="152"/>
      <c r="AX366" s="152"/>
      <c r="AY366" s="152"/>
      <c r="AZ366" s="152"/>
      <c r="BA366" s="152"/>
      <c r="BB366" s="152"/>
      <c r="BC366" s="145"/>
    </row>
    <row r="367" spans="1:55">
      <c r="A367" s="4"/>
      <c r="B367" s="4"/>
      <c r="C367" s="4"/>
      <c r="D367" s="4"/>
      <c r="E367" s="4"/>
      <c r="F367" s="4"/>
      <c r="G367" s="4"/>
      <c r="H367" s="4"/>
      <c r="I367" s="4"/>
      <c r="J367" s="4"/>
      <c r="K367" s="4"/>
      <c r="L367" s="4"/>
      <c r="M367" s="4"/>
      <c r="N367" s="4"/>
      <c r="AO367" s="176"/>
      <c r="AP367" s="153"/>
      <c r="AQ367" s="145"/>
      <c r="AR367" s="145"/>
      <c r="AS367" s="152"/>
      <c r="AT367" s="152"/>
      <c r="AU367" s="152"/>
      <c r="AV367" s="152"/>
      <c r="AW367" s="152"/>
      <c r="AX367" s="152"/>
      <c r="AY367" s="152"/>
      <c r="AZ367" s="152"/>
      <c r="BA367" s="152"/>
      <c r="BB367" s="152"/>
      <c r="BC367" s="145"/>
    </row>
    <row r="368" spans="1:55">
      <c r="A368" s="4"/>
      <c r="B368" s="4"/>
      <c r="C368" s="4"/>
      <c r="D368" s="4"/>
      <c r="E368" s="4"/>
      <c r="F368" s="4"/>
      <c r="G368" s="4"/>
      <c r="H368" s="4"/>
      <c r="I368" s="4"/>
      <c r="J368" s="4"/>
      <c r="K368" s="4"/>
      <c r="L368" s="4"/>
      <c r="M368" s="4"/>
      <c r="N368" s="4"/>
      <c r="AO368" s="174"/>
      <c r="AP368" s="175"/>
      <c r="AQ368" s="145"/>
      <c r="AR368" s="145"/>
      <c r="AS368" s="152"/>
      <c r="AT368" s="152"/>
      <c r="AU368" s="152"/>
      <c r="AV368" s="152"/>
      <c r="AW368" s="152"/>
      <c r="AX368" s="152"/>
      <c r="AY368" s="152"/>
      <c r="AZ368" s="152"/>
      <c r="BA368" s="152"/>
      <c r="BB368" s="152"/>
      <c r="BC368" s="145"/>
    </row>
    <row r="369" spans="1:55">
      <c r="A369" s="4"/>
      <c r="B369" s="4"/>
      <c r="C369" s="4"/>
      <c r="D369" s="4"/>
      <c r="E369" s="4"/>
      <c r="F369" s="4"/>
      <c r="G369" s="4"/>
      <c r="H369" s="4"/>
      <c r="I369" s="4"/>
      <c r="J369" s="4"/>
      <c r="K369" s="4"/>
      <c r="L369" s="4"/>
      <c r="M369" s="4"/>
      <c r="N369" s="4"/>
      <c r="AO369" s="172"/>
      <c r="AP369" s="173"/>
      <c r="AQ369" s="145"/>
      <c r="AR369" s="145"/>
      <c r="AS369" s="152"/>
      <c r="AT369" s="152"/>
      <c r="AU369" s="152"/>
      <c r="AV369" s="152"/>
      <c r="AW369" s="152"/>
      <c r="AX369" s="152"/>
      <c r="AY369" s="152"/>
      <c r="AZ369" s="152"/>
      <c r="BA369" s="152"/>
      <c r="BB369" s="152"/>
      <c r="BC369" s="145"/>
    </row>
    <row r="370" spans="1:55">
      <c r="A370" s="4"/>
      <c r="B370" s="4"/>
      <c r="C370" s="4"/>
      <c r="D370" s="4"/>
      <c r="E370" s="4"/>
      <c r="F370" s="4"/>
      <c r="G370" s="4"/>
      <c r="H370" s="4"/>
      <c r="I370" s="4"/>
      <c r="J370" s="4"/>
      <c r="K370" s="4"/>
      <c r="L370" s="4"/>
      <c r="M370" s="4"/>
      <c r="N370" s="4"/>
      <c r="AO370" s="172"/>
      <c r="AP370" s="173"/>
      <c r="AQ370" s="145"/>
      <c r="AR370" s="145"/>
      <c r="AS370" s="152"/>
      <c r="AT370" s="152"/>
      <c r="AU370" s="152"/>
      <c r="AV370" s="152"/>
      <c r="AW370" s="152"/>
      <c r="AX370" s="152"/>
      <c r="AY370" s="152"/>
      <c r="AZ370" s="152"/>
      <c r="BA370" s="152"/>
      <c r="BB370" s="152"/>
      <c r="BC370" s="145"/>
    </row>
    <row r="371" spans="1:55">
      <c r="A371" s="4"/>
      <c r="B371" s="4"/>
      <c r="C371" s="4"/>
      <c r="D371" s="4"/>
      <c r="E371" s="4"/>
      <c r="F371" s="4"/>
      <c r="G371" s="4"/>
      <c r="H371" s="4"/>
      <c r="I371" s="4"/>
      <c r="J371" s="4"/>
      <c r="K371" s="4"/>
      <c r="L371" s="4"/>
      <c r="M371" s="4"/>
      <c r="N371" s="4"/>
      <c r="AO371" s="172"/>
      <c r="AP371" s="173"/>
      <c r="AQ371" s="145"/>
      <c r="AR371" s="145"/>
      <c r="AS371" s="152"/>
      <c r="AT371" s="152"/>
      <c r="AU371" s="152"/>
      <c r="AV371" s="152"/>
      <c r="AW371" s="152"/>
      <c r="AX371" s="152"/>
      <c r="AY371" s="152"/>
      <c r="AZ371" s="152"/>
      <c r="BA371" s="152"/>
      <c r="BB371" s="152"/>
      <c r="BC371" s="145"/>
    </row>
    <row r="372" spans="1:55">
      <c r="A372" s="4"/>
      <c r="B372" s="4"/>
      <c r="C372" s="4"/>
      <c r="D372" s="4"/>
      <c r="E372" s="4"/>
      <c r="F372" s="4"/>
      <c r="G372" s="4"/>
      <c r="H372" s="4"/>
      <c r="I372" s="4"/>
      <c r="J372" s="4"/>
      <c r="K372" s="4"/>
      <c r="L372" s="4"/>
      <c r="M372" s="4"/>
      <c r="N372" s="4"/>
      <c r="AO372" s="174"/>
      <c r="AP372" s="175"/>
      <c r="AQ372" s="145"/>
      <c r="AR372" s="145"/>
      <c r="AS372" s="152"/>
      <c r="AT372" s="152"/>
      <c r="AU372" s="152"/>
      <c r="AV372" s="152"/>
      <c r="AW372" s="152"/>
      <c r="AX372" s="152"/>
      <c r="AY372" s="152"/>
      <c r="AZ372" s="152"/>
      <c r="BA372" s="152"/>
      <c r="BB372" s="152"/>
      <c r="BC372" s="145"/>
    </row>
    <row r="373" spans="1:55" ht="31.5" customHeight="1">
      <c r="A373" s="4"/>
      <c r="B373" s="4"/>
      <c r="C373" s="4"/>
      <c r="D373" s="4"/>
      <c r="E373" s="4"/>
      <c r="F373" s="4"/>
      <c r="G373" s="4"/>
      <c r="H373" s="4"/>
      <c r="I373" s="4"/>
      <c r="J373" s="4"/>
      <c r="K373" s="4"/>
      <c r="L373" s="4"/>
      <c r="M373" s="4"/>
      <c r="N373" s="4"/>
      <c r="AO373" s="172"/>
      <c r="AP373" s="173"/>
      <c r="AQ373" s="145"/>
      <c r="AR373" s="145"/>
      <c r="AS373" s="152"/>
      <c r="AT373" s="152"/>
      <c r="AU373" s="152"/>
      <c r="AV373" s="152"/>
      <c r="AW373" s="152"/>
      <c r="AX373" s="152"/>
      <c r="AY373" s="152"/>
      <c r="AZ373" s="152"/>
      <c r="BA373" s="152"/>
      <c r="BB373" s="152"/>
      <c r="BC373" s="145"/>
    </row>
    <row r="374" spans="1:55" ht="15.75" customHeight="1">
      <c r="A374" s="4"/>
      <c r="B374" s="4"/>
      <c r="C374" s="4"/>
      <c r="D374" s="4"/>
      <c r="E374" s="4"/>
      <c r="F374" s="4"/>
      <c r="G374" s="4"/>
      <c r="H374" s="4"/>
      <c r="I374" s="4"/>
      <c r="J374" s="4"/>
      <c r="K374" s="4"/>
      <c r="L374" s="4"/>
      <c r="M374" s="4"/>
      <c r="N374" s="4"/>
      <c r="AO374" s="172"/>
      <c r="AP374" s="173"/>
      <c r="AQ374" s="145"/>
      <c r="AR374" s="145"/>
      <c r="AS374" s="152"/>
      <c r="AT374" s="152"/>
      <c r="AU374" s="152"/>
      <c r="AV374" s="152"/>
      <c r="AW374" s="152"/>
      <c r="AX374" s="152"/>
      <c r="AY374" s="152"/>
      <c r="AZ374" s="152"/>
      <c r="BA374" s="152"/>
      <c r="BB374" s="152"/>
      <c r="BC374" s="145"/>
    </row>
    <row r="375" spans="1:55">
      <c r="A375" s="4"/>
      <c r="B375" s="4"/>
      <c r="C375" s="4"/>
      <c r="D375" s="4"/>
      <c r="E375" s="4"/>
      <c r="F375" s="4"/>
      <c r="G375" s="4"/>
      <c r="H375" s="4"/>
      <c r="I375" s="4"/>
      <c r="J375" s="4"/>
      <c r="K375" s="4"/>
      <c r="L375" s="4"/>
      <c r="M375" s="4"/>
      <c r="N375" s="4"/>
      <c r="AO375" s="172"/>
      <c r="AP375" s="173"/>
      <c r="AQ375" s="145"/>
      <c r="AR375" s="145"/>
      <c r="AS375" s="152"/>
      <c r="AT375" s="152"/>
      <c r="AU375" s="152"/>
      <c r="AV375" s="152"/>
      <c r="AW375" s="152"/>
      <c r="AX375" s="152"/>
      <c r="AY375" s="152"/>
      <c r="AZ375" s="152"/>
      <c r="BA375" s="152"/>
      <c r="BB375" s="152"/>
      <c r="BC375" s="145"/>
    </row>
    <row r="376" spans="1:55">
      <c r="A376" s="4"/>
      <c r="B376" s="4"/>
      <c r="C376" s="4"/>
      <c r="D376" s="4"/>
      <c r="E376" s="4"/>
      <c r="F376" s="4"/>
      <c r="G376" s="4"/>
      <c r="H376" s="4"/>
      <c r="I376" s="4"/>
      <c r="J376" s="4"/>
      <c r="K376" s="4"/>
      <c r="L376" s="4"/>
      <c r="M376" s="4"/>
      <c r="N376" s="4"/>
      <c r="AO376" s="172"/>
      <c r="AP376" s="173"/>
      <c r="AQ376" s="145"/>
      <c r="AR376" s="145"/>
      <c r="AS376" s="152"/>
      <c r="AT376" s="152"/>
      <c r="AU376" s="152"/>
      <c r="AV376" s="152"/>
      <c r="AW376" s="152"/>
      <c r="AX376" s="152"/>
      <c r="AY376" s="152"/>
      <c r="AZ376" s="152"/>
      <c r="BA376" s="152"/>
      <c r="BB376" s="152"/>
      <c r="BC376" s="145"/>
    </row>
    <row r="377" spans="1:55">
      <c r="A377" s="4"/>
      <c r="B377" s="4"/>
      <c r="C377" s="4"/>
      <c r="D377" s="4"/>
      <c r="E377" s="4"/>
      <c r="F377" s="4"/>
      <c r="G377" s="4"/>
      <c r="H377" s="4"/>
      <c r="I377" s="4"/>
      <c r="J377" s="4"/>
      <c r="K377" s="4"/>
      <c r="L377" s="4"/>
      <c r="M377" s="4"/>
      <c r="N377" s="4"/>
      <c r="AO377" s="174"/>
      <c r="AP377" s="175"/>
      <c r="AQ377" s="145"/>
      <c r="AR377" s="145"/>
      <c r="AS377" s="152"/>
      <c r="AT377" s="152"/>
      <c r="AU377" s="152"/>
      <c r="AV377" s="152"/>
      <c r="AW377" s="152"/>
      <c r="AX377" s="152"/>
      <c r="AY377" s="152"/>
      <c r="AZ377" s="152"/>
      <c r="BA377" s="152"/>
      <c r="BB377" s="152"/>
      <c r="BC377" s="145"/>
    </row>
    <row r="378" spans="1:55">
      <c r="A378" s="4"/>
      <c r="B378" s="4"/>
      <c r="C378" s="4"/>
      <c r="D378" s="4"/>
      <c r="E378" s="4"/>
      <c r="F378" s="4"/>
      <c r="G378" s="4"/>
      <c r="H378" s="4"/>
      <c r="I378" s="4"/>
      <c r="J378" s="4"/>
      <c r="K378" s="4"/>
      <c r="L378" s="4"/>
      <c r="M378" s="4"/>
      <c r="N378" s="4"/>
      <c r="AO378" s="172"/>
      <c r="AP378" s="173"/>
      <c r="AQ378" s="145"/>
      <c r="AR378" s="145"/>
      <c r="AS378" s="152"/>
      <c r="AT378" s="152"/>
      <c r="AU378" s="152"/>
      <c r="AV378" s="152"/>
      <c r="AW378" s="152"/>
      <c r="AX378" s="152"/>
      <c r="AY378" s="152"/>
      <c r="AZ378" s="152"/>
      <c r="BA378" s="152"/>
      <c r="BB378" s="152"/>
      <c r="BC378" s="145"/>
    </row>
    <row r="379" spans="1:55">
      <c r="A379" s="4"/>
      <c r="B379" s="4"/>
      <c r="C379" s="4"/>
      <c r="D379" s="4"/>
      <c r="E379" s="4"/>
      <c r="F379" s="4"/>
      <c r="G379" s="4"/>
      <c r="H379" s="4"/>
      <c r="I379" s="4"/>
      <c r="J379" s="4"/>
      <c r="K379" s="4"/>
      <c r="L379" s="4"/>
      <c r="M379" s="4"/>
      <c r="N379" s="4"/>
      <c r="AO379" s="172"/>
      <c r="AP379" s="173"/>
      <c r="AQ379" s="145"/>
      <c r="AR379" s="145"/>
      <c r="AS379" s="152"/>
      <c r="AT379" s="152"/>
      <c r="AU379" s="152"/>
      <c r="AV379" s="152"/>
      <c r="AW379" s="152"/>
      <c r="AX379" s="152"/>
      <c r="AY379" s="152"/>
      <c r="AZ379" s="152"/>
      <c r="BA379" s="152"/>
      <c r="BB379" s="152"/>
      <c r="BC379" s="145"/>
    </row>
    <row r="380" spans="1:55">
      <c r="A380" s="4"/>
      <c r="B380" s="4"/>
      <c r="C380" s="4"/>
      <c r="D380" s="4"/>
      <c r="E380" s="4"/>
      <c r="F380" s="4"/>
      <c r="G380" s="4"/>
      <c r="H380" s="4"/>
      <c r="I380" s="4"/>
      <c r="J380" s="4"/>
      <c r="K380" s="4"/>
      <c r="L380" s="4"/>
      <c r="M380" s="4"/>
      <c r="N380" s="4"/>
      <c r="AO380" s="172"/>
      <c r="AP380" s="173"/>
      <c r="AQ380" s="145"/>
      <c r="AR380" s="145"/>
      <c r="AS380" s="152"/>
      <c r="AT380" s="152"/>
      <c r="AU380" s="152"/>
      <c r="AV380" s="152"/>
      <c r="AW380" s="152"/>
      <c r="AX380" s="152"/>
      <c r="AY380" s="152"/>
      <c r="AZ380" s="152"/>
      <c r="BA380" s="152"/>
      <c r="BB380" s="152"/>
      <c r="BC380" s="145"/>
    </row>
    <row r="381" spans="1:55">
      <c r="A381" s="4"/>
      <c r="B381" s="4"/>
      <c r="C381" s="4"/>
      <c r="D381" s="4"/>
      <c r="E381" s="4"/>
      <c r="F381" s="4"/>
      <c r="G381" s="4"/>
      <c r="H381" s="4"/>
      <c r="I381" s="4"/>
      <c r="J381" s="4"/>
      <c r="K381" s="4"/>
      <c r="L381" s="4"/>
      <c r="M381" s="4"/>
      <c r="N381" s="4"/>
      <c r="AO381" s="172"/>
      <c r="AP381" s="173"/>
      <c r="AQ381" s="145"/>
      <c r="AR381" s="145"/>
      <c r="AS381" s="152"/>
      <c r="AT381" s="152"/>
      <c r="AU381" s="152"/>
      <c r="AV381" s="152"/>
      <c r="AW381" s="152"/>
      <c r="AX381" s="152"/>
      <c r="AY381" s="152"/>
      <c r="AZ381" s="152"/>
      <c r="BA381" s="152"/>
      <c r="BB381" s="152"/>
      <c r="BC381" s="145"/>
    </row>
    <row r="382" spans="1:55">
      <c r="A382" s="4"/>
      <c r="B382" s="4"/>
      <c r="C382" s="4"/>
      <c r="D382" s="4"/>
      <c r="E382" s="4"/>
      <c r="F382" s="4"/>
      <c r="G382" s="4"/>
      <c r="H382" s="4"/>
      <c r="I382" s="4"/>
      <c r="J382" s="4"/>
      <c r="K382" s="4"/>
      <c r="L382" s="4"/>
      <c r="M382" s="4"/>
      <c r="N382" s="4"/>
      <c r="AO382" s="174"/>
      <c r="AP382" s="175"/>
      <c r="AQ382" s="145"/>
      <c r="AR382" s="145"/>
      <c r="AS382" s="152"/>
      <c r="AT382" s="152"/>
      <c r="AU382" s="152"/>
      <c r="AV382" s="152"/>
      <c r="AW382" s="152"/>
      <c r="AX382" s="152"/>
      <c r="AY382" s="152"/>
      <c r="AZ382" s="152"/>
      <c r="BA382" s="152"/>
      <c r="BB382" s="152"/>
      <c r="BC382" s="145"/>
    </row>
    <row r="383" spans="1:55" ht="15.75" customHeight="1">
      <c r="A383" s="4"/>
      <c r="B383" s="4"/>
      <c r="C383" s="4"/>
      <c r="D383" s="4"/>
      <c r="E383" s="4"/>
      <c r="F383" s="4"/>
      <c r="G383" s="4"/>
      <c r="H383" s="4"/>
      <c r="I383" s="4"/>
      <c r="J383" s="4"/>
      <c r="K383" s="4"/>
      <c r="L383" s="4"/>
      <c r="M383" s="4"/>
      <c r="N383" s="4"/>
      <c r="AO383" s="174"/>
      <c r="AP383" s="175"/>
      <c r="AQ383" s="145"/>
      <c r="AR383" s="145"/>
      <c r="AS383" s="152"/>
      <c r="AT383" s="152"/>
      <c r="AU383" s="152"/>
      <c r="AV383" s="152"/>
      <c r="AW383" s="152"/>
      <c r="AX383" s="152"/>
      <c r="AY383" s="152"/>
      <c r="AZ383" s="152"/>
      <c r="BA383" s="152"/>
      <c r="BB383" s="152"/>
      <c r="BC383" s="145"/>
    </row>
    <row r="384" spans="1:55">
      <c r="A384" s="4"/>
      <c r="B384" s="4"/>
      <c r="C384" s="4"/>
      <c r="D384" s="4"/>
      <c r="E384" s="4"/>
      <c r="F384" s="4"/>
      <c r="G384" s="4"/>
      <c r="H384" s="4"/>
      <c r="I384" s="4"/>
      <c r="J384" s="4"/>
      <c r="K384" s="4"/>
      <c r="L384" s="4"/>
      <c r="M384" s="4"/>
      <c r="N384" s="4"/>
      <c r="AO384" s="174"/>
      <c r="AP384" s="175"/>
      <c r="AQ384" s="145"/>
      <c r="AR384" s="145"/>
      <c r="AS384" s="152"/>
      <c r="AT384" s="152"/>
      <c r="AU384" s="152"/>
      <c r="AV384" s="152"/>
      <c r="AW384" s="152"/>
      <c r="AX384" s="152"/>
      <c r="AY384" s="152"/>
      <c r="AZ384" s="152"/>
      <c r="BA384" s="152"/>
      <c r="BB384" s="152"/>
      <c r="BC384" s="145"/>
    </row>
    <row r="385" spans="1:55">
      <c r="A385" s="4"/>
      <c r="B385" s="4"/>
      <c r="C385" s="4"/>
      <c r="D385" s="4"/>
      <c r="E385" s="4"/>
      <c r="F385" s="4"/>
      <c r="G385" s="4"/>
      <c r="H385" s="4"/>
      <c r="I385" s="4"/>
      <c r="J385" s="4"/>
      <c r="K385" s="4"/>
      <c r="L385" s="4"/>
      <c r="M385" s="4"/>
      <c r="N385" s="4"/>
      <c r="AO385" s="176"/>
      <c r="AP385" s="153"/>
      <c r="AQ385" s="145"/>
      <c r="AR385" s="145"/>
      <c r="AS385" s="152"/>
      <c r="AT385" s="152"/>
      <c r="AU385" s="152"/>
      <c r="AV385" s="152"/>
      <c r="AW385" s="152"/>
      <c r="AX385" s="152"/>
      <c r="AY385" s="152"/>
      <c r="AZ385" s="152"/>
      <c r="BA385" s="152"/>
      <c r="BB385" s="152"/>
      <c r="BC385" s="145"/>
    </row>
    <row r="386" spans="1:55" ht="66" customHeight="1">
      <c r="A386" s="4"/>
      <c r="B386" s="4"/>
      <c r="C386" s="4"/>
      <c r="D386" s="4"/>
      <c r="E386" s="4"/>
      <c r="F386" s="4"/>
      <c r="G386" s="4"/>
      <c r="H386" s="4"/>
      <c r="I386" s="4"/>
      <c r="J386" s="4"/>
      <c r="K386" s="4"/>
      <c r="L386" s="4"/>
      <c r="M386" s="4"/>
      <c r="N386" s="4"/>
      <c r="AO386" s="174"/>
      <c r="AP386" s="175"/>
      <c r="AQ386" s="145"/>
      <c r="AR386" s="145"/>
      <c r="AS386" s="152"/>
      <c r="AT386" s="152"/>
      <c r="AU386" s="152"/>
      <c r="AV386" s="152"/>
      <c r="AW386" s="152"/>
      <c r="AX386" s="152"/>
      <c r="AY386" s="152"/>
      <c r="AZ386" s="152"/>
      <c r="BA386" s="152"/>
      <c r="BB386" s="152"/>
      <c r="BC386" s="145"/>
    </row>
    <row r="387" spans="1:55" ht="78.75" customHeight="1">
      <c r="A387" s="4"/>
      <c r="B387" s="4"/>
      <c r="C387" s="4"/>
      <c r="D387" s="4"/>
      <c r="E387" s="4"/>
      <c r="F387" s="4"/>
      <c r="G387" s="4"/>
      <c r="H387" s="4"/>
      <c r="I387" s="4"/>
      <c r="J387" s="4"/>
      <c r="K387" s="4"/>
      <c r="L387" s="4"/>
      <c r="M387" s="4"/>
      <c r="N387" s="4"/>
      <c r="AO387" s="174"/>
      <c r="AP387" s="175"/>
      <c r="AQ387" s="145"/>
      <c r="AR387" s="145"/>
      <c r="AS387" s="152"/>
      <c r="AT387" s="152"/>
      <c r="AU387" s="152"/>
      <c r="AV387" s="152"/>
      <c r="AW387" s="152"/>
      <c r="AX387" s="152"/>
      <c r="AY387" s="152"/>
      <c r="AZ387" s="152"/>
      <c r="BA387" s="152"/>
      <c r="BB387" s="152"/>
      <c r="BC387" s="145"/>
    </row>
    <row r="388" spans="1:55">
      <c r="A388" s="4"/>
      <c r="B388" s="4"/>
      <c r="C388" s="4"/>
      <c r="D388" s="4"/>
      <c r="E388" s="4"/>
      <c r="F388" s="4"/>
      <c r="G388" s="4"/>
      <c r="H388" s="4"/>
      <c r="I388" s="4"/>
      <c r="J388" s="4"/>
      <c r="K388" s="4"/>
      <c r="L388" s="4"/>
      <c r="M388" s="4"/>
      <c r="N388" s="4"/>
      <c r="AO388" s="174"/>
      <c r="AP388" s="175"/>
      <c r="AQ388" s="145"/>
      <c r="AR388" s="145"/>
      <c r="AS388" s="152"/>
      <c r="AT388" s="152"/>
      <c r="AU388" s="152"/>
      <c r="AV388" s="152"/>
      <c r="AW388" s="152"/>
      <c r="AX388" s="152"/>
      <c r="AY388" s="152"/>
      <c r="AZ388" s="152"/>
      <c r="BA388" s="152"/>
      <c r="BB388" s="152"/>
      <c r="BC388" s="145"/>
    </row>
    <row r="389" spans="1:55">
      <c r="A389" s="4"/>
      <c r="B389" s="4"/>
      <c r="C389" s="4"/>
      <c r="D389" s="4"/>
      <c r="E389" s="4"/>
      <c r="F389" s="4"/>
      <c r="G389" s="4"/>
      <c r="H389" s="4"/>
      <c r="I389" s="4"/>
      <c r="J389" s="4"/>
      <c r="K389" s="4"/>
      <c r="L389" s="4"/>
      <c r="M389" s="4"/>
      <c r="N389" s="4"/>
      <c r="AO389" s="174"/>
      <c r="AP389" s="175"/>
      <c r="AQ389" s="145"/>
      <c r="AR389" s="145"/>
      <c r="AS389" s="152"/>
      <c r="AT389" s="152"/>
      <c r="AU389" s="152"/>
      <c r="AV389" s="152"/>
      <c r="AW389" s="152"/>
      <c r="AX389" s="152"/>
      <c r="AY389" s="152"/>
      <c r="AZ389" s="152"/>
      <c r="BA389" s="152"/>
      <c r="BB389" s="152"/>
      <c r="BC389" s="145"/>
    </row>
    <row r="390" spans="1:55">
      <c r="A390" s="4"/>
      <c r="B390" s="4"/>
      <c r="C390" s="4"/>
      <c r="D390" s="4"/>
      <c r="E390" s="4"/>
      <c r="F390" s="4"/>
      <c r="G390" s="4"/>
      <c r="H390" s="4"/>
      <c r="I390" s="4"/>
      <c r="J390" s="4"/>
      <c r="K390" s="4"/>
      <c r="L390" s="4"/>
      <c r="M390" s="4"/>
      <c r="N390" s="4"/>
      <c r="AO390" s="174"/>
      <c r="AP390" s="175"/>
      <c r="AQ390" s="145"/>
      <c r="AR390" s="145"/>
      <c r="AS390" s="152"/>
      <c r="AT390" s="152"/>
      <c r="AU390" s="152"/>
      <c r="AV390" s="152"/>
      <c r="AW390" s="152"/>
      <c r="AX390" s="152"/>
      <c r="AY390" s="152"/>
      <c r="AZ390" s="152"/>
      <c r="BA390" s="152"/>
      <c r="BB390" s="152"/>
      <c r="BC390" s="145"/>
    </row>
    <row r="391" spans="1:55">
      <c r="A391" s="4"/>
      <c r="B391" s="4"/>
      <c r="C391" s="4"/>
      <c r="D391" s="4"/>
      <c r="E391" s="4"/>
      <c r="F391" s="4"/>
      <c r="G391" s="4"/>
      <c r="H391" s="4"/>
      <c r="I391" s="4"/>
      <c r="J391" s="4"/>
      <c r="K391" s="4"/>
      <c r="L391" s="4"/>
      <c r="M391" s="4"/>
      <c r="N391" s="4"/>
      <c r="AO391" s="174"/>
      <c r="AP391" s="175"/>
      <c r="AQ391" s="145"/>
      <c r="AR391" s="145"/>
      <c r="AS391" s="152"/>
      <c r="AT391" s="152"/>
      <c r="AU391" s="152"/>
      <c r="AV391" s="152"/>
      <c r="AW391" s="152"/>
      <c r="AX391" s="152"/>
      <c r="AY391" s="152"/>
      <c r="AZ391" s="152"/>
      <c r="BA391" s="152"/>
      <c r="BB391" s="152"/>
      <c r="BC391" s="145"/>
    </row>
    <row r="392" spans="1:55">
      <c r="A392" s="4"/>
      <c r="B392" s="4"/>
      <c r="C392" s="4"/>
      <c r="D392" s="4"/>
      <c r="E392" s="4"/>
      <c r="F392" s="4"/>
      <c r="G392" s="4"/>
      <c r="H392" s="4"/>
      <c r="I392" s="4"/>
      <c r="J392" s="4"/>
      <c r="K392" s="4"/>
      <c r="L392" s="4"/>
      <c r="M392" s="4"/>
      <c r="N392" s="4"/>
      <c r="AO392" s="176"/>
      <c r="AP392" s="153"/>
      <c r="AQ392" s="145"/>
      <c r="AR392" s="145"/>
      <c r="AS392" s="152"/>
      <c r="AT392" s="152"/>
      <c r="AU392" s="152"/>
      <c r="AV392" s="152"/>
      <c r="AW392" s="152"/>
      <c r="AX392" s="152"/>
      <c r="AY392" s="152"/>
      <c r="AZ392" s="152"/>
      <c r="BA392" s="152"/>
      <c r="BB392" s="152"/>
      <c r="BC392" s="145"/>
    </row>
    <row r="393" spans="1:55">
      <c r="A393" s="4"/>
      <c r="B393" s="4"/>
      <c r="C393" s="4"/>
      <c r="D393" s="4"/>
      <c r="E393" s="4"/>
      <c r="F393" s="4"/>
      <c r="G393" s="4"/>
      <c r="H393" s="4"/>
      <c r="I393" s="4"/>
      <c r="J393" s="4"/>
      <c r="K393" s="4"/>
      <c r="L393" s="4"/>
      <c r="M393" s="4"/>
      <c r="N393" s="4"/>
      <c r="AO393" s="174"/>
      <c r="AP393" s="175"/>
      <c r="AQ393" s="145"/>
      <c r="AR393" s="145"/>
      <c r="AS393" s="152"/>
      <c r="AT393" s="152"/>
      <c r="AU393" s="152"/>
      <c r="AV393" s="152"/>
      <c r="AW393" s="152"/>
      <c r="AX393" s="152"/>
      <c r="AY393" s="152"/>
      <c r="AZ393" s="152"/>
      <c r="BA393" s="152"/>
      <c r="BB393" s="152"/>
      <c r="BC393" s="145"/>
    </row>
    <row r="394" spans="1:55">
      <c r="A394" s="4"/>
      <c r="B394" s="4"/>
      <c r="C394" s="4"/>
      <c r="D394" s="4"/>
      <c r="E394" s="4"/>
      <c r="F394" s="4"/>
      <c r="G394" s="4"/>
      <c r="H394" s="4"/>
      <c r="I394" s="4"/>
      <c r="J394" s="4"/>
      <c r="K394" s="4"/>
      <c r="L394" s="4"/>
      <c r="M394" s="4"/>
      <c r="N394" s="4"/>
      <c r="AO394" s="172"/>
      <c r="AP394" s="173"/>
      <c r="AQ394" s="145"/>
      <c r="AR394" s="145"/>
      <c r="AS394" s="152"/>
      <c r="AT394" s="152"/>
      <c r="AU394" s="152"/>
      <c r="AV394" s="152"/>
      <c r="AW394" s="152"/>
      <c r="AX394" s="152"/>
      <c r="AY394" s="152"/>
      <c r="AZ394" s="152"/>
      <c r="BA394" s="152"/>
      <c r="BB394" s="152"/>
      <c r="BC394" s="145"/>
    </row>
    <row r="395" spans="1:55">
      <c r="A395" s="4"/>
      <c r="B395" s="4"/>
      <c r="C395" s="4"/>
      <c r="D395" s="4"/>
      <c r="E395" s="4"/>
      <c r="F395" s="4"/>
      <c r="G395" s="4"/>
      <c r="H395" s="4"/>
      <c r="I395" s="4"/>
      <c r="J395" s="4"/>
      <c r="K395" s="4"/>
      <c r="L395" s="4"/>
      <c r="M395" s="4"/>
      <c r="N395" s="4"/>
      <c r="AO395" s="172"/>
      <c r="AP395" s="173"/>
      <c r="AQ395" s="145"/>
      <c r="AR395" s="145"/>
      <c r="AS395" s="152"/>
      <c r="AT395" s="152"/>
      <c r="AU395" s="152"/>
      <c r="AV395" s="152"/>
      <c r="AW395" s="152"/>
      <c r="AX395" s="152"/>
      <c r="AY395" s="152"/>
      <c r="AZ395" s="152"/>
      <c r="BA395" s="152"/>
      <c r="BB395" s="152"/>
      <c r="BC395" s="145"/>
    </row>
    <row r="396" spans="1:55">
      <c r="A396" s="4"/>
      <c r="B396" s="4"/>
      <c r="C396" s="4"/>
      <c r="D396" s="4"/>
      <c r="E396" s="4"/>
      <c r="F396" s="4"/>
      <c r="G396" s="4"/>
      <c r="H396" s="4"/>
      <c r="I396" s="4"/>
      <c r="J396" s="4"/>
      <c r="K396" s="4"/>
      <c r="L396" s="4"/>
      <c r="M396" s="4"/>
      <c r="N396" s="4"/>
      <c r="AO396" s="172"/>
      <c r="AP396" s="173"/>
      <c r="AQ396" s="145"/>
      <c r="AR396" s="145"/>
      <c r="AS396" s="152"/>
      <c r="AT396" s="152"/>
      <c r="AU396" s="152"/>
      <c r="AV396" s="152"/>
      <c r="AW396" s="152"/>
      <c r="AX396" s="152"/>
      <c r="AY396" s="152"/>
      <c r="AZ396" s="152"/>
      <c r="BA396" s="152"/>
      <c r="BB396" s="152"/>
      <c r="BC396" s="145"/>
    </row>
    <row r="397" spans="1:55">
      <c r="A397" s="4"/>
      <c r="B397" s="4"/>
      <c r="C397" s="4"/>
      <c r="D397" s="4"/>
      <c r="E397" s="4"/>
      <c r="F397" s="4"/>
      <c r="G397" s="4"/>
      <c r="H397" s="4"/>
      <c r="I397" s="4"/>
      <c r="J397" s="4"/>
      <c r="K397" s="4"/>
      <c r="L397" s="4"/>
      <c r="M397" s="4"/>
      <c r="N397" s="4"/>
      <c r="AO397" s="172"/>
      <c r="AP397" s="173"/>
      <c r="AQ397" s="145"/>
      <c r="AR397" s="145"/>
      <c r="AS397" s="152"/>
      <c r="AT397" s="152"/>
      <c r="AU397" s="152"/>
      <c r="AV397" s="152"/>
      <c r="AW397" s="152"/>
      <c r="AX397" s="152"/>
      <c r="AY397" s="152"/>
      <c r="AZ397" s="152"/>
      <c r="BA397" s="152"/>
      <c r="BB397" s="152"/>
      <c r="BC397" s="145"/>
    </row>
    <row r="398" spans="1:55">
      <c r="AO398" s="172"/>
      <c r="AP398" s="173"/>
      <c r="AQ398" s="145"/>
      <c r="AR398" s="145"/>
      <c r="AS398" s="152"/>
      <c r="AT398" s="152"/>
      <c r="AU398" s="152"/>
      <c r="AV398" s="152"/>
      <c r="AW398" s="152"/>
      <c r="AX398" s="152"/>
      <c r="AY398" s="152"/>
      <c r="AZ398" s="152"/>
      <c r="BA398" s="152"/>
      <c r="BB398" s="152"/>
      <c r="BC398" s="145"/>
    </row>
    <row r="399" spans="1:55">
      <c r="AO399" s="172"/>
      <c r="AP399" s="173"/>
      <c r="AQ399" s="145"/>
      <c r="AR399" s="145"/>
      <c r="AS399" s="152"/>
      <c r="AT399" s="152"/>
      <c r="AU399" s="152"/>
      <c r="AV399" s="152"/>
      <c r="AW399" s="152"/>
      <c r="AX399" s="152"/>
      <c r="AY399" s="152"/>
      <c r="AZ399" s="152"/>
      <c r="BA399" s="152"/>
      <c r="BB399" s="152"/>
      <c r="BC399" s="145"/>
    </row>
    <row r="400" spans="1:55">
      <c r="AO400" s="174"/>
      <c r="AP400" s="175"/>
      <c r="AQ400" s="145"/>
      <c r="AR400" s="145"/>
      <c r="AS400" s="152"/>
      <c r="AT400" s="152"/>
      <c r="AU400" s="152"/>
      <c r="AV400" s="152"/>
      <c r="AW400" s="152"/>
      <c r="AX400" s="152"/>
      <c r="AY400" s="152"/>
      <c r="AZ400" s="152"/>
      <c r="BA400" s="152"/>
      <c r="BB400" s="152"/>
      <c r="BC400" s="145"/>
    </row>
    <row r="401" spans="41:55">
      <c r="AO401" s="172"/>
      <c r="AP401" s="173"/>
      <c r="AQ401" s="145"/>
      <c r="AR401" s="145"/>
      <c r="AS401" s="152"/>
      <c r="AT401" s="152"/>
      <c r="AU401" s="152"/>
      <c r="AV401" s="152"/>
      <c r="AW401" s="152"/>
      <c r="AX401" s="152"/>
      <c r="AY401" s="152"/>
      <c r="AZ401" s="152"/>
      <c r="BA401" s="152"/>
      <c r="BB401" s="152"/>
      <c r="BC401" s="145"/>
    </row>
    <row r="402" spans="41:55">
      <c r="AO402" s="172"/>
      <c r="AP402" s="173"/>
      <c r="AQ402" s="145"/>
      <c r="AR402" s="145"/>
      <c r="AS402" s="152"/>
      <c r="AT402" s="152"/>
      <c r="AU402" s="152"/>
      <c r="AV402" s="152"/>
      <c r="AW402" s="152"/>
      <c r="AX402" s="152"/>
      <c r="AY402" s="152"/>
      <c r="AZ402" s="152"/>
      <c r="BA402" s="152"/>
      <c r="BB402" s="152"/>
      <c r="BC402" s="145"/>
    </row>
    <row r="403" spans="41:55">
      <c r="AO403" s="172"/>
      <c r="AP403" s="173"/>
      <c r="AQ403" s="145"/>
      <c r="AR403" s="145"/>
      <c r="AS403" s="152"/>
      <c r="AT403" s="152"/>
      <c r="AU403" s="152"/>
      <c r="AV403" s="152"/>
      <c r="AW403" s="152"/>
      <c r="AX403" s="152"/>
      <c r="AY403" s="152"/>
      <c r="AZ403" s="152"/>
      <c r="BA403" s="152"/>
      <c r="BB403" s="152"/>
      <c r="BC403" s="145"/>
    </row>
    <row r="404" spans="41:55">
      <c r="AO404" s="174"/>
      <c r="AP404" s="175"/>
      <c r="AQ404" s="145"/>
      <c r="AR404" s="145"/>
      <c r="AS404" s="152"/>
      <c r="AT404" s="152"/>
      <c r="AU404" s="152"/>
      <c r="AV404" s="152"/>
      <c r="AW404" s="152"/>
      <c r="AX404" s="152"/>
      <c r="AY404" s="152"/>
      <c r="AZ404" s="152"/>
      <c r="BA404" s="152"/>
      <c r="BB404" s="152"/>
      <c r="BC404" s="145"/>
    </row>
    <row r="405" spans="41:55">
      <c r="AO405" s="172"/>
      <c r="AP405" s="173"/>
      <c r="AQ405" s="145"/>
      <c r="AR405" s="145"/>
      <c r="AS405" s="152"/>
      <c r="AT405" s="152"/>
      <c r="AU405" s="152"/>
      <c r="AV405" s="152"/>
      <c r="AW405" s="152"/>
      <c r="AX405" s="152"/>
      <c r="AY405" s="152"/>
      <c r="AZ405" s="152"/>
      <c r="BA405" s="152"/>
      <c r="BB405" s="152"/>
      <c r="BC405" s="145"/>
    </row>
    <row r="406" spans="41:55">
      <c r="AO406" s="172"/>
      <c r="AP406" s="173"/>
      <c r="AQ406" s="145"/>
      <c r="AR406" s="145"/>
      <c r="AS406" s="152"/>
      <c r="AT406" s="152"/>
      <c r="AU406" s="152"/>
      <c r="AV406" s="152"/>
      <c r="AW406" s="152"/>
      <c r="AX406" s="152"/>
      <c r="AY406" s="152"/>
      <c r="AZ406" s="152"/>
      <c r="BA406" s="152"/>
      <c r="BB406" s="152"/>
      <c r="BC406" s="145"/>
    </row>
    <row r="407" spans="41:55">
      <c r="AO407" s="174"/>
      <c r="AP407" s="175"/>
      <c r="AQ407" s="145"/>
      <c r="AR407" s="145"/>
      <c r="AS407" s="152"/>
      <c r="AT407" s="152"/>
      <c r="AU407" s="152"/>
      <c r="AV407" s="152"/>
      <c r="AW407" s="152"/>
      <c r="AX407" s="152"/>
      <c r="AY407" s="152"/>
      <c r="AZ407" s="152"/>
      <c r="BA407" s="152"/>
      <c r="BB407" s="152"/>
      <c r="BC407" s="145"/>
    </row>
    <row r="408" spans="41:55">
      <c r="AO408" s="172"/>
      <c r="AP408" s="173"/>
      <c r="AQ408" s="145"/>
      <c r="AR408" s="145"/>
      <c r="AS408" s="152"/>
      <c r="AT408" s="152"/>
      <c r="AU408" s="152"/>
      <c r="AV408" s="152"/>
      <c r="AW408" s="152"/>
      <c r="AX408" s="152"/>
      <c r="AY408" s="152"/>
      <c r="AZ408" s="152"/>
      <c r="BA408" s="152"/>
      <c r="BB408" s="152"/>
      <c r="BC408" s="145"/>
    </row>
    <row r="409" spans="41:55">
      <c r="AO409" s="172"/>
      <c r="AP409" s="173"/>
      <c r="AQ409" s="145"/>
      <c r="AR409" s="145"/>
      <c r="AS409" s="152"/>
      <c r="AT409" s="152"/>
      <c r="AU409" s="152"/>
      <c r="AV409" s="152"/>
      <c r="AW409" s="152"/>
      <c r="AX409" s="152"/>
      <c r="AY409" s="152"/>
      <c r="AZ409" s="152"/>
      <c r="BA409" s="152"/>
      <c r="BB409" s="152"/>
      <c r="BC409" s="145"/>
    </row>
    <row r="410" spans="41:55">
      <c r="AO410" s="174"/>
      <c r="AP410" s="175"/>
      <c r="AQ410" s="145"/>
      <c r="AR410" s="145"/>
      <c r="AS410" s="152"/>
      <c r="AT410" s="152"/>
      <c r="AU410" s="152"/>
      <c r="AV410" s="152"/>
      <c r="AW410" s="152"/>
      <c r="AX410" s="152"/>
      <c r="AY410" s="152"/>
      <c r="AZ410" s="152"/>
      <c r="BA410" s="152"/>
      <c r="BB410" s="152"/>
      <c r="BC410" s="145"/>
    </row>
    <row r="411" spans="41:55">
      <c r="AO411" s="174"/>
      <c r="AP411" s="175"/>
      <c r="AQ411" s="145"/>
      <c r="AR411" s="145"/>
      <c r="AS411" s="152"/>
      <c r="AT411" s="152"/>
      <c r="AU411" s="152"/>
      <c r="AV411" s="152"/>
      <c r="AW411" s="152"/>
      <c r="AX411" s="152"/>
      <c r="AY411" s="152"/>
      <c r="AZ411" s="152"/>
      <c r="BA411" s="152"/>
      <c r="BB411" s="152"/>
      <c r="BC411" s="145"/>
    </row>
    <row r="412" spans="41:55">
      <c r="AO412" s="174"/>
      <c r="AP412" s="175"/>
      <c r="AQ412" s="145"/>
      <c r="AR412" s="145"/>
      <c r="AS412" s="152"/>
      <c r="AT412" s="152"/>
      <c r="AU412" s="152"/>
      <c r="AV412" s="152"/>
      <c r="AW412" s="152"/>
      <c r="AX412" s="152"/>
      <c r="AY412" s="152"/>
      <c r="AZ412" s="152"/>
      <c r="BA412" s="152"/>
      <c r="BB412" s="152"/>
      <c r="BC412" s="145"/>
    </row>
    <row r="413" spans="41:55">
      <c r="AO413" s="174"/>
      <c r="AP413" s="175"/>
      <c r="AQ413" s="145"/>
      <c r="AR413" s="145"/>
      <c r="AS413" s="152"/>
      <c r="AT413" s="152"/>
      <c r="AU413" s="152"/>
      <c r="AV413" s="152"/>
      <c r="AW413" s="152"/>
      <c r="AX413" s="152"/>
      <c r="AY413" s="152"/>
      <c r="AZ413" s="152"/>
      <c r="BA413" s="152"/>
      <c r="BB413" s="152"/>
      <c r="BC413" s="145"/>
    </row>
    <row r="414" spans="41:55" ht="41.25" customHeight="1">
      <c r="AO414" s="177"/>
      <c r="AP414" s="178"/>
      <c r="AQ414" s="145"/>
      <c r="AR414" s="145"/>
      <c r="AS414" s="152"/>
      <c r="AT414" s="152"/>
      <c r="AU414" s="152"/>
      <c r="AV414" s="152"/>
      <c r="AW414" s="152"/>
      <c r="AX414" s="152"/>
      <c r="AY414" s="152"/>
      <c r="AZ414" s="152"/>
      <c r="BA414" s="152"/>
      <c r="BB414" s="152"/>
      <c r="BC414" s="145"/>
    </row>
    <row r="415" spans="41:55">
      <c r="AO415" s="177"/>
      <c r="AP415" s="178"/>
      <c r="AQ415" s="145"/>
      <c r="AR415" s="145"/>
      <c r="AS415" s="152"/>
      <c r="AT415" s="152"/>
      <c r="AU415" s="152"/>
      <c r="AV415" s="152"/>
      <c r="AW415" s="152"/>
      <c r="AX415" s="152"/>
      <c r="AY415" s="152"/>
      <c r="AZ415" s="152"/>
      <c r="BA415" s="152"/>
      <c r="BB415" s="152"/>
      <c r="BC415" s="145"/>
    </row>
    <row r="416" spans="41:55">
      <c r="AO416" s="177"/>
      <c r="AP416" s="178"/>
      <c r="AQ416" s="145"/>
      <c r="AR416" s="145"/>
      <c r="AS416" s="152"/>
      <c r="AT416" s="152"/>
      <c r="AU416" s="152"/>
      <c r="AV416" s="152"/>
      <c r="AW416" s="152"/>
      <c r="AX416" s="152"/>
      <c r="AY416" s="152"/>
      <c r="AZ416" s="152"/>
      <c r="BA416" s="152"/>
      <c r="BB416" s="152"/>
      <c r="BC416" s="145"/>
    </row>
    <row r="418" ht="63.75" customHeight="1"/>
    <row r="425" ht="42" customHeight="1"/>
    <row r="448" ht="87" customHeight="1"/>
  </sheetData>
  <sheetProtection sheet="1" objects="1" scenarios="1" formatCells="0" formatColumns="0" formatRows="0" insertRows="0"/>
  <dataConsolidate/>
  <mergeCells count="321">
    <mergeCell ref="N335:O335"/>
    <mergeCell ref="N336:O336"/>
    <mergeCell ref="N337:O337"/>
    <mergeCell ref="L338:M338"/>
    <mergeCell ref="L34:O34"/>
    <mergeCell ref="L35:O35"/>
    <mergeCell ref="L36:O36"/>
    <mergeCell ref="D38:O38"/>
    <mergeCell ref="M349:N349"/>
    <mergeCell ref="N338:O338"/>
    <mergeCell ref="N339:O339"/>
    <mergeCell ref="N340:O340"/>
    <mergeCell ref="N341:O341"/>
    <mergeCell ref="N342:O342"/>
    <mergeCell ref="N343:O343"/>
    <mergeCell ref="L325:M325"/>
    <mergeCell ref="L326:M326"/>
    <mergeCell ref="L327:M327"/>
    <mergeCell ref="L331:M331"/>
    <mergeCell ref="L332:M332"/>
    <mergeCell ref="L333:M333"/>
    <mergeCell ref="L334:M334"/>
    <mergeCell ref="N329:O329"/>
    <mergeCell ref="N330:O330"/>
    <mergeCell ref="N334:O334"/>
    <mergeCell ref="L24:O24"/>
    <mergeCell ref="D20:O20"/>
    <mergeCell ref="D26:O26"/>
    <mergeCell ref="L27:O27"/>
    <mergeCell ref="L28:O28"/>
    <mergeCell ref="L29:O29"/>
    <mergeCell ref="L30:O30"/>
    <mergeCell ref="D32:O32"/>
    <mergeCell ref="L33:O33"/>
    <mergeCell ref="L39:O39"/>
    <mergeCell ref="J44:K44"/>
    <mergeCell ref="J328:K328"/>
    <mergeCell ref="D329:E329"/>
    <mergeCell ref="L328:M328"/>
    <mergeCell ref="L329:M329"/>
    <mergeCell ref="L44:M44"/>
    <mergeCell ref="D41:F41"/>
    <mergeCell ref="D42:F42"/>
    <mergeCell ref="D30:F30"/>
    <mergeCell ref="J325:K325"/>
    <mergeCell ref="J326:K326"/>
    <mergeCell ref="J327:K327"/>
    <mergeCell ref="D35:F35"/>
    <mergeCell ref="AF14:AG14"/>
    <mergeCell ref="Z15:AA15"/>
    <mergeCell ref="AB15:AC15"/>
    <mergeCell ref="AD15:AE15"/>
    <mergeCell ref="AF15:AG15"/>
    <mergeCell ref="N331:O331"/>
    <mergeCell ref="N332:O332"/>
    <mergeCell ref="N333:O333"/>
    <mergeCell ref="N328:O328"/>
    <mergeCell ref="N327:O327"/>
    <mergeCell ref="L17:O17"/>
    <mergeCell ref="L18:O18"/>
    <mergeCell ref="N325:O325"/>
    <mergeCell ref="N326:O326"/>
    <mergeCell ref="N44:O44"/>
    <mergeCell ref="L41:O41"/>
    <mergeCell ref="L42:O42"/>
    <mergeCell ref="J343:K343"/>
    <mergeCell ref="J337:K337"/>
    <mergeCell ref="AF12:AG12"/>
    <mergeCell ref="Z13:AA13"/>
    <mergeCell ref="AB19:AC19"/>
    <mergeCell ref="AD19:AE19"/>
    <mergeCell ref="AF19:AG19"/>
    <mergeCell ref="Z16:AA16"/>
    <mergeCell ref="AB16:AC16"/>
    <mergeCell ref="AD16:AE16"/>
    <mergeCell ref="AF16:AG16"/>
    <mergeCell ref="Z17:AA17"/>
    <mergeCell ref="AB17:AC17"/>
    <mergeCell ref="AD17:AE17"/>
    <mergeCell ref="AF17:AG17"/>
    <mergeCell ref="Z18:AA18"/>
    <mergeCell ref="AB18:AC18"/>
    <mergeCell ref="AD18:AE18"/>
    <mergeCell ref="AF18:AG18"/>
    <mergeCell ref="AB13:AC13"/>
    <mergeCell ref="AD13:AE13"/>
    <mergeCell ref="AF13:AG13"/>
    <mergeCell ref="AB14:AC14"/>
    <mergeCell ref="AD14:AE14"/>
    <mergeCell ref="A323:B323"/>
    <mergeCell ref="A44:A45"/>
    <mergeCell ref="L343:M343"/>
    <mergeCell ref="D335:E335"/>
    <mergeCell ref="D336:E336"/>
    <mergeCell ref="D337:E337"/>
    <mergeCell ref="D338:E338"/>
    <mergeCell ref="D339:E339"/>
    <mergeCell ref="D340:E340"/>
    <mergeCell ref="D341:E341"/>
    <mergeCell ref="F335:G335"/>
    <mergeCell ref="F336:G336"/>
    <mergeCell ref="F337:G337"/>
    <mergeCell ref="F338:G338"/>
    <mergeCell ref="F339:G339"/>
    <mergeCell ref="F340:G340"/>
    <mergeCell ref="F341:G341"/>
    <mergeCell ref="L335:M335"/>
    <mergeCell ref="L336:M336"/>
    <mergeCell ref="L337:M337"/>
    <mergeCell ref="L339:M339"/>
    <mergeCell ref="L340:M340"/>
    <mergeCell ref="L341:M341"/>
    <mergeCell ref="J342:K342"/>
    <mergeCell ref="H328:I328"/>
    <mergeCell ref="D44:E44"/>
    <mergeCell ref="H44:I44"/>
    <mergeCell ref="D332:E332"/>
    <mergeCell ref="F329:G329"/>
    <mergeCell ref="D327:E327"/>
    <mergeCell ref="F44:G44"/>
    <mergeCell ref="F325:G325"/>
    <mergeCell ref="F326:G326"/>
    <mergeCell ref="F327:G327"/>
    <mergeCell ref="D328:E328"/>
    <mergeCell ref="D330:E330"/>
    <mergeCell ref="D325:E325"/>
    <mergeCell ref="D326:E326"/>
    <mergeCell ref="C44:C45"/>
    <mergeCell ref="B44:B45"/>
    <mergeCell ref="B330:C330"/>
    <mergeCell ref="J340:K340"/>
    <mergeCell ref="J341:K341"/>
    <mergeCell ref="H336:I336"/>
    <mergeCell ref="J329:K329"/>
    <mergeCell ref="J330:K330"/>
    <mergeCell ref="J331:K331"/>
    <mergeCell ref="J332:K332"/>
    <mergeCell ref="J333:K333"/>
    <mergeCell ref="J334:K334"/>
    <mergeCell ref="J336:K336"/>
    <mergeCell ref="J335:K335"/>
    <mergeCell ref="H333:I333"/>
    <mergeCell ref="H335:I335"/>
    <mergeCell ref="H329:I329"/>
    <mergeCell ref="H334:I334"/>
    <mergeCell ref="H341:I341"/>
    <mergeCell ref="H332:I332"/>
    <mergeCell ref="F328:G328"/>
    <mergeCell ref="H325:I325"/>
    <mergeCell ref="H326:I326"/>
    <mergeCell ref="H327:I327"/>
    <mergeCell ref="B325:C325"/>
    <mergeCell ref="B331:C331"/>
    <mergeCell ref="B332:C332"/>
    <mergeCell ref="B333:C333"/>
    <mergeCell ref="B335:C335"/>
    <mergeCell ref="A343:B343"/>
    <mergeCell ref="B336:C336"/>
    <mergeCell ref="B337:C337"/>
    <mergeCell ref="B338:C338"/>
    <mergeCell ref="B339:C339"/>
    <mergeCell ref="B340:C340"/>
    <mergeCell ref="B341:C341"/>
    <mergeCell ref="B326:C326"/>
    <mergeCell ref="B327:C327"/>
    <mergeCell ref="B328:C328"/>
    <mergeCell ref="B329:C329"/>
    <mergeCell ref="B334:C334"/>
    <mergeCell ref="B342:C342"/>
    <mergeCell ref="L342:M342"/>
    <mergeCell ref="D333:E333"/>
    <mergeCell ref="D343:E343"/>
    <mergeCell ref="D331:E331"/>
    <mergeCell ref="D334:E334"/>
    <mergeCell ref="D342:E342"/>
    <mergeCell ref="F330:G330"/>
    <mergeCell ref="F331:G331"/>
    <mergeCell ref="F332:G332"/>
    <mergeCell ref="F333:G333"/>
    <mergeCell ref="F334:G334"/>
    <mergeCell ref="F342:G342"/>
    <mergeCell ref="F343:G343"/>
    <mergeCell ref="H330:I330"/>
    <mergeCell ref="H331:I331"/>
    <mergeCell ref="H337:I337"/>
    <mergeCell ref="H338:I338"/>
    <mergeCell ref="H339:I339"/>
    <mergeCell ref="H340:I340"/>
    <mergeCell ref="H342:I342"/>
    <mergeCell ref="H343:I343"/>
    <mergeCell ref="L330:M330"/>
    <mergeCell ref="J338:K338"/>
    <mergeCell ref="J339:K339"/>
    <mergeCell ref="Z4:AA4"/>
    <mergeCell ref="Z5:AA5"/>
    <mergeCell ref="Z6:AA6"/>
    <mergeCell ref="Z19:AA19"/>
    <mergeCell ref="Z7:AA7"/>
    <mergeCell ref="Z11:AA11"/>
    <mergeCell ref="Z9:AA9"/>
    <mergeCell ref="Z12:AA12"/>
    <mergeCell ref="Z10:AA10"/>
    <mergeCell ref="Z8:AA8"/>
    <mergeCell ref="A22:A24"/>
    <mergeCell ref="D7:O7"/>
    <mergeCell ref="D8:O8"/>
    <mergeCell ref="D9:O9"/>
    <mergeCell ref="D10:O10"/>
    <mergeCell ref="D11:O11"/>
    <mergeCell ref="D12:O12"/>
    <mergeCell ref="D14:O14"/>
    <mergeCell ref="L15:O15"/>
    <mergeCell ref="L16:O16"/>
    <mergeCell ref="D36:F36"/>
    <mergeCell ref="L40:O40"/>
    <mergeCell ref="B32:C33"/>
    <mergeCell ref="B34:C36"/>
    <mergeCell ref="B38:C39"/>
    <mergeCell ref="B40:C42"/>
    <mergeCell ref="A34:A36"/>
    <mergeCell ref="A40:A42"/>
    <mergeCell ref="A26:A27"/>
    <mergeCell ref="B28:C30"/>
    <mergeCell ref="D40:F40"/>
    <mergeCell ref="D27:F27"/>
    <mergeCell ref="AH7:AI7"/>
    <mergeCell ref="AH8:AI8"/>
    <mergeCell ref="AH9:AI9"/>
    <mergeCell ref="AH10:AI10"/>
    <mergeCell ref="AH11:AI11"/>
    <mergeCell ref="AH12:AI12"/>
    <mergeCell ref="Z14:AA14"/>
    <mergeCell ref="L23:O23"/>
    <mergeCell ref="A38:A39"/>
    <mergeCell ref="A32:A33"/>
    <mergeCell ref="A28:A30"/>
    <mergeCell ref="A14:A15"/>
    <mergeCell ref="B22:C24"/>
    <mergeCell ref="B26:C27"/>
    <mergeCell ref="B20:C21"/>
    <mergeCell ref="B16:C18"/>
    <mergeCell ref="D16:F16"/>
    <mergeCell ref="D17:F17"/>
    <mergeCell ref="D18:F18"/>
    <mergeCell ref="A9:C9"/>
    <mergeCell ref="A11:C11"/>
    <mergeCell ref="A10:C10"/>
    <mergeCell ref="A16:A18"/>
    <mergeCell ref="A12:C12"/>
    <mergeCell ref="A4:C4"/>
    <mergeCell ref="AH13:AI13"/>
    <mergeCell ref="A7:C7"/>
    <mergeCell ref="D15:F15"/>
    <mergeCell ref="A8:C8"/>
    <mergeCell ref="AB8:AC8"/>
    <mergeCell ref="AD8:AE8"/>
    <mergeCell ref="AF8:AG8"/>
    <mergeCell ref="AB9:AC9"/>
    <mergeCell ref="AD9:AE9"/>
    <mergeCell ref="AF9:AG9"/>
    <mergeCell ref="AB10:AC10"/>
    <mergeCell ref="AD10:AE10"/>
    <mergeCell ref="AF10:AG10"/>
    <mergeCell ref="AB11:AC11"/>
    <mergeCell ref="AD11:AE11"/>
    <mergeCell ref="A5:C5"/>
    <mergeCell ref="A6:C6"/>
    <mergeCell ref="AF6:AG6"/>
    <mergeCell ref="D5:K5"/>
    <mergeCell ref="B14:C15"/>
    <mergeCell ref="AF11:AG11"/>
    <mergeCell ref="AB12:AC12"/>
    <mergeCell ref="AD12:AE12"/>
    <mergeCell ref="AH1:AI1"/>
    <mergeCell ref="AH3:AI3"/>
    <mergeCell ref="AB7:AC7"/>
    <mergeCell ref="AD7:AE7"/>
    <mergeCell ref="AF7:AG7"/>
    <mergeCell ref="Z1:AA1"/>
    <mergeCell ref="Z3:AA3"/>
    <mergeCell ref="D39:F39"/>
    <mergeCell ref="AO1:AP1"/>
    <mergeCell ref="D6:K6"/>
    <mergeCell ref="AB1:AC1"/>
    <mergeCell ref="AD1:AE1"/>
    <mergeCell ref="AF1:AG1"/>
    <mergeCell ref="AB3:AC3"/>
    <mergeCell ref="AD3:AE3"/>
    <mergeCell ref="AF3:AG3"/>
    <mergeCell ref="AB4:AC4"/>
    <mergeCell ref="AD4:AE4"/>
    <mergeCell ref="AF4:AG4"/>
    <mergeCell ref="AB5:AC5"/>
    <mergeCell ref="AD5:AE5"/>
    <mergeCell ref="AF5:AG5"/>
    <mergeCell ref="AB6:AC6"/>
    <mergeCell ref="AD6:AE6"/>
    <mergeCell ref="A1:O1"/>
    <mergeCell ref="AH4:AI4"/>
    <mergeCell ref="AH5:AI5"/>
    <mergeCell ref="AH6:AI6"/>
    <mergeCell ref="A2:O2"/>
    <mergeCell ref="D4:O4"/>
    <mergeCell ref="Q44:U45"/>
    <mergeCell ref="AH14:AI14"/>
    <mergeCell ref="AH15:AI15"/>
    <mergeCell ref="AH16:AI16"/>
    <mergeCell ref="AH17:AI17"/>
    <mergeCell ref="AH18:AI18"/>
    <mergeCell ref="AH19:AI19"/>
    <mergeCell ref="A20:A21"/>
    <mergeCell ref="D24:F24"/>
    <mergeCell ref="D28:F28"/>
    <mergeCell ref="D29:F29"/>
    <mergeCell ref="D22:F22"/>
    <mergeCell ref="D23:F23"/>
    <mergeCell ref="D21:F21"/>
    <mergeCell ref="D34:F34"/>
    <mergeCell ref="D33:F33"/>
    <mergeCell ref="L21:O21"/>
    <mergeCell ref="L22:O22"/>
  </mergeCells>
  <phoneticPr fontId="20" type="noConversion"/>
  <conditionalFormatting sqref="D343">
    <cfRule type="expression" dxfId="35" priority="45">
      <formula>D343&lt;&gt;(D323+E323)</formula>
    </cfRule>
  </conditionalFormatting>
  <conditionalFormatting sqref="D323">
    <cfRule type="expression" dxfId="34" priority="44">
      <formula>(D323+E323)&lt;&gt;D343</formula>
    </cfRule>
  </conditionalFormatting>
  <conditionalFormatting sqref="E323">
    <cfRule type="expression" dxfId="33" priority="43">
      <formula>(D323+E323)&lt;&gt;D343</formula>
    </cfRule>
  </conditionalFormatting>
  <conditionalFormatting sqref="F323">
    <cfRule type="expression" dxfId="32" priority="26">
      <formula>(F323+G323)&lt;&gt;F343</formula>
    </cfRule>
  </conditionalFormatting>
  <conditionalFormatting sqref="H323">
    <cfRule type="expression" dxfId="31" priority="25">
      <formula>(H323+I323)&lt;&gt;H343</formula>
    </cfRule>
  </conditionalFormatting>
  <conditionalFormatting sqref="J323">
    <cfRule type="expression" dxfId="30" priority="24">
      <formula>(J323+K323)&lt;&gt;J343</formula>
    </cfRule>
  </conditionalFormatting>
  <conditionalFormatting sqref="G323">
    <cfRule type="expression" dxfId="29" priority="22">
      <formula>(F323+G323)&lt;&gt;F343</formula>
    </cfRule>
  </conditionalFormatting>
  <conditionalFormatting sqref="I323">
    <cfRule type="expression" dxfId="28" priority="21">
      <formula>(H323+I323)&lt;&gt;H343</formula>
    </cfRule>
  </conditionalFormatting>
  <conditionalFormatting sqref="K323">
    <cfRule type="expression" dxfId="27" priority="20">
      <formula>(J323+K323)&lt;&gt;J343</formula>
    </cfRule>
  </conditionalFormatting>
  <conditionalFormatting sqref="F343">
    <cfRule type="expression" dxfId="26" priority="18">
      <formula>F343&lt;&gt;(F323+G323)</formula>
    </cfRule>
  </conditionalFormatting>
  <conditionalFormatting sqref="H343">
    <cfRule type="expression" dxfId="25" priority="17">
      <formula>H343&lt;&gt;(H323+I323)</formula>
    </cfRule>
  </conditionalFormatting>
  <conditionalFormatting sqref="J343">
    <cfRule type="expression" dxfId="24" priority="70">
      <formula>J343&lt;&gt;(J323+K323)</formula>
    </cfRule>
  </conditionalFormatting>
  <conditionalFormatting sqref="N343">
    <cfRule type="expression" dxfId="23" priority="72">
      <formula>N343&lt;&gt;(N323+O323)</formula>
    </cfRule>
  </conditionalFormatting>
  <conditionalFormatting sqref="L343">
    <cfRule type="expression" dxfId="22" priority="12">
      <formula>L343&lt;&gt;(L323+M323)</formula>
    </cfRule>
  </conditionalFormatting>
  <conditionalFormatting sqref="L323">
    <cfRule type="expression" dxfId="21" priority="7">
      <formula>(L323+M323)&lt;&gt;L343</formula>
    </cfRule>
  </conditionalFormatting>
  <conditionalFormatting sqref="N323">
    <cfRule type="expression" dxfId="20" priority="3">
      <formula>(N323+O323)&lt;&gt;N343</formula>
    </cfRule>
  </conditionalFormatting>
  <conditionalFormatting sqref="M323">
    <cfRule type="expression" dxfId="19" priority="2">
      <formula>(L323+M323)&lt;&gt;L343</formula>
    </cfRule>
  </conditionalFormatting>
  <conditionalFormatting sqref="O323">
    <cfRule type="expression" dxfId="18" priority="1">
      <formula>(N323+O323)&lt;&gt;N343</formula>
    </cfRule>
  </conditionalFormatting>
  <dataValidations xWindow="760" yWindow="343" count="12">
    <dataValidation type="list" allowBlank="1" showInputMessage="1" showErrorMessage="1" sqref="B326:B342">
      <formula1>Извори_финансирања</formula1>
    </dataValidation>
    <dataValidation allowBlank="1" showErrorMessage="1" sqref="D4"/>
    <dataValidation type="list" allowBlank="1" showInputMessage="1" showErrorMessage="1" sqref="D6">
      <formula1>funkcija</formula1>
    </dataValidation>
    <dataValidation errorStyle="information" allowBlank="1" showDropDown="1" showInputMessage="1" showErrorMessage="1" errorTitle="Обавештење" error="Унета шифра конта се не налази у контном плану." sqref="B46:B322"/>
    <dataValidation type="list" allowBlank="1" showInputMessage="1" showErrorMessage="1" sqref="D5:K5">
      <formula1>INDIRECT($V$2)</formula1>
    </dataValidation>
    <dataValidation type="list" errorStyle="information" allowBlank="1" showInputMessage="1" showErrorMessage="1" errorTitle="Информација" error="Након самостално унетог циља, кликните на ОК" sqref="B40:C42 B34:C36 B28:C30 B22:C24 B16:C18">
      <formula1>INDIRECT($V$3)</formula1>
    </dataValidation>
    <dataValidation type="list" errorStyle="information" allowBlank="1" showInputMessage="1" showErrorMessage="1" errorTitle="Обавештење" error="Након самостално унетог индикатора, кликните на ОК" sqref="D16:F18">
      <formula1>INDIRECT($V$4)</formula1>
    </dataValidation>
    <dataValidation type="list" errorStyle="information" allowBlank="1" showInputMessage="1" showErrorMessage="1" errorTitle="Обавештење" error="Након самостално унетог индикатора, кликните на ОК" sqref="D22:F24">
      <formula1>INDIRECT($V$5)</formula1>
    </dataValidation>
    <dataValidation type="list" errorStyle="information" allowBlank="1" showInputMessage="1" showErrorMessage="1" errorTitle="Обавештење" error="Након самостално унетог индикатора, кликните на ОК" sqref="D28:F30">
      <formula1>INDIRECT($V$6)</formula1>
    </dataValidation>
    <dataValidation type="list" errorStyle="information" allowBlank="1" showInputMessage="1" showErrorMessage="1" errorTitle="Обавештење" error="Након самостално унетог индикатора, кликните на ОК" sqref="D34:F36">
      <formula1>INDIRECT($V$7)</formula1>
    </dataValidation>
    <dataValidation type="list" errorStyle="information" allowBlank="1" showInputMessage="1" showErrorMessage="1" errorTitle="Обавештење" error="Након самостално унетог индикатора, кликните на ОК" sqref="D40:F42">
      <formula1>INDIRECT($V$8)</formula1>
    </dataValidation>
    <dataValidation type="list" allowBlank="1" showInputMessage="1" showErrorMessage="1" sqref="A2">
      <formula1>$AJ$1:$AJ$2</formula1>
    </dataValidation>
  </dataValidations>
  <pageMargins left="0" right="0.23622047244094491" top="0.47244094488188981" bottom="0.39370078740157483" header="0" footer="0.15748031496062992"/>
  <pageSetup paperSize="9" scale="69" fitToHeight="0" orientation="landscape" r:id="rId1"/>
  <headerFooter>
    <oddHeader>&amp;RОбразац   2. Програмска активност</oddHeader>
    <oddFooter>&amp;RСтрана &amp;P од &amp;N</oddFooter>
  </headerFooter>
  <legacyDrawing r:id="rId2"/>
</worksheet>
</file>

<file path=xl/worksheets/sheet3.xml><?xml version="1.0" encoding="utf-8"?>
<worksheet xmlns="http://schemas.openxmlformats.org/spreadsheetml/2006/main" xmlns:r="http://schemas.openxmlformats.org/officeDocument/2006/relationships">
  <sheetPr codeName="Sheet5">
    <tabColor indexed="42"/>
    <pageSetUpPr fitToPage="1"/>
  </sheetPr>
  <dimension ref="A1:AP198"/>
  <sheetViews>
    <sheetView zoomScale="84" zoomScaleNormal="84" zoomScaleSheetLayoutView="90" workbookViewId="0">
      <selection activeCell="E5" sqref="E5"/>
    </sheetView>
  </sheetViews>
  <sheetFormatPr defaultRowHeight="15" outlineLevelRow="1"/>
  <cols>
    <col min="1" max="1" width="7.28515625" style="59" customWidth="1"/>
    <col min="2" max="2" width="9.28515625" style="59" customWidth="1"/>
    <col min="3" max="3" width="31.42578125" style="59" customWidth="1"/>
    <col min="4" max="15" width="13.140625" style="59" customWidth="1"/>
    <col min="16" max="21" width="11.42578125" style="59" customWidth="1"/>
    <col min="22" max="23" width="9.140625" style="59"/>
    <col min="24" max="24" width="9.140625" style="59" hidden="1" customWidth="1"/>
    <col min="25" max="25" width="42.7109375" style="59" hidden="1" customWidth="1"/>
    <col min="26" max="26" width="9.140625" style="59" hidden="1" customWidth="1"/>
    <col min="27" max="29" width="9.140625" style="144" hidden="1" customWidth="1"/>
    <col min="30" max="30" width="9.140625" style="59" hidden="1" customWidth="1"/>
    <col min="31" max="37" width="9" style="59" hidden="1" customWidth="1"/>
    <col min="38" max="88" width="9" style="59" customWidth="1"/>
    <col min="89" max="16384" width="9.140625" style="59"/>
  </cols>
  <sheetData>
    <row r="1" spans="1:42" ht="18" customHeight="1">
      <c r="A1" s="589" t="s">
        <v>1266</v>
      </c>
      <c r="B1" s="589"/>
      <c r="C1" s="589"/>
      <c r="D1" s="589"/>
      <c r="E1" s="589"/>
      <c r="F1" s="589"/>
      <c r="G1" s="589"/>
      <c r="H1" s="589"/>
      <c r="I1" s="589"/>
      <c r="J1" s="589"/>
      <c r="K1" s="589"/>
      <c r="L1" s="589"/>
      <c r="M1" s="589"/>
      <c r="N1" s="589"/>
      <c r="O1" s="589"/>
      <c r="X1" s="144"/>
      <c r="Y1" s="144"/>
      <c r="Z1" s="541">
        <v>2015</v>
      </c>
      <c r="AA1" s="541"/>
      <c r="AB1" s="541">
        <v>2016</v>
      </c>
      <c r="AC1" s="541"/>
      <c r="AD1" s="541">
        <v>2017</v>
      </c>
      <c r="AE1" s="541"/>
      <c r="AF1" s="541">
        <v>2018</v>
      </c>
      <c r="AG1" s="541"/>
      <c r="AH1" s="541">
        <v>2019</v>
      </c>
      <c r="AI1" s="541"/>
      <c r="AJ1" s="144"/>
      <c r="AK1" s="144"/>
      <c r="AL1" s="144"/>
      <c r="AM1" s="144"/>
      <c r="AN1" s="144"/>
      <c r="AO1" s="144"/>
      <c r="AP1" s="144"/>
    </row>
    <row r="2" spans="1:42" ht="21" customHeight="1">
      <c r="A2" s="495" t="s">
        <v>1170</v>
      </c>
      <c r="B2" s="495"/>
      <c r="C2" s="495"/>
      <c r="D2" s="495"/>
      <c r="E2" s="495"/>
      <c r="F2" s="495"/>
      <c r="G2" s="495"/>
      <c r="H2" s="495"/>
      <c r="I2" s="495"/>
      <c r="J2" s="495"/>
      <c r="K2" s="495"/>
      <c r="L2" s="495"/>
      <c r="M2" s="495"/>
      <c r="N2" s="495"/>
      <c r="O2" s="495"/>
      <c r="X2" s="144" t="s">
        <v>1910</v>
      </c>
      <c r="Y2" s="144" t="str">
        <f>C117&amp;AM2&amp;" ("&amp;$D$8&amp;")"</f>
        <v>-    ()</v>
      </c>
      <c r="Z2" s="211">
        <f>$D$117</f>
        <v>0</v>
      </c>
      <c r="AA2" s="211">
        <f>$E$117</f>
        <v>0</v>
      </c>
      <c r="AB2" s="211">
        <f>$F$117</f>
        <v>0</v>
      </c>
      <c r="AC2" s="211">
        <f>$G$117</f>
        <v>0</v>
      </c>
      <c r="AD2" s="211">
        <f>$H$117</f>
        <v>0</v>
      </c>
      <c r="AE2" s="211">
        <f>$I$117</f>
        <v>0</v>
      </c>
      <c r="AF2" s="211">
        <f>$J$117</f>
        <v>0</v>
      </c>
      <c r="AG2" s="211">
        <f>$K$117</f>
        <v>0</v>
      </c>
      <c r="AH2" s="211">
        <f>$L$117</f>
        <v>0</v>
      </c>
      <c r="AI2" s="211">
        <f>$M$117</f>
        <v>0</v>
      </c>
      <c r="AJ2" s="144" t="s">
        <v>1170</v>
      </c>
      <c r="AK2" s="144"/>
      <c r="AL2" s="144"/>
      <c r="AM2" s="144" t="str">
        <f>IF(A2=AJ2,""," - захтев за додатна средства")</f>
        <v/>
      </c>
      <c r="AN2" s="144"/>
      <c r="AO2" s="144"/>
      <c r="AP2" s="144"/>
    </row>
    <row r="3" spans="1:42" ht="15.75" customHeight="1">
      <c r="A3" s="398"/>
      <c r="B3" s="398"/>
      <c r="C3" s="399"/>
      <c r="D3" s="408"/>
      <c r="E3" s="408"/>
      <c r="F3" s="408"/>
      <c r="G3" s="408"/>
      <c r="H3" s="408"/>
      <c r="I3" s="408"/>
      <c r="J3" s="408"/>
      <c r="K3" s="408"/>
      <c r="L3" s="408"/>
      <c r="M3" s="145"/>
      <c r="X3" s="144" t="s">
        <v>1911</v>
      </c>
      <c r="Y3" s="217">
        <f>$B$120</f>
        <v>0</v>
      </c>
      <c r="Z3" s="535">
        <f>$D$120</f>
        <v>0</v>
      </c>
      <c r="AA3" s="536"/>
      <c r="AB3" s="535">
        <f>$F$120</f>
        <v>0</v>
      </c>
      <c r="AC3" s="536"/>
      <c r="AD3" s="535">
        <f>$H$120</f>
        <v>0</v>
      </c>
      <c r="AE3" s="536"/>
      <c r="AF3" s="535">
        <f>$J$120</f>
        <v>0</v>
      </c>
      <c r="AG3" s="536"/>
      <c r="AH3" s="535">
        <f>$L$120</f>
        <v>0</v>
      </c>
      <c r="AI3" s="536"/>
      <c r="AJ3" s="144" t="s">
        <v>1973</v>
      </c>
      <c r="AK3" s="144"/>
      <c r="AL3" s="144"/>
      <c r="AM3" s="144"/>
      <c r="AN3" s="144"/>
      <c r="AO3" s="144"/>
      <c r="AP3" s="144"/>
    </row>
    <row r="4" spans="1:42" ht="21.75" customHeight="1">
      <c r="A4" s="544" t="s">
        <v>1284</v>
      </c>
      <c r="B4" s="544"/>
      <c r="C4" s="544"/>
      <c r="D4" s="594" t="str">
        <f>IF(Програм!$D$4="","",Програм!$D$4)</f>
        <v/>
      </c>
      <c r="E4" s="595"/>
      <c r="F4" s="595"/>
      <c r="G4" s="595"/>
      <c r="H4" s="595"/>
      <c r="I4" s="595"/>
      <c r="J4" s="595"/>
      <c r="K4" s="595"/>
      <c r="L4" s="595"/>
      <c r="M4" s="595"/>
      <c r="N4" s="595"/>
      <c r="O4" s="596"/>
      <c r="X4" s="144"/>
      <c r="Y4" s="217">
        <f>$B$121</f>
        <v>0</v>
      </c>
      <c r="Z4" s="535">
        <f>$D$121</f>
        <v>0</v>
      </c>
      <c r="AA4" s="536"/>
      <c r="AB4" s="535">
        <f>$F$121</f>
        <v>0</v>
      </c>
      <c r="AC4" s="536"/>
      <c r="AD4" s="535">
        <f>$H$121</f>
        <v>0</v>
      </c>
      <c r="AE4" s="536"/>
      <c r="AF4" s="535">
        <f>$J$121</f>
        <v>0</v>
      </c>
      <c r="AG4" s="536"/>
      <c r="AH4" s="535">
        <f>$L$121</f>
        <v>0</v>
      </c>
      <c r="AI4" s="536"/>
      <c r="AJ4" s="144"/>
      <c r="AK4" s="144"/>
      <c r="AL4" s="144"/>
      <c r="AM4" s="144"/>
      <c r="AN4" s="144"/>
      <c r="AO4" s="144"/>
      <c r="AP4" s="144"/>
    </row>
    <row r="5" spans="1:42" ht="21.75" customHeight="1">
      <c r="A5" s="544" t="s">
        <v>1171</v>
      </c>
      <c r="B5" s="544"/>
      <c r="C5" s="544"/>
      <c r="D5" s="402" t="str">
        <f>Програм!$D$5</f>
        <v/>
      </c>
      <c r="E5" s="403"/>
      <c r="F5" s="404"/>
      <c r="G5" s="404"/>
      <c r="H5" s="405"/>
      <c r="I5" s="405"/>
      <c r="J5" s="405"/>
      <c r="K5" s="405"/>
      <c r="L5" s="400"/>
      <c r="M5" s="401"/>
      <c r="N5" s="406"/>
      <c r="O5" s="407"/>
      <c r="X5" s="144"/>
      <c r="Y5" s="217">
        <f>$B$122</f>
        <v>0</v>
      </c>
      <c r="Z5" s="535">
        <f>$D$122</f>
        <v>0</v>
      </c>
      <c r="AA5" s="536"/>
      <c r="AB5" s="535">
        <f>$F$122</f>
        <v>0</v>
      </c>
      <c r="AC5" s="536"/>
      <c r="AD5" s="535">
        <f>$H$122</f>
        <v>0</v>
      </c>
      <c r="AE5" s="536"/>
      <c r="AF5" s="535">
        <f>$J$122</f>
        <v>0</v>
      </c>
      <c r="AG5" s="536"/>
      <c r="AH5" s="535">
        <f>$L$122</f>
        <v>0</v>
      </c>
      <c r="AI5" s="536"/>
      <c r="AJ5" s="144"/>
      <c r="AK5" s="144"/>
      <c r="AL5" s="144"/>
      <c r="AM5" s="144"/>
      <c r="AN5" s="144"/>
      <c r="AO5" s="144"/>
      <c r="AP5" s="144"/>
    </row>
    <row r="6" spans="1:42" ht="21.75" customHeight="1">
      <c r="A6" s="544" t="s">
        <v>1172</v>
      </c>
      <c r="B6" s="544"/>
      <c r="C6" s="544"/>
      <c r="D6" s="619"/>
      <c r="E6" s="620"/>
      <c r="F6" s="620"/>
      <c r="G6" s="620"/>
      <c r="H6" s="620"/>
      <c r="I6" s="620"/>
      <c r="J6" s="620"/>
      <c r="K6" s="620"/>
      <c r="L6" s="620"/>
      <c r="M6" s="620"/>
      <c r="N6" s="620"/>
      <c r="O6" s="621"/>
      <c r="X6" s="144"/>
      <c r="Y6" s="217">
        <f>$B$123</f>
        <v>0</v>
      </c>
      <c r="Z6" s="535">
        <f>$D$123</f>
        <v>0</v>
      </c>
      <c r="AA6" s="536"/>
      <c r="AB6" s="535">
        <f>$F$123</f>
        <v>0</v>
      </c>
      <c r="AC6" s="536"/>
      <c r="AD6" s="535">
        <f>$H$123</f>
        <v>0</v>
      </c>
      <c r="AE6" s="536"/>
      <c r="AF6" s="535">
        <f>$J$123</f>
        <v>0</v>
      </c>
      <c r="AG6" s="536"/>
      <c r="AH6" s="535">
        <f>$L$123</f>
        <v>0</v>
      </c>
      <c r="AI6" s="536"/>
      <c r="AJ6" s="144"/>
      <c r="AK6" s="144"/>
      <c r="AL6" s="144"/>
      <c r="AM6" s="144"/>
      <c r="AN6" s="144"/>
      <c r="AO6" s="144"/>
      <c r="AP6" s="144"/>
    </row>
    <row r="7" spans="1:42" ht="21.75" customHeight="1">
      <c r="A7" s="544" t="s">
        <v>1282</v>
      </c>
      <c r="B7" s="544"/>
      <c r="C7" s="544"/>
      <c r="D7" s="625"/>
      <c r="E7" s="626"/>
      <c r="F7" s="626"/>
      <c r="G7" s="626"/>
      <c r="H7" s="626"/>
      <c r="I7" s="626"/>
      <c r="J7" s="626"/>
      <c r="K7" s="626"/>
      <c r="L7" s="395"/>
      <c r="M7" s="464"/>
      <c r="N7" s="406"/>
      <c r="O7" s="407"/>
      <c r="X7" s="144"/>
      <c r="Y7" s="217">
        <f>$B$124</f>
        <v>0</v>
      </c>
      <c r="Z7" s="535">
        <f>$D$124</f>
        <v>0</v>
      </c>
      <c r="AA7" s="536"/>
      <c r="AB7" s="535">
        <f>$F$124</f>
        <v>0</v>
      </c>
      <c r="AC7" s="536"/>
      <c r="AD7" s="535">
        <f>$H$124</f>
        <v>0</v>
      </c>
      <c r="AE7" s="536"/>
      <c r="AF7" s="535">
        <f>$J$124</f>
        <v>0</v>
      </c>
      <c r="AG7" s="536"/>
      <c r="AH7" s="535">
        <f>$L$124</f>
        <v>0</v>
      </c>
      <c r="AI7" s="536"/>
      <c r="AJ7" s="144"/>
      <c r="AK7" s="144"/>
      <c r="AL7" s="144"/>
      <c r="AM7" s="144"/>
      <c r="AN7" s="144"/>
      <c r="AO7" s="144"/>
      <c r="AP7" s="144"/>
    </row>
    <row r="8" spans="1:42" ht="29.25" customHeight="1">
      <c r="A8" s="514" t="s">
        <v>815</v>
      </c>
      <c r="B8" s="514"/>
      <c r="C8" s="514"/>
      <c r="D8" s="590"/>
      <c r="E8" s="591"/>
      <c r="F8" s="591"/>
      <c r="G8" s="591"/>
      <c r="H8" s="591"/>
      <c r="I8" s="591"/>
      <c r="J8" s="591"/>
      <c r="K8" s="591"/>
      <c r="L8" s="591"/>
      <c r="M8" s="591"/>
      <c r="N8" s="591"/>
      <c r="O8" s="592"/>
      <c r="X8" s="144"/>
      <c r="Y8" s="217">
        <f>$B$125</f>
        <v>0</v>
      </c>
      <c r="Z8" s="535">
        <f>$D$125</f>
        <v>0</v>
      </c>
      <c r="AA8" s="536"/>
      <c r="AB8" s="535">
        <f>$F$125</f>
        <v>0</v>
      </c>
      <c r="AC8" s="536"/>
      <c r="AD8" s="535">
        <f>$H$125</f>
        <v>0</v>
      </c>
      <c r="AE8" s="536"/>
      <c r="AF8" s="535">
        <f>$J$125</f>
        <v>0</v>
      </c>
      <c r="AG8" s="536"/>
      <c r="AH8" s="535">
        <f>$L$125</f>
        <v>0</v>
      </c>
      <c r="AI8" s="536"/>
      <c r="AJ8" s="144"/>
      <c r="AK8" s="144"/>
      <c r="AL8" s="144"/>
      <c r="AM8" s="144"/>
      <c r="AN8" s="144"/>
      <c r="AO8" s="144"/>
      <c r="AP8" s="144"/>
    </row>
    <row r="9" spans="1:42" ht="21.75" customHeight="1">
      <c r="A9" s="613" t="s">
        <v>1262</v>
      </c>
      <c r="B9" s="614"/>
      <c r="C9" s="615"/>
      <c r="D9" s="590"/>
      <c r="E9" s="591"/>
      <c r="F9" s="591"/>
      <c r="G9" s="591"/>
      <c r="H9" s="591"/>
      <c r="I9" s="591"/>
      <c r="J9" s="591"/>
      <c r="K9" s="591"/>
      <c r="L9" s="591"/>
      <c r="M9" s="591"/>
      <c r="N9" s="591"/>
      <c r="O9" s="592"/>
      <c r="X9" s="144"/>
      <c r="Y9" s="217">
        <f>$B$126</f>
        <v>0</v>
      </c>
      <c r="Z9" s="535">
        <f>$D$126</f>
        <v>0</v>
      </c>
      <c r="AA9" s="536"/>
      <c r="AB9" s="535">
        <f>$F$126</f>
        <v>0</v>
      </c>
      <c r="AC9" s="536"/>
      <c r="AD9" s="535">
        <f>$H$126</f>
        <v>0</v>
      </c>
      <c r="AE9" s="536"/>
      <c r="AF9" s="535">
        <f>$J$126</f>
        <v>0</v>
      </c>
      <c r="AG9" s="536"/>
      <c r="AH9" s="535">
        <f>$L$126</f>
        <v>0</v>
      </c>
      <c r="AI9" s="536"/>
      <c r="AJ9" s="144"/>
      <c r="AK9" s="144"/>
      <c r="AL9" s="144"/>
      <c r="AM9" s="144"/>
      <c r="AN9" s="144"/>
      <c r="AO9" s="144"/>
      <c r="AP9" s="144"/>
    </row>
    <row r="10" spans="1:42" ht="21.75" customHeight="1">
      <c r="A10" s="593" t="s">
        <v>1264</v>
      </c>
      <c r="B10" s="593"/>
      <c r="C10" s="593"/>
      <c r="D10" s="597"/>
      <c r="E10" s="598"/>
      <c r="F10" s="598"/>
      <c r="G10" s="598"/>
      <c r="H10" s="598"/>
      <c r="I10" s="598"/>
      <c r="J10" s="598"/>
      <c r="K10" s="598"/>
      <c r="L10" s="598"/>
      <c r="M10" s="598"/>
      <c r="N10" s="598"/>
      <c r="O10" s="599"/>
      <c r="X10" s="144"/>
      <c r="Y10" s="217">
        <f>$B$127</f>
        <v>0</v>
      </c>
      <c r="Z10" s="535">
        <f>$D$127</f>
        <v>0</v>
      </c>
      <c r="AA10" s="536"/>
      <c r="AB10" s="535">
        <f>$F$127</f>
        <v>0</v>
      </c>
      <c r="AC10" s="536"/>
      <c r="AD10" s="535">
        <f>$H$127</f>
        <v>0</v>
      </c>
      <c r="AE10" s="536"/>
      <c r="AF10" s="535">
        <f>$J$127</f>
        <v>0</v>
      </c>
      <c r="AG10" s="536"/>
      <c r="AH10" s="535">
        <f>$L$127</f>
        <v>0</v>
      </c>
      <c r="AI10" s="536"/>
      <c r="AJ10" s="144"/>
      <c r="AK10" s="144"/>
      <c r="AL10" s="144"/>
      <c r="AM10" s="144"/>
      <c r="AN10" s="144"/>
      <c r="AO10" s="144"/>
      <c r="AP10" s="144"/>
    </row>
    <row r="11" spans="1:42" ht="21.75" customHeight="1">
      <c r="A11" s="593" t="s">
        <v>1283</v>
      </c>
      <c r="B11" s="593"/>
      <c r="C11" s="593"/>
      <c r="D11" s="597"/>
      <c r="E11" s="598"/>
      <c r="F11" s="598"/>
      <c r="G11" s="598"/>
      <c r="H11" s="598"/>
      <c r="I11" s="598"/>
      <c r="J11" s="598"/>
      <c r="K11" s="598"/>
      <c r="L11" s="598"/>
      <c r="M11" s="598"/>
      <c r="N11" s="598"/>
      <c r="O11" s="599"/>
      <c r="X11" s="144"/>
      <c r="Y11" s="217">
        <f>$B$128</f>
        <v>0</v>
      </c>
      <c r="Z11" s="535">
        <f>$D$128</f>
        <v>0</v>
      </c>
      <c r="AA11" s="536"/>
      <c r="AB11" s="535">
        <f>$F$128</f>
        <v>0</v>
      </c>
      <c r="AC11" s="536"/>
      <c r="AD11" s="535">
        <f>$H$128</f>
        <v>0</v>
      </c>
      <c r="AE11" s="536"/>
      <c r="AF11" s="535">
        <f>$J$128</f>
        <v>0</v>
      </c>
      <c r="AG11" s="536"/>
      <c r="AH11" s="535">
        <f>$L$128</f>
        <v>0</v>
      </c>
      <c r="AI11" s="536"/>
      <c r="AJ11" s="144"/>
      <c r="AK11" s="144"/>
      <c r="AL11" s="144"/>
      <c r="AM11" s="144"/>
      <c r="AN11" s="144"/>
      <c r="AO11" s="144"/>
      <c r="AP11" s="144"/>
    </row>
    <row r="12" spans="1:42" ht="21.75" customHeight="1">
      <c r="A12" s="613" t="s">
        <v>874</v>
      </c>
      <c r="B12" s="614"/>
      <c r="C12" s="615"/>
      <c r="D12" s="597"/>
      <c r="E12" s="598"/>
      <c r="F12" s="598"/>
      <c r="G12" s="598"/>
      <c r="H12" s="598"/>
      <c r="I12" s="598"/>
      <c r="J12" s="598"/>
      <c r="K12" s="598"/>
      <c r="L12" s="598"/>
      <c r="M12" s="598"/>
      <c r="N12" s="598"/>
      <c r="O12" s="599"/>
      <c r="X12" s="144"/>
      <c r="Y12" s="217">
        <f>$B$129</f>
        <v>0</v>
      </c>
      <c r="Z12" s="535">
        <f>$D$129</f>
        <v>0</v>
      </c>
      <c r="AA12" s="536"/>
      <c r="AB12" s="535">
        <f>$F$129</f>
        <v>0</v>
      </c>
      <c r="AC12" s="536"/>
      <c r="AD12" s="535">
        <f>$H$129</f>
        <v>0</v>
      </c>
      <c r="AE12" s="536"/>
      <c r="AF12" s="535">
        <f>$J$129</f>
        <v>0</v>
      </c>
      <c r="AG12" s="536"/>
      <c r="AH12" s="535">
        <f>$L$129</f>
        <v>0</v>
      </c>
      <c r="AI12" s="536"/>
      <c r="AJ12" s="144"/>
      <c r="AK12" s="144"/>
      <c r="AL12" s="144"/>
      <c r="AM12" s="144"/>
      <c r="AN12" s="144"/>
      <c r="AO12" s="144"/>
      <c r="AP12" s="144"/>
    </row>
    <row r="13" spans="1:42" ht="21.75" customHeight="1">
      <c r="A13" s="613" t="s">
        <v>873</v>
      </c>
      <c r="B13" s="614"/>
      <c r="C13" s="615"/>
      <c r="D13" s="590" t="s">
        <v>1203</v>
      </c>
      <c r="E13" s="591"/>
      <c r="F13" s="591"/>
      <c r="G13" s="591"/>
      <c r="H13" s="591"/>
      <c r="I13" s="591"/>
      <c r="J13" s="591"/>
      <c r="K13" s="591"/>
      <c r="L13" s="591"/>
      <c r="M13" s="591"/>
      <c r="N13" s="591"/>
      <c r="O13" s="592"/>
      <c r="X13" s="144"/>
      <c r="Y13" s="217">
        <f>$B$130</f>
        <v>0</v>
      </c>
      <c r="Z13" s="535">
        <f>$D$130</f>
        <v>0</v>
      </c>
      <c r="AA13" s="536"/>
      <c r="AB13" s="535">
        <f>$F$130</f>
        <v>0</v>
      </c>
      <c r="AC13" s="536"/>
      <c r="AD13" s="535">
        <f>$H$130</f>
        <v>0</v>
      </c>
      <c r="AE13" s="536"/>
      <c r="AF13" s="535">
        <f>$J$130</f>
        <v>0</v>
      </c>
      <c r="AG13" s="536"/>
      <c r="AH13" s="535">
        <f>$L$130</f>
        <v>0</v>
      </c>
      <c r="AI13" s="536"/>
      <c r="AJ13" s="144"/>
      <c r="AK13" s="144"/>
      <c r="AL13" s="144"/>
      <c r="AM13" s="144"/>
      <c r="AN13" s="144"/>
      <c r="AO13" s="144"/>
      <c r="AP13" s="144"/>
    </row>
    <row r="14" spans="1:42" ht="21.75" customHeight="1">
      <c r="A14" s="613" t="s">
        <v>878</v>
      </c>
      <c r="B14" s="614"/>
      <c r="C14" s="615"/>
      <c r="D14" s="590" t="s">
        <v>1204</v>
      </c>
      <c r="E14" s="591"/>
      <c r="F14" s="591"/>
      <c r="G14" s="591"/>
      <c r="H14" s="591"/>
      <c r="I14" s="591"/>
      <c r="J14" s="591"/>
      <c r="K14" s="591"/>
      <c r="L14" s="591"/>
      <c r="M14" s="591"/>
      <c r="N14" s="591"/>
      <c r="O14" s="592"/>
      <c r="X14" s="144"/>
      <c r="Y14" s="217">
        <f>$B$131</f>
        <v>0</v>
      </c>
      <c r="Z14" s="535">
        <f>$D$131</f>
        <v>0</v>
      </c>
      <c r="AA14" s="536"/>
      <c r="AB14" s="535">
        <f>$F$131</f>
        <v>0</v>
      </c>
      <c r="AC14" s="536"/>
      <c r="AD14" s="535">
        <f>$H$131</f>
        <v>0</v>
      </c>
      <c r="AE14" s="536"/>
      <c r="AF14" s="535">
        <f>$J$131</f>
        <v>0</v>
      </c>
      <c r="AG14" s="536"/>
      <c r="AH14" s="535">
        <f>$L$131</f>
        <v>0</v>
      </c>
      <c r="AI14" s="536"/>
      <c r="AJ14" s="144"/>
      <c r="AK14" s="144"/>
      <c r="AL14" s="144"/>
      <c r="AM14" s="144"/>
      <c r="AN14" s="144"/>
      <c r="AO14" s="144"/>
      <c r="AP14" s="144"/>
    </row>
    <row r="15" spans="1:42" ht="21.75" customHeight="1">
      <c r="A15" s="616" t="s">
        <v>877</v>
      </c>
      <c r="B15" s="617"/>
      <c r="C15" s="618"/>
      <c r="D15" s="622" t="s">
        <v>5201</v>
      </c>
      <c r="E15" s="623"/>
      <c r="F15" s="623"/>
      <c r="G15" s="623"/>
      <c r="H15" s="623"/>
      <c r="I15" s="623"/>
      <c r="J15" s="623"/>
      <c r="K15" s="623"/>
      <c r="L15" s="623"/>
      <c r="M15" s="623"/>
      <c r="N15" s="623"/>
      <c r="O15" s="624"/>
      <c r="X15" s="144"/>
      <c r="Y15" s="217">
        <f>$B$132</f>
        <v>0</v>
      </c>
      <c r="Z15" s="535">
        <f>$D$132</f>
        <v>0</v>
      </c>
      <c r="AA15" s="536"/>
      <c r="AB15" s="535">
        <f>$F$132</f>
        <v>0</v>
      </c>
      <c r="AC15" s="536"/>
      <c r="AD15" s="535">
        <f>$H$132</f>
        <v>0</v>
      </c>
      <c r="AE15" s="536"/>
      <c r="AF15" s="535">
        <f>$J$132</f>
        <v>0</v>
      </c>
      <c r="AG15" s="536"/>
      <c r="AH15" s="535">
        <f>$L$132</f>
        <v>0</v>
      </c>
      <c r="AI15" s="536"/>
      <c r="AJ15" s="144"/>
      <c r="AK15" s="144"/>
      <c r="AL15" s="144"/>
      <c r="AM15" s="144"/>
      <c r="AN15" s="144"/>
      <c r="AO15" s="144"/>
      <c r="AP15" s="144"/>
    </row>
    <row r="16" spans="1:42" ht="21.75" customHeight="1">
      <c r="A16" s="593" t="s">
        <v>875</v>
      </c>
      <c r="B16" s="593"/>
      <c r="C16" s="593"/>
      <c r="D16" s="590"/>
      <c r="E16" s="591"/>
      <c r="F16" s="591"/>
      <c r="G16" s="591"/>
      <c r="H16" s="591"/>
      <c r="I16" s="591"/>
      <c r="J16" s="591"/>
      <c r="K16" s="591"/>
      <c r="L16" s="591"/>
      <c r="M16" s="591"/>
      <c r="N16" s="591"/>
      <c r="O16" s="592"/>
      <c r="X16" s="144"/>
      <c r="Y16" s="217">
        <f>$B$133</f>
        <v>0</v>
      </c>
      <c r="Z16" s="535">
        <f>$D$133</f>
        <v>0</v>
      </c>
      <c r="AA16" s="536"/>
      <c r="AB16" s="535">
        <f>$F$133</f>
        <v>0</v>
      </c>
      <c r="AC16" s="536"/>
      <c r="AD16" s="535">
        <f>$H$133</f>
        <v>0</v>
      </c>
      <c r="AE16" s="536"/>
      <c r="AF16" s="535">
        <f>$J$133</f>
        <v>0</v>
      </c>
      <c r="AG16" s="536"/>
      <c r="AH16" s="535">
        <f>$L$133</f>
        <v>0</v>
      </c>
      <c r="AI16" s="536"/>
      <c r="AJ16" s="144"/>
      <c r="AK16" s="144"/>
      <c r="AL16" s="144"/>
      <c r="AM16" s="144"/>
      <c r="AN16" s="144"/>
      <c r="AO16" s="144"/>
      <c r="AP16" s="144"/>
    </row>
    <row r="17" spans="1:42" ht="21" customHeight="1">
      <c r="A17" s="4"/>
      <c r="B17" s="4"/>
      <c r="C17" s="4"/>
      <c r="D17" s="4"/>
      <c r="E17" s="4"/>
      <c r="F17" s="4"/>
      <c r="G17" s="4"/>
      <c r="H17" s="4"/>
      <c r="I17" s="4"/>
      <c r="J17" s="4"/>
      <c r="K17" s="4"/>
      <c r="L17" s="4"/>
      <c r="X17" s="144"/>
      <c r="Y17" s="217">
        <f>$B$134</f>
        <v>0</v>
      </c>
      <c r="Z17" s="535">
        <f>$D$134</f>
        <v>0</v>
      </c>
      <c r="AA17" s="536"/>
      <c r="AB17" s="535">
        <f>$F$134</f>
        <v>0</v>
      </c>
      <c r="AC17" s="536"/>
      <c r="AD17" s="535">
        <f>$H$134</f>
        <v>0</v>
      </c>
      <c r="AE17" s="536"/>
      <c r="AF17" s="535">
        <f>$J$134</f>
        <v>0</v>
      </c>
      <c r="AG17" s="536"/>
      <c r="AH17" s="535">
        <f>$L$134</f>
        <v>0</v>
      </c>
      <c r="AI17" s="536"/>
      <c r="AJ17" s="144"/>
      <c r="AK17" s="144"/>
      <c r="AL17" s="144"/>
      <c r="AM17" s="144"/>
      <c r="AN17" s="144"/>
      <c r="AO17" s="144"/>
      <c r="AP17" s="144"/>
    </row>
    <row r="18" spans="1:42" ht="15" customHeight="1">
      <c r="A18" s="603"/>
      <c r="B18" s="468" t="s">
        <v>1176</v>
      </c>
      <c r="C18" s="469"/>
      <c r="D18" s="493" t="s">
        <v>1654</v>
      </c>
      <c r="E18" s="493"/>
      <c r="F18" s="493"/>
      <c r="G18" s="493"/>
      <c r="H18" s="493"/>
      <c r="I18" s="493"/>
      <c r="J18" s="493"/>
      <c r="K18" s="493"/>
      <c r="L18" s="493"/>
      <c r="M18" s="493"/>
      <c r="N18" s="493"/>
      <c r="O18" s="493"/>
      <c r="X18" s="144"/>
      <c r="Y18" s="217">
        <f>$B$135</f>
        <v>0</v>
      </c>
      <c r="Z18" s="535">
        <f>$D$135</f>
        <v>0</v>
      </c>
      <c r="AA18" s="536"/>
      <c r="AB18" s="535">
        <f>$F$135</f>
        <v>0</v>
      </c>
      <c r="AC18" s="536"/>
      <c r="AD18" s="535">
        <f>$H$135</f>
        <v>0</v>
      </c>
      <c r="AE18" s="536"/>
      <c r="AF18" s="535">
        <f>$J$135</f>
        <v>0</v>
      </c>
      <c r="AG18" s="536"/>
      <c r="AH18" s="535">
        <f>$L$135</f>
        <v>0</v>
      </c>
      <c r="AI18" s="536"/>
      <c r="AJ18" s="144"/>
      <c r="AK18" s="144"/>
      <c r="AL18" s="144"/>
      <c r="AM18" s="144"/>
      <c r="AN18" s="144"/>
      <c r="AO18" s="144"/>
      <c r="AP18" s="144"/>
    </row>
    <row r="19" spans="1:42" ht="39" customHeight="1">
      <c r="A19" s="603"/>
      <c r="B19" s="470"/>
      <c r="C19" s="471"/>
      <c r="D19" s="490" t="s">
        <v>1177</v>
      </c>
      <c r="E19" s="490"/>
      <c r="F19" s="490"/>
      <c r="G19" s="379" t="s">
        <v>817</v>
      </c>
      <c r="H19" s="379" t="s">
        <v>2345</v>
      </c>
      <c r="I19" s="379" t="s">
        <v>5195</v>
      </c>
      <c r="J19" s="379" t="s">
        <v>5196</v>
      </c>
      <c r="K19" s="379" t="s">
        <v>5197</v>
      </c>
      <c r="L19" s="493" t="s">
        <v>1908</v>
      </c>
      <c r="M19" s="493"/>
      <c r="N19" s="493"/>
      <c r="O19" s="493"/>
      <c r="X19" s="144"/>
      <c r="Y19" s="217">
        <f>$B$136</f>
        <v>0</v>
      </c>
      <c r="Z19" s="535">
        <f>$D$136</f>
        <v>0</v>
      </c>
      <c r="AA19" s="536"/>
      <c r="AB19" s="535">
        <f>$F$136</f>
        <v>0</v>
      </c>
      <c r="AC19" s="536"/>
      <c r="AD19" s="535">
        <f>$H$136</f>
        <v>0</v>
      </c>
      <c r="AE19" s="536"/>
      <c r="AF19" s="535">
        <f>$J$136</f>
        <v>0</v>
      </c>
      <c r="AG19" s="536"/>
      <c r="AH19" s="535">
        <f>$L$136</f>
        <v>0</v>
      </c>
      <c r="AI19" s="536"/>
      <c r="AJ19" s="144"/>
      <c r="AK19" s="144"/>
      <c r="AL19" s="144"/>
      <c r="AM19" s="144"/>
      <c r="AN19" s="144"/>
      <c r="AO19" s="144"/>
      <c r="AP19" s="144"/>
    </row>
    <row r="20" spans="1:42" ht="42" customHeight="1">
      <c r="A20" s="602">
        <v>1</v>
      </c>
      <c r="B20" s="547"/>
      <c r="C20" s="606"/>
      <c r="D20" s="612"/>
      <c r="E20" s="612"/>
      <c r="F20" s="612"/>
      <c r="G20" s="380"/>
      <c r="H20" s="380"/>
      <c r="I20" s="415"/>
      <c r="J20" s="380"/>
      <c r="K20" s="380"/>
      <c r="L20" s="611"/>
      <c r="M20" s="611"/>
      <c r="N20" s="611"/>
      <c r="O20" s="611"/>
      <c r="X20" s="144"/>
      <c r="Y20" s="144"/>
      <c r="Z20" s="144"/>
      <c r="AD20" s="144"/>
      <c r="AE20" s="144"/>
      <c r="AF20" s="144"/>
      <c r="AG20" s="144"/>
      <c r="AH20" s="144"/>
      <c r="AI20" s="144"/>
      <c r="AJ20" s="144"/>
      <c r="AK20" s="144"/>
      <c r="AL20" s="144"/>
      <c r="AM20" s="144"/>
      <c r="AN20" s="144"/>
      <c r="AO20" s="144"/>
      <c r="AP20" s="144"/>
    </row>
    <row r="21" spans="1:42" ht="42" customHeight="1">
      <c r="A21" s="602"/>
      <c r="B21" s="607"/>
      <c r="C21" s="608"/>
      <c r="D21" s="612"/>
      <c r="E21" s="612"/>
      <c r="F21" s="612"/>
      <c r="G21" s="239"/>
      <c r="H21" s="239"/>
      <c r="I21" s="416"/>
      <c r="J21" s="239"/>
      <c r="K21" s="239"/>
      <c r="L21" s="611"/>
      <c r="M21" s="611"/>
      <c r="N21" s="611"/>
      <c r="O21" s="611"/>
      <c r="X21" s="144"/>
      <c r="Y21" s="144"/>
      <c r="Z21" s="144"/>
      <c r="AD21" s="144"/>
      <c r="AE21" s="144"/>
      <c r="AF21" s="144"/>
      <c r="AG21" s="144"/>
      <c r="AH21" s="144"/>
      <c r="AI21" s="144"/>
      <c r="AJ21" s="144"/>
      <c r="AK21" s="144"/>
      <c r="AL21" s="144"/>
      <c r="AM21" s="144"/>
      <c r="AN21" s="144"/>
      <c r="AO21" s="144"/>
      <c r="AP21" s="144"/>
    </row>
    <row r="22" spans="1:42" ht="42" customHeight="1">
      <c r="A22" s="602"/>
      <c r="B22" s="609"/>
      <c r="C22" s="610"/>
      <c r="D22" s="612"/>
      <c r="E22" s="612"/>
      <c r="F22" s="612"/>
      <c r="G22" s="239"/>
      <c r="H22" s="239"/>
      <c r="I22" s="416"/>
      <c r="J22" s="239"/>
      <c r="K22" s="239"/>
      <c r="L22" s="611"/>
      <c r="M22" s="611"/>
      <c r="N22" s="611"/>
      <c r="O22" s="611"/>
      <c r="X22" s="144"/>
      <c r="Y22" s="144"/>
      <c r="Z22" s="144"/>
      <c r="AD22" s="144"/>
      <c r="AE22" s="144"/>
      <c r="AF22" s="144"/>
      <c r="AG22" s="144"/>
      <c r="AH22" s="144"/>
      <c r="AI22" s="144"/>
      <c r="AJ22" s="144"/>
      <c r="AK22" s="144"/>
      <c r="AL22" s="144"/>
      <c r="AM22" s="144"/>
      <c r="AN22" s="144"/>
      <c r="AO22" s="144"/>
      <c r="AP22" s="144"/>
    </row>
    <row r="23" spans="1:42">
      <c r="A23" s="4"/>
      <c r="B23" s="4"/>
      <c r="C23" s="4"/>
      <c r="D23" s="146"/>
      <c r="E23" s="4"/>
      <c r="F23" s="4"/>
      <c r="G23" s="4"/>
      <c r="H23" s="4"/>
      <c r="I23" s="4"/>
      <c r="J23" s="4"/>
      <c r="K23" s="4"/>
      <c r="L23" s="4"/>
    </row>
    <row r="24" spans="1:42" ht="15" hidden="1" customHeight="1" outlineLevel="1">
      <c r="A24" s="603"/>
      <c r="B24" s="468" t="s">
        <v>1263</v>
      </c>
      <c r="C24" s="469"/>
      <c r="D24" s="493" t="s">
        <v>1655</v>
      </c>
      <c r="E24" s="493"/>
      <c r="F24" s="493"/>
      <c r="G24" s="493"/>
      <c r="H24" s="493"/>
      <c r="I24" s="493"/>
      <c r="J24" s="493"/>
      <c r="K24" s="493"/>
      <c r="L24" s="493"/>
      <c r="M24" s="493"/>
      <c r="N24" s="493"/>
      <c r="O24" s="493"/>
    </row>
    <row r="25" spans="1:42" ht="39" hidden="1" customHeight="1" outlineLevel="1">
      <c r="A25" s="603"/>
      <c r="B25" s="470"/>
      <c r="C25" s="471"/>
      <c r="D25" s="490" t="s">
        <v>1177</v>
      </c>
      <c r="E25" s="490"/>
      <c r="F25" s="490"/>
      <c r="G25" s="379" t="s">
        <v>1909</v>
      </c>
      <c r="H25" s="379" t="s">
        <v>2345</v>
      </c>
      <c r="I25" s="379" t="s">
        <v>5195</v>
      </c>
      <c r="J25" s="379" t="s">
        <v>5196</v>
      </c>
      <c r="K25" s="379" t="s">
        <v>5197</v>
      </c>
      <c r="L25" s="493" t="s">
        <v>1908</v>
      </c>
      <c r="M25" s="493"/>
      <c r="N25" s="493"/>
      <c r="O25" s="493"/>
    </row>
    <row r="26" spans="1:42" ht="42" hidden="1" customHeight="1" outlineLevel="1">
      <c r="A26" s="602">
        <v>2</v>
      </c>
      <c r="B26" s="547"/>
      <c r="C26" s="606"/>
      <c r="D26" s="612"/>
      <c r="E26" s="612"/>
      <c r="F26" s="612"/>
      <c r="G26" s="200"/>
      <c r="H26" s="200"/>
      <c r="I26" s="200"/>
      <c r="J26" s="200"/>
      <c r="K26" s="200"/>
      <c r="L26" s="612"/>
      <c r="M26" s="612"/>
      <c r="N26" s="612"/>
      <c r="O26" s="612"/>
    </row>
    <row r="27" spans="1:42" ht="42" hidden="1" customHeight="1" outlineLevel="1">
      <c r="A27" s="602"/>
      <c r="B27" s="607"/>
      <c r="C27" s="608"/>
      <c r="D27" s="612"/>
      <c r="E27" s="612"/>
      <c r="F27" s="612"/>
      <c r="G27" s="200"/>
      <c r="H27" s="200"/>
      <c r="I27" s="200"/>
      <c r="J27" s="200"/>
      <c r="K27" s="200"/>
      <c r="L27" s="612"/>
      <c r="M27" s="612"/>
      <c r="N27" s="612"/>
      <c r="O27" s="612"/>
    </row>
    <row r="28" spans="1:42" ht="42" hidden="1" customHeight="1" outlineLevel="1">
      <c r="A28" s="602"/>
      <c r="B28" s="609"/>
      <c r="C28" s="610"/>
      <c r="D28" s="612"/>
      <c r="E28" s="612"/>
      <c r="F28" s="612"/>
      <c r="G28" s="200"/>
      <c r="H28" s="200"/>
      <c r="I28" s="200"/>
      <c r="J28" s="200"/>
      <c r="K28" s="200"/>
      <c r="L28" s="612"/>
      <c r="M28" s="612"/>
      <c r="N28" s="612"/>
      <c r="O28" s="612"/>
    </row>
    <row r="29" spans="1:42" hidden="1" outlineLevel="1">
      <c r="A29" s="4"/>
      <c r="B29" s="4"/>
      <c r="C29" s="4"/>
      <c r="D29" s="146"/>
      <c r="E29" s="4"/>
      <c r="F29" s="4"/>
      <c r="G29" s="4"/>
      <c r="H29" s="4"/>
      <c r="I29" s="4"/>
      <c r="J29" s="4"/>
      <c r="K29" s="4"/>
      <c r="L29" s="4"/>
    </row>
    <row r="30" spans="1:42" ht="15" hidden="1" customHeight="1" outlineLevel="1">
      <c r="A30" s="603"/>
      <c r="B30" s="468" t="s">
        <v>1263</v>
      </c>
      <c r="C30" s="469"/>
      <c r="D30" s="493" t="s">
        <v>1655</v>
      </c>
      <c r="E30" s="493"/>
      <c r="F30" s="493"/>
      <c r="G30" s="493"/>
      <c r="H30" s="493"/>
      <c r="I30" s="493"/>
      <c r="J30" s="493"/>
      <c r="K30" s="493"/>
      <c r="L30" s="493"/>
      <c r="M30" s="493"/>
      <c r="N30" s="493"/>
      <c r="O30" s="493"/>
    </row>
    <row r="31" spans="1:42" ht="39" hidden="1" customHeight="1" outlineLevel="1">
      <c r="A31" s="603"/>
      <c r="B31" s="470"/>
      <c r="C31" s="471"/>
      <c r="D31" s="493" t="s">
        <v>1177</v>
      </c>
      <c r="E31" s="493"/>
      <c r="F31" s="493"/>
      <c r="G31" s="379" t="s">
        <v>1909</v>
      </c>
      <c r="H31" s="379" t="s">
        <v>2345</v>
      </c>
      <c r="I31" s="379" t="s">
        <v>5195</v>
      </c>
      <c r="J31" s="379" t="s">
        <v>5196</v>
      </c>
      <c r="K31" s="379" t="s">
        <v>5197</v>
      </c>
      <c r="L31" s="493" t="s">
        <v>1908</v>
      </c>
      <c r="M31" s="493"/>
      <c r="N31" s="493"/>
      <c r="O31" s="493"/>
    </row>
    <row r="32" spans="1:42" ht="42" hidden="1" customHeight="1" outlineLevel="1">
      <c r="A32" s="602">
        <v>3</v>
      </c>
      <c r="B32" s="547"/>
      <c r="C32" s="606"/>
      <c r="D32" s="612"/>
      <c r="E32" s="612"/>
      <c r="F32" s="612"/>
      <c r="G32" s="200"/>
      <c r="H32" s="200"/>
      <c r="I32" s="200"/>
      <c r="J32" s="200"/>
      <c r="K32" s="200"/>
      <c r="L32" s="612"/>
      <c r="M32" s="612"/>
      <c r="N32" s="612"/>
      <c r="O32" s="612"/>
    </row>
    <row r="33" spans="1:29" ht="42" hidden="1" customHeight="1" outlineLevel="1">
      <c r="A33" s="602"/>
      <c r="B33" s="607"/>
      <c r="C33" s="608"/>
      <c r="D33" s="612"/>
      <c r="E33" s="612"/>
      <c r="F33" s="612"/>
      <c r="G33" s="200"/>
      <c r="H33" s="200"/>
      <c r="I33" s="200"/>
      <c r="J33" s="200"/>
      <c r="K33" s="200"/>
      <c r="L33" s="612"/>
      <c r="M33" s="612"/>
      <c r="N33" s="612"/>
      <c r="O33" s="612"/>
    </row>
    <row r="34" spans="1:29" ht="42" hidden="1" customHeight="1" outlineLevel="1">
      <c r="A34" s="602"/>
      <c r="B34" s="609"/>
      <c r="C34" s="610"/>
      <c r="D34" s="612"/>
      <c r="E34" s="612"/>
      <c r="F34" s="612"/>
      <c r="G34" s="200"/>
      <c r="H34" s="200"/>
      <c r="I34" s="200"/>
      <c r="J34" s="200"/>
      <c r="K34" s="200"/>
      <c r="L34" s="612"/>
      <c r="M34" s="612"/>
      <c r="N34" s="612"/>
      <c r="O34" s="612"/>
    </row>
    <row r="35" spans="1:29" hidden="1" outlineLevel="1">
      <c r="A35" s="4"/>
      <c r="B35" s="4"/>
      <c r="C35" s="4"/>
      <c r="D35" s="4"/>
      <c r="E35" s="4"/>
      <c r="F35" s="4"/>
      <c r="G35" s="4"/>
      <c r="H35" s="4"/>
      <c r="I35" s="4"/>
      <c r="J35" s="4"/>
      <c r="K35" s="4"/>
      <c r="L35" s="4"/>
    </row>
    <row r="36" spans="1:29" collapsed="1">
      <c r="A36" s="4"/>
      <c r="B36" s="4"/>
      <c r="C36" s="4"/>
      <c r="D36" s="4"/>
      <c r="E36" s="4"/>
      <c r="F36" s="4"/>
      <c r="G36" s="4"/>
      <c r="H36" s="4"/>
      <c r="I36" s="4"/>
      <c r="J36" s="4"/>
      <c r="K36" s="4"/>
      <c r="L36" s="4"/>
    </row>
    <row r="37" spans="1:29" ht="45" customHeight="1">
      <c r="A37" s="578" t="s">
        <v>1271</v>
      </c>
      <c r="B37" s="578" t="s">
        <v>1084</v>
      </c>
      <c r="C37" s="578" t="s">
        <v>2349</v>
      </c>
      <c r="D37" s="491" t="s">
        <v>817</v>
      </c>
      <c r="E37" s="492"/>
      <c r="F37" s="491" t="s">
        <v>2345</v>
      </c>
      <c r="G37" s="500"/>
      <c r="H37" s="491" t="s">
        <v>5198</v>
      </c>
      <c r="I37" s="492"/>
      <c r="J37" s="491" t="s">
        <v>5199</v>
      </c>
      <c r="K37" s="492"/>
      <c r="L37" s="491" t="s">
        <v>5200</v>
      </c>
      <c r="M37" s="492"/>
      <c r="N37" s="491" t="s">
        <v>2347</v>
      </c>
      <c r="O37" s="492"/>
      <c r="Q37" s="584" t="s">
        <v>5336</v>
      </c>
      <c r="R37" s="584"/>
      <c r="S37" s="584"/>
      <c r="T37" s="584"/>
      <c r="U37" s="584"/>
    </row>
    <row r="38" spans="1:29" ht="39.75" customHeight="1">
      <c r="A38" s="579"/>
      <c r="B38" s="579"/>
      <c r="C38" s="579"/>
      <c r="D38" s="142" t="s">
        <v>1651</v>
      </c>
      <c r="E38" s="142" t="s">
        <v>1652</v>
      </c>
      <c r="F38" s="142" t="s">
        <v>1651</v>
      </c>
      <c r="G38" s="142" t="s">
        <v>1652</v>
      </c>
      <c r="H38" s="142" t="s">
        <v>1651</v>
      </c>
      <c r="I38" s="142" t="s">
        <v>1652</v>
      </c>
      <c r="J38" s="142" t="s">
        <v>1651</v>
      </c>
      <c r="K38" s="205" t="s">
        <v>1652</v>
      </c>
      <c r="L38" s="379" t="s">
        <v>1651</v>
      </c>
      <c r="M38" s="379" t="s">
        <v>1652</v>
      </c>
      <c r="N38" s="142" t="s">
        <v>1651</v>
      </c>
      <c r="O38" s="142" t="s">
        <v>1652</v>
      </c>
      <c r="Q38" s="584"/>
      <c r="R38" s="584"/>
      <c r="S38" s="584"/>
      <c r="T38" s="584"/>
      <c r="U38" s="584"/>
    </row>
    <row r="39" spans="1:29" ht="27.75" customHeight="1">
      <c r="A39" s="455" t="s">
        <v>1272</v>
      </c>
      <c r="B39" s="462">
        <v>421000</v>
      </c>
      <c r="C39" s="457" t="str">
        <f>IF(B39="","",VLOOKUP(B39,Упутство!$A$1912:$B$6831,2,FALSE))</f>
        <v>СТАЛНИ ТРОШКОВИ</v>
      </c>
      <c r="D39" s="458">
        <f>SUM(D40:D42)</f>
        <v>0</v>
      </c>
      <c r="E39" s="458">
        <f t="shared" ref="E39:M39" si="0">SUM(E40:E42)</f>
        <v>0</v>
      </c>
      <c r="F39" s="458">
        <f t="shared" si="0"/>
        <v>0</v>
      </c>
      <c r="G39" s="458">
        <f>SUM(G40:G42)</f>
        <v>0</v>
      </c>
      <c r="H39" s="459">
        <f t="shared" si="0"/>
        <v>0</v>
      </c>
      <c r="I39" s="459">
        <f t="shared" si="0"/>
        <v>0</v>
      </c>
      <c r="J39" s="458">
        <f t="shared" si="0"/>
        <v>0</v>
      </c>
      <c r="K39" s="458">
        <f t="shared" si="0"/>
        <v>0</v>
      </c>
      <c r="L39" s="458">
        <f t="shared" si="0"/>
        <v>0</v>
      </c>
      <c r="M39" s="458">
        <f t="shared" si="0"/>
        <v>0</v>
      </c>
      <c r="N39" s="460">
        <f t="shared" ref="N39" si="1">SUM(H39,J39,L39)</f>
        <v>0</v>
      </c>
      <c r="O39" s="461">
        <f t="shared" ref="O39" si="2">SUM(I39,K39,M39)</f>
        <v>0</v>
      </c>
      <c r="AA39" s="188"/>
      <c r="AB39" s="188"/>
      <c r="AC39" s="188"/>
    </row>
    <row r="40" spans="1:29" ht="27.75" customHeight="1">
      <c r="A40" s="427" t="s">
        <v>1273</v>
      </c>
      <c r="B40" s="463"/>
      <c r="C40" s="187" t="str">
        <f>IF(B40="","",VLOOKUP(B40,Упутство!$A$1912:$B$6831,2,FALSE))</f>
        <v/>
      </c>
      <c r="D40" s="119"/>
      <c r="E40" s="119"/>
      <c r="F40" s="119"/>
      <c r="G40" s="119"/>
      <c r="H40" s="417"/>
      <c r="I40" s="417"/>
      <c r="J40" s="119"/>
      <c r="K40" s="119"/>
      <c r="L40" s="119"/>
      <c r="M40" s="119"/>
      <c r="N40" s="118">
        <f t="shared" ref="N40:N103" si="3">SUM(H40,J40,L40)</f>
        <v>0</v>
      </c>
      <c r="O40" s="448">
        <f t="shared" ref="O40:O103" si="4">SUM(I40,K40,M40)</f>
        <v>0</v>
      </c>
      <c r="AA40" s="188"/>
      <c r="AB40" s="188"/>
      <c r="AC40" s="188"/>
    </row>
    <row r="41" spans="1:29" ht="27.75" customHeight="1">
      <c r="A41" s="427" t="s">
        <v>1274</v>
      </c>
      <c r="B41" s="463"/>
      <c r="C41" s="187" t="str">
        <f>IF(B41="","",VLOOKUP(B41,Упутство!$A$1912:$B$6831,2,FALSE))</f>
        <v/>
      </c>
      <c r="D41" s="119"/>
      <c r="E41" s="119"/>
      <c r="F41" s="119"/>
      <c r="G41" s="119"/>
      <c r="H41" s="417"/>
      <c r="I41" s="417"/>
      <c r="J41" s="119"/>
      <c r="K41" s="119"/>
      <c r="L41" s="119"/>
      <c r="M41" s="119"/>
      <c r="N41" s="118">
        <f t="shared" si="3"/>
        <v>0</v>
      </c>
      <c r="O41" s="448">
        <f t="shared" si="4"/>
        <v>0</v>
      </c>
      <c r="AA41" s="188"/>
      <c r="AB41" s="188"/>
      <c r="AC41" s="188"/>
    </row>
    <row r="42" spans="1:29" ht="27.75" customHeight="1">
      <c r="A42" s="427" t="s">
        <v>1275</v>
      </c>
      <c r="B42" s="463"/>
      <c r="C42" s="187" t="str">
        <f>IF(B42="","",VLOOKUP(B42,Упутство!$A$1912:$B$6831,2,FALSE))</f>
        <v/>
      </c>
      <c r="D42" s="119"/>
      <c r="E42" s="119"/>
      <c r="F42" s="119"/>
      <c r="G42" s="119"/>
      <c r="H42" s="417"/>
      <c r="I42" s="417"/>
      <c r="J42" s="119"/>
      <c r="K42" s="119"/>
      <c r="L42" s="119"/>
      <c r="M42" s="119"/>
      <c r="N42" s="118">
        <f t="shared" si="3"/>
        <v>0</v>
      </c>
      <c r="O42" s="448">
        <f t="shared" si="4"/>
        <v>0</v>
      </c>
      <c r="AA42" s="188"/>
      <c r="AB42" s="188"/>
      <c r="AC42" s="188"/>
    </row>
    <row r="43" spans="1:29" ht="27.75" customHeight="1">
      <c r="A43" s="455" t="s">
        <v>1276</v>
      </c>
      <c r="B43" s="462">
        <v>422000</v>
      </c>
      <c r="C43" s="457" t="str">
        <f>IF(B43="","",VLOOKUP(B43,Упутство!$A$1912:$B$6831,2,FALSE))</f>
        <v>ТРОШКОВИ ПУТОВАЊА</v>
      </c>
      <c r="D43" s="458">
        <f>SUM(D44:D46)</f>
        <v>0</v>
      </c>
      <c r="E43" s="458">
        <f t="shared" ref="E43:M43" si="5">SUM(E44:E46)</f>
        <v>0</v>
      </c>
      <c r="F43" s="458">
        <f t="shared" si="5"/>
        <v>0</v>
      </c>
      <c r="G43" s="458">
        <f>SUM(G44:G46)</f>
        <v>0</v>
      </c>
      <c r="H43" s="459">
        <f t="shared" si="5"/>
        <v>0</v>
      </c>
      <c r="I43" s="459">
        <f t="shared" si="5"/>
        <v>0</v>
      </c>
      <c r="J43" s="458">
        <f t="shared" si="5"/>
        <v>0</v>
      </c>
      <c r="K43" s="458">
        <f t="shared" si="5"/>
        <v>0</v>
      </c>
      <c r="L43" s="458">
        <f t="shared" si="5"/>
        <v>0</v>
      </c>
      <c r="M43" s="458">
        <f t="shared" si="5"/>
        <v>0</v>
      </c>
      <c r="N43" s="460">
        <f t="shared" si="3"/>
        <v>0</v>
      </c>
      <c r="O43" s="461">
        <f t="shared" si="4"/>
        <v>0</v>
      </c>
      <c r="AA43" s="188"/>
      <c r="AB43" s="188"/>
      <c r="AC43" s="188"/>
    </row>
    <row r="44" spans="1:29" ht="27.75" customHeight="1">
      <c r="A44" s="427" t="s">
        <v>1277</v>
      </c>
      <c r="B44" s="463"/>
      <c r="C44" s="187" t="str">
        <f>IF(B44="","",VLOOKUP(B44,Упутство!$A$1912:$B$6831,2,FALSE))</f>
        <v/>
      </c>
      <c r="D44" s="119"/>
      <c r="E44" s="119"/>
      <c r="F44" s="119"/>
      <c r="G44" s="119"/>
      <c r="H44" s="417"/>
      <c r="I44" s="417"/>
      <c r="J44" s="119"/>
      <c r="K44" s="119"/>
      <c r="L44" s="119"/>
      <c r="M44" s="119"/>
      <c r="N44" s="118">
        <f t="shared" si="3"/>
        <v>0</v>
      </c>
      <c r="O44" s="448">
        <f t="shared" si="4"/>
        <v>0</v>
      </c>
      <c r="AA44" s="188"/>
      <c r="AB44" s="188"/>
      <c r="AC44" s="188"/>
    </row>
    <row r="45" spans="1:29" ht="27.75" customHeight="1">
      <c r="A45" s="427" t="s">
        <v>1278</v>
      </c>
      <c r="B45" s="463"/>
      <c r="C45" s="187" t="str">
        <f>IF(B45="","",VLOOKUP(B45,Упутство!$A$1912:$B$6831,2,FALSE))</f>
        <v/>
      </c>
      <c r="D45" s="119"/>
      <c r="E45" s="119"/>
      <c r="F45" s="119"/>
      <c r="G45" s="119"/>
      <c r="H45" s="417"/>
      <c r="I45" s="417"/>
      <c r="J45" s="119"/>
      <c r="K45" s="119"/>
      <c r="L45" s="119"/>
      <c r="M45" s="119"/>
      <c r="N45" s="118">
        <f t="shared" si="3"/>
        <v>0</v>
      </c>
      <c r="O45" s="448">
        <f t="shared" si="4"/>
        <v>0</v>
      </c>
      <c r="AA45" s="188"/>
      <c r="AB45" s="188"/>
      <c r="AC45" s="188"/>
    </row>
    <row r="46" spans="1:29" ht="27.75" customHeight="1">
      <c r="A46" s="427" t="s">
        <v>1279</v>
      </c>
      <c r="B46" s="463"/>
      <c r="C46" s="187" t="str">
        <f>IF(B46="","",VLOOKUP(B46,Упутство!$A$1912:$B$6831,2,FALSE))</f>
        <v/>
      </c>
      <c r="D46" s="119"/>
      <c r="E46" s="119"/>
      <c r="F46" s="119"/>
      <c r="G46" s="119"/>
      <c r="H46" s="417"/>
      <c r="I46" s="417"/>
      <c r="J46" s="119"/>
      <c r="K46" s="119"/>
      <c r="L46" s="119"/>
      <c r="M46" s="119"/>
      <c r="N46" s="118">
        <f t="shared" si="3"/>
        <v>0</v>
      </c>
      <c r="O46" s="448">
        <f t="shared" si="4"/>
        <v>0</v>
      </c>
      <c r="AA46" s="188"/>
      <c r="AB46" s="188"/>
      <c r="AC46" s="188"/>
    </row>
    <row r="47" spans="1:29" ht="27.75" customHeight="1">
      <c r="A47" s="455" t="s">
        <v>1280</v>
      </c>
      <c r="B47" s="462">
        <v>423000</v>
      </c>
      <c r="C47" s="457" t="str">
        <f>IF(B47="","",VLOOKUP(B47,Упутство!$A$1912:$B$6831,2,FALSE))</f>
        <v>УСЛУГЕ ПО УГОВОРУ</v>
      </c>
      <c r="D47" s="458">
        <f>SUM(D48:D55)</f>
        <v>0</v>
      </c>
      <c r="E47" s="458">
        <f t="shared" ref="E47:M47" si="6">SUM(E48:E55)</f>
        <v>0</v>
      </c>
      <c r="F47" s="458">
        <f t="shared" si="6"/>
        <v>0</v>
      </c>
      <c r="G47" s="458">
        <f>SUM(G48:G55)</f>
        <v>0</v>
      </c>
      <c r="H47" s="459">
        <f t="shared" si="6"/>
        <v>0</v>
      </c>
      <c r="I47" s="459">
        <f t="shared" si="6"/>
        <v>0</v>
      </c>
      <c r="J47" s="458">
        <f t="shared" si="6"/>
        <v>0</v>
      </c>
      <c r="K47" s="458">
        <f t="shared" si="6"/>
        <v>0</v>
      </c>
      <c r="L47" s="458">
        <f t="shared" si="6"/>
        <v>0</v>
      </c>
      <c r="M47" s="458">
        <f t="shared" si="6"/>
        <v>0</v>
      </c>
      <c r="N47" s="460">
        <f t="shared" si="3"/>
        <v>0</v>
      </c>
      <c r="O47" s="461">
        <f t="shared" si="4"/>
        <v>0</v>
      </c>
      <c r="AA47" s="188"/>
      <c r="AB47" s="188"/>
      <c r="AC47" s="188"/>
    </row>
    <row r="48" spans="1:29" ht="27.75" customHeight="1">
      <c r="A48" s="427" t="s">
        <v>1281</v>
      </c>
      <c r="B48" s="463"/>
      <c r="C48" s="187" t="str">
        <f>IF(B48="","",VLOOKUP(B48,Упутство!$A$1912:$B$6831,2,FALSE))</f>
        <v/>
      </c>
      <c r="D48" s="119"/>
      <c r="E48" s="119"/>
      <c r="F48" s="119"/>
      <c r="G48" s="119"/>
      <c r="H48" s="417"/>
      <c r="I48" s="417"/>
      <c r="J48" s="119"/>
      <c r="K48" s="119"/>
      <c r="L48" s="119"/>
      <c r="M48" s="119"/>
      <c r="N48" s="118">
        <f t="shared" si="3"/>
        <v>0</v>
      </c>
      <c r="O48" s="448">
        <f t="shared" si="4"/>
        <v>0</v>
      </c>
      <c r="AA48" s="188"/>
      <c r="AB48" s="188"/>
      <c r="AC48" s="188"/>
    </row>
    <row r="49" spans="1:29" ht="27.75" customHeight="1">
      <c r="A49" s="427" t="s">
        <v>1090</v>
      </c>
      <c r="B49" s="463"/>
      <c r="C49" s="187" t="str">
        <f>IF(B49="","",VLOOKUP(B49,Упутство!$A$1912:$B$6831,2,FALSE))</f>
        <v/>
      </c>
      <c r="D49" s="119"/>
      <c r="E49" s="119"/>
      <c r="F49" s="119"/>
      <c r="G49" s="119"/>
      <c r="H49" s="417"/>
      <c r="I49" s="417"/>
      <c r="J49" s="119"/>
      <c r="K49" s="119"/>
      <c r="L49" s="119"/>
      <c r="M49" s="119"/>
      <c r="N49" s="118">
        <f t="shared" si="3"/>
        <v>0</v>
      </c>
      <c r="O49" s="448">
        <f t="shared" si="4"/>
        <v>0</v>
      </c>
      <c r="AA49" s="188"/>
      <c r="AB49" s="188"/>
      <c r="AC49" s="188"/>
    </row>
    <row r="50" spans="1:29" ht="27.75" customHeight="1">
      <c r="A50" s="427" t="s">
        <v>1091</v>
      </c>
      <c r="B50" s="463"/>
      <c r="C50" s="187" t="str">
        <f>IF(B50="","",VLOOKUP(B50,Упутство!$A$1912:$B$6831,2,FALSE))</f>
        <v/>
      </c>
      <c r="D50" s="119"/>
      <c r="E50" s="119"/>
      <c r="F50" s="119"/>
      <c r="G50" s="119"/>
      <c r="H50" s="417"/>
      <c r="I50" s="417"/>
      <c r="J50" s="119"/>
      <c r="K50" s="119"/>
      <c r="L50" s="119"/>
      <c r="M50" s="119"/>
      <c r="N50" s="118">
        <f t="shared" si="3"/>
        <v>0</v>
      </c>
      <c r="O50" s="448">
        <f t="shared" si="4"/>
        <v>0</v>
      </c>
      <c r="AA50" s="188"/>
      <c r="AB50" s="188"/>
      <c r="AC50" s="188"/>
    </row>
    <row r="51" spans="1:29" ht="27.75" customHeight="1">
      <c r="A51" s="427" t="s">
        <v>1092</v>
      </c>
      <c r="B51" s="463"/>
      <c r="C51" s="187" t="str">
        <f>IF(B51="","",VLOOKUP(B51,Упутство!$A$1912:$B$6831,2,FALSE))</f>
        <v/>
      </c>
      <c r="D51" s="119"/>
      <c r="E51" s="119"/>
      <c r="F51" s="119"/>
      <c r="G51" s="119"/>
      <c r="H51" s="417"/>
      <c r="I51" s="417"/>
      <c r="J51" s="119"/>
      <c r="K51" s="119"/>
      <c r="L51" s="119"/>
      <c r="M51" s="119"/>
      <c r="N51" s="118">
        <f t="shared" si="3"/>
        <v>0</v>
      </c>
      <c r="O51" s="448">
        <f t="shared" si="4"/>
        <v>0</v>
      </c>
      <c r="AA51" s="188"/>
      <c r="AB51" s="188"/>
      <c r="AC51" s="188"/>
    </row>
    <row r="52" spans="1:29" ht="27.75" customHeight="1">
      <c r="A52" s="427" t="s">
        <v>1093</v>
      </c>
      <c r="B52" s="463"/>
      <c r="C52" s="187" t="str">
        <f>IF(B52="","",VLOOKUP(B52,Упутство!$A$1912:$B$6831,2,FALSE))</f>
        <v/>
      </c>
      <c r="D52" s="119"/>
      <c r="E52" s="119"/>
      <c r="F52" s="119"/>
      <c r="G52" s="119"/>
      <c r="H52" s="417"/>
      <c r="I52" s="417"/>
      <c r="J52" s="119"/>
      <c r="K52" s="119"/>
      <c r="L52" s="119"/>
      <c r="M52" s="119"/>
      <c r="N52" s="118">
        <f t="shared" si="3"/>
        <v>0</v>
      </c>
      <c r="O52" s="448">
        <f t="shared" si="4"/>
        <v>0</v>
      </c>
      <c r="AA52" s="188"/>
      <c r="AB52" s="188"/>
      <c r="AC52" s="188"/>
    </row>
    <row r="53" spans="1:29" ht="27.75" customHeight="1">
      <c r="A53" s="455" t="s">
        <v>1094</v>
      </c>
      <c r="B53" s="463"/>
      <c r="C53" s="457" t="str">
        <f>IF(B53="","",VLOOKUP(B53,Упутство!$A$1912:$B$6831,2,FALSE))</f>
        <v/>
      </c>
      <c r="D53" s="119"/>
      <c r="E53" s="119"/>
      <c r="F53" s="119"/>
      <c r="G53" s="119"/>
      <c r="H53" s="417"/>
      <c r="I53" s="417"/>
      <c r="J53" s="119"/>
      <c r="K53" s="119"/>
      <c r="L53" s="119"/>
      <c r="M53" s="119"/>
      <c r="N53" s="118">
        <f t="shared" si="3"/>
        <v>0</v>
      </c>
      <c r="O53" s="448">
        <f t="shared" si="4"/>
        <v>0</v>
      </c>
      <c r="AA53" s="188"/>
      <c r="AB53" s="188"/>
      <c r="AC53" s="188"/>
    </row>
    <row r="54" spans="1:29" ht="27.75" customHeight="1">
      <c r="A54" s="427" t="s">
        <v>1095</v>
      </c>
      <c r="B54" s="463"/>
      <c r="C54" s="187" t="str">
        <f>IF(B54="","",VLOOKUP(B54,Упутство!$A$1912:$B$6831,2,FALSE))</f>
        <v/>
      </c>
      <c r="D54" s="119"/>
      <c r="E54" s="119"/>
      <c r="F54" s="119"/>
      <c r="G54" s="119"/>
      <c r="H54" s="417"/>
      <c r="I54" s="417"/>
      <c r="J54" s="119"/>
      <c r="K54" s="119"/>
      <c r="L54" s="119"/>
      <c r="M54" s="119"/>
      <c r="N54" s="118">
        <f t="shared" si="3"/>
        <v>0</v>
      </c>
      <c r="O54" s="448">
        <f t="shared" si="4"/>
        <v>0</v>
      </c>
      <c r="AA54" s="188"/>
      <c r="AB54" s="188"/>
      <c r="AC54" s="188"/>
    </row>
    <row r="55" spans="1:29" ht="27.75" customHeight="1">
      <c r="A55" s="427" t="s">
        <v>1657</v>
      </c>
      <c r="B55" s="463"/>
      <c r="C55" s="187" t="str">
        <f>IF(B55="","",VLOOKUP(B55,Упутство!$A$1912:$B$6831,2,FALSE))</f>
        <v/>
      </c>
      <c r="D55" s="119"/>
      <c r="E55" s="119"/>
      <c r="F55" s="119"/>
      <c r="G55" s="119"/>
      <c r="H55" s="417"/>
      <c r="I55" s="417"/>
      <c r="J55" s="119"/>
      <c r="K55" s="119"/>
      <c r="L55" s="119"/>
      <c r="M55" s="119"/>
      <c r="N55" s="118">
        <f t="shared" si="3"/>
        <v>0</v>
      </c>
      <c r="O55" s="448">
        <f t="shared" si="4"/>
        <v>0</v>
      </c>
      <c r="AA55" s="188"/>
      <c r="AB55" s="188"/>
      <c r="AC55" s="188"/>
    </row>
    <row r="56" spans="1:29" ht="27.75" customHeight="1">
      <c r="A56" s="455" t="s">
        <v>1658</v>
      </c>
      <c r="B56" s="462">
        <v>424000</v>
      </c>
      <c r="C56" s="457" t="str">
        <f>IF(B56="","",VLOOKUP(B56,Упутство!$A$1912:$B$6831,2,FALSE))</f>
        <v>СПЕЦИЈАЛИЗОВАНЕ УСЛУГЕ</v>
      </c>
      <c r="D56" s="458">
        <f>SUM(D57:D59)</f>
        <v>0</v>
      </c>
      <c r="E56" s="458">
        <f t="shared" ref="E56:M56" si="7">SUM(E57:E59)</f>
        <v>0</v>
      </c>
      <c r="F56" s="458">
        <f t="shared" si="7"/>
        <v>0</v>
      </c>
      <c r="G56" s="458">
        <f>SUM(G57:G59)</f>
        <v>0</v>
      </c>
      <c r="H56" s="459">
        <f t="shared" si="7"/>
        <v>0</v>
      </c>
      <c r="I56" s="459">
        <f t="shared" si="7"/>
        <v>0</v>
      </c>
      <c r="J56" s="458">
        <f t="shared" si="7"/>
        <v>0</v>
      </c>
      <c r="K56" s="458">
        <f t="shared" si="7"/>
        <v>0</v>
      </c>
      <c r="L56" s="458">
        <f t="shared" si="7"/>
        <v>0</v>
      </c>
      <c r="M56" s="458">
        <f t="shared" si="7"/>
        <v>0</v>
      </c>
      <c r="N56" s="460">
        <f t="shared" si="3"/>
        <v>0</v>
      </c>
      <c r="O56" s="461">
        <f t="shared" si="4"/>
        <v>0</v>
      </c>
      <c r="AA56" s="188"/>
      <c r="AB56" s="188"/>
      <c r="AC56" s="188"/>
    </row>
    <row r="57" spans="1:29" ht="27.75" customHeight="1">
      <c r="A57" s="427" t="s">
        <v>1659</v>
      </c>
      <c r="B57" s="463"/>
      <c r="C57" s="187" t="str">
        <f>IF(B57="","",VLOOKUP(B57,Упутство!$A$1912:$B$6831,2,FALSE))</f>
        <v/>
      </c>
      <c r="D57" s="119"/>
      <c r="E57" s="119"/>
      <c r="F57" s="119"/>
      <c r="G57" s="119"/>
      <c r="H57" s="417"/>
      <c r="I57" s="417"/>
      <c r="J57" s="119"/>
      <c r="K57" s="119"/>
      <c r="L57" s="119"/>
      <c r="M57" s="119"/>
      <c r="N57" s="118">
        <f t="shared" si="3"/>
        <v>0</v>
      </c>
      <c r="O57" s="448">
        <f t="shared" si="4"/>
        <v>0</v>
      </c>
      <c r="AA57" s="188"/>
      <c r="AB57" s="188"/>
      <c r="AC57" s="188"/>
    </row>
    <row r="58" spans="1:29" ht="27.75" customHeight="1">
      <c r="A58" s="427" t="s">
        <v>1660</v>
      </c>
      <c r="B58" s="463"/>
      <c r="C58" s="187" t="str">
        <f>IF(B58="","",VLOOKUP(B58,Упутство!$A$1912:$B$6831,2,FALSE))</f>
        <v/>
      </c>
      <c r="D58" s="119"/>
      <c r="E58" s="119"/>
      <c r="F58" s="119"/>
      <c r="G58" s="119"/>
      <c r="H58" s="417"/>
      <c r="I58" s="417"/>
      <c r="J58" s="119"/>
      <c r="K58" s="119"/>
      <c r="L58" s="119"/>
      <c r="M58" s="119"/>
      <c r="N58" s="118">
        <f t="shared" si="3"/>
        <v>0</v>
      </c>
      <c r="O58" s="448">
        <f t="shared" si="4"/>
        <v>0</v>
      </c>
      <c r="AA58" s="188"/>
      <c r="AB58" s="188"/>
      <c r="AC58" s="188"/>
    </row>
    <row r="59" spans="1:29" ht="27.75" customHeight="1">
      <c r="A59" s="427" t="s">
        <v>1661</v>
      </c>
      <c r="B59" s="463"/>
      <c r="C59" s="187" t="str">
        <f>IF(B59="","",VLOOKUP(B59,Упутство!$A$1912:$B$6831,2,FALSE))</f>
        <v/>
      </c>
      <c r="D59" s="119"/>
      <c r="E59" s="119"/>
      <c r="F59" s="119"/>
      <c r="G59" s="119"/>
      <c r="H59" s="417"/>
      <c r="I59" s="417"/>
      <c r="J59" s="119"/>
      <c r="K59" s="119"/>
      <c r="L59" s="119"/>
      <c r="M59" s="119"/>
      <c r="N59" s="118">
        <f t="shared" si="3"/>
        <v>0</v>
      </c>
      <c r="O59" s="448">
        <f t="shared" si="4"/>
        <v>0</v>
      </c>
      <c r="AA59" s="188"/>
      <c r="AB59" s="188"/>
      <c r="AC59" s="188"/>
    </row>
    <row r="60" spans="1:29" ht="27.75" customHeight="1">
      <c r="A60" s="455" t="s">
        <v>1662</v>
      </c>
      <c r="B60" s="462">
        <v>425000</v>
      </c>
      <c r="C60" s="457" t="str">
        <f>IF(B60="","",VLOOKUP(B60,Упутство!$A$1912:$B$6831,2,FALSE))</f>
        <v>ТЕКУЋЕ ПОПРАВКЕ И ОДРЖАВАЊЕ</v>
      </c>
      <c r="D60" s="458">
        <f>SUM(D61:D63)</f>
        <v>0</v>
      </c>
      <c r="E60" s="458">
        <f t="shared" ref="E60:M60" si="8">SUM(E61:E63)</f>
        <v>0</v>
      </c>
      <c r="F60" s="458">
        <f t="shared" si="8"/>
        <v>0</v>
      </c>
      <c r="G60" s="458">
        <f>SUM(G61:G63)</f>
        <v>0</v>
      </c>
      <c r="H60" s="459">
        <f t="shared" si="8"/>
        <v>0</v>
      </c>
      <c r="I60" s="459">
        <f t="shared" si="8"/>
        <v>0</v>
      </c>
      <c r="J60" s="458">
        <f t="shared" si="8"/>
        <v>0</v>
      </c>
      <c r="K60" s="458">
        <f t="shared" si="8"/>
        <v>0</v>
      </c>
      <c r="L60" s="458">
        <f t="shared" si="8"/>
        <v>0</v>
      </c>
      <c r="M60" s="458">
        <f t="shared" si="8"/>
        <v>0</v>
      </c>
      <c r="N60" s="460">
        <f t="shared" si="3"/>
        <v>0</v>
      </c>
      <c r="O60" s="461">
        <f t="shared" si="4"/>
        <v>0</v>
      </c>
      <c r="AA60" s="188"/>
      <c r="AB60" s="188"/>
      <c r="AC60" s="188"/>
    </row>
    <row r="61" spans="1:29" ht="27.75" customHeight="1">
      <c r="A61" s="427" t="s">
        <v>1663</v>
      </c>
      <c r="B61" s="463"/>
      <c r="C61" s="187" t="str">
        <f>IF(B61="","",VLOOKUP(B61,Упутство!$A$1912:$B$6831,2,FALSE))</f>
        <v/>
      </c>
      <c r="D61" s="119"/>
      <c r="E61" s="119"/>
      <c r="F61" s="119"/>
      <c r="G61" s="119"/>
      <c r="H61" s="417"/>
      <c r="I61" s="417"/>
      <c r="J61" s="119"/>
      <c r="K61" s="119"/>
      <c r="L61" s="119"/>
      <c r="M61" s="119"/>
      <c r="N61" s="118">
        <f t="shared" si="3"/>
        <v>0</v>
      </c>
      <c r="O61" s="448">
        <f t="shared" si="4"/>
        <v>0</v>
      </c>
      <c r="AA61" s="188"/>
      <c r="AB61" s="188"/>
      <c r="AC61" s="188"/>
    </row>
    <row r="62" spans="1:29" ht="27.75" customHeight="1">
      <c r="A62" s="427" t="s">
        <v>1664</v>
      </c>
      <c r="B62" s="463"/>
      <c r="C62" s="187" t="str">
        <f>IF(B62="","",VLOOKUP(B62,Упутство!$A$1912:$B$6831,2,FALSE))</f>
        <v/>
      </c>
      <c r="D62" s="119"/>
      <c r="E62" s="119"/>
      <c r="F62" s="119"/>
      <c r="G62" s="119"/>
      <c r="H62" s="417"/>
      <c r="I62" s="417"/>
      <c r="J62" s="119"/>
      <c r="K62" s="119"/>
      <c r="L62" s="119"/>
      <c r="M62" s="119"/>
      <c r="N62" s="118">
        <f t="shared" si="3"/>
        <v>0</v>
      </c>
      <c r="O62" s="448">
        <f t="shared" si="4"/>
        <v>0</v>
      </c>
      <c r="AA62" s="188"/>
      <c r="AB62" s="188"/>
      <c r="AC62" s="188"/>
    </row>
    <row r="63" spans="1:29" ht="27.75" customHeight="1">
      <c r="A63" s="427" t="s">
        <v>1665</v>
      </c>
      <c r="B63" s="463"/>
      <c r="C63" s="187" t="str">
        <f>IF(B63="","",VLOOKUP(B63,Упутство!$A$1912:$B$6831,2,FALSE))</f>
        <v/>
      </c>
      <c r="D63" s="119"/>
      <c r="E63" s="119"/>
      <c r="F63" s="119"/>
      <c r="G63" s="119"/>
      <c r="H63" s="417"/>
      <c r="I63" s="417"/>
      <c r="J63" s="119"/>
      <c r="K63" s="119"/>
      <c r="L63" s="119"/>
      <c r="M63" s="119"/>
      <c r="N63" s="118">
        <f t="shared" si="3"/>
        <v>0</v>
      </c>
      <c r="O63" s="448">
        <f t="shared" si="4"/>
        <v>0</v>
      </c>
      <c r="AA63" s="188"/>
      <c r="AB63" s="188"/>
      <c r="AC63" s="188"/>
    </row>
    <row r="64" spans="1:29" ht="27.75" customHeight="1">
      <c r="A64" s="455" t="s">
        <v>321</v>
      </c>
      <c r="B64" s="462">
        <v>426000</v>
      </c>
      <c r="C64" s="457" t="str">
        <f>IF(B64="","",VLOOKUP(B64,Упутство!$A$1912:$B$6831,2,FALSE))</f>
        <v>МАТЕРИЈАЛ</v>
      </c>
      <c r="D64" s="458">
        <f>SUM(D65:D70)</f>
        <v>0</v>
      </c>
      <c r="E64" s="458">
        <f t="shared" ref="E64:M64" si="9">SUM(E65:E70)</f>
        <v>0</v>
      </c>
      <c r="F64" s="458">
        <f t="shared" si="9"/>
        <v>0</v>
      </c>
      <c r="G64" s="458">
        <f>SUM(G65:G70)</f>
        <v>0</v>
      </c>
      <c r="H64" s="459">
        <f t="shared" si="9"/>
        <v>0</v>
      </c>
      <c r="I64" s="459">
        <f t="shared" si="9"/>
        <v>0</v>
      </c>
      <c r="J64" s="458">
        <f t="shared" si="9"/>
        <v>0</v>
      </c>
      <c r="K64" s="458">
        <f t="shared" si="9"/>
        <v>0</v>
      </c>
      <c r="L64" s="458">
        <f t="shared" si="9"/>
        <v>0</v>
      </c>
      <c r="M64" s="458">
        <f t="shared" si="9"/>
        <v>0</v>
      </c>
      <c r="N64" s="460">
        <f t="shared" si="3"/>
        <v>0</v>
      </c>
      <c r="O64" s="461">
        <f t="shared" si="4"/>
        <v>0</v>
      </c>
      <c r="AA64" s="188"/>
      <c r="AB64" s="188"/>
      <c r="AC64" s="188"/>
    </row>
    <row r="65" spans="1:29" ht="27.75" customHeight="1">
      <c r="A65" s="427" t="s">
        <v>322</v>
      </c>
      <c r="B65" s="463"/>
      <c r="C65" s="187" t="str">
        <f>IF(B65="","",VLOOKUP(B65,Упутство!$A$1912:$B$6831,2,FALSE))</f>
        <v/>
      </c>
      <c r="D65" s="119"/>
      <c r="E65" s="119"/>
      <c r="F65" s="119"/>
      <c r="G65" s="119"/>
      <c r="H65" s="417"/>
      <c r="I65" s="417"/>
      <c r="J65" s="119"/>
      <c r="K65" s="119"/>
      <c r="L65" s="119"/>
      <c r="M65" s="119"/>
      <c r="N65" s="118">
        <f t="shared" si="3"/>
        <v>0</v>
      </c>
      <c r="O65" s="448">
        <f t="shared" si="4"/>
        <v>0</v>
      </c>
      <c r="AA65" s="188"/>
      <c r="AB65" s="188"/>
      <c r="AC65" s="188"/>
    </row>
    <row r="66" spans="1:29" ht="27.75" customHeight="1">
      <c r="A66" s="427" t="s">
        <v>323</v>
      </c>
      <c r="B66" s="463"/>
      <c r="C66" s="187" t="str">
        <f>IF(B66="","",VLOOKUP(B66,Упутство!$A$1912:$B$6831,2,FALSE))</f>
        <v/>
      </c>
      <c r="D66" s="119"/>
      <c r="E66" s="119"/>
      <c r="F66" s="119"/>
      <c r="G66" s="119"/>
      <c r="H66" s="417"/>
      <c r="I66" s="417"/>
      <c r="J66" s="119"/>
      <c r="K66" s="119"/>
      <c r="L66" s="119"/>
      <c r="M66" s="119"/>
      <c r="N66" s="118">
        <f t="shared" si="3"/>
        <v>0</v>
      </c>
      <c r="O66" s="448">
        <f t="shared" si="4"/>
        <v>0</v>
      </c>
      <c r="AA66" s="188"/>
      <c r="AB66" s="188"/>
      <c r="AC66" s="188"/>
    </row>
    <row r="67" spans="1:29" ht="27.75" customHeight="1">
      <c r="A67" s="427" t="s">
        <v>324</v>
      </c>
      <c r="B67" s="463"/>
      <c r="C67" s="187" t="str">
        <f>IF(B67="","",VLOOKUP(B67,Упутство!$A$1912:$B$6831,2,FALSE))</f>
        <v/>
      </c>
      <c r="D67" s="119"/>
      <c r="E67" s="119"/>
      <c r="F67" s="119"/>
      <c r="G67" s="119"/>
      <c r="H67" s="417"/>
      <c r="I67" s="417"/>
      <c r="J67" s="119"/>
      <c r="K67" s="119"/>
      <c r="L67" s="119"/>
      <c r="M67" s="119"/>
      <c r="N67" s="118">
        <f t="shared" si="3"/>
        <v>0</v>
      </c>
      <c r="O67" s="448">
        <f t="shared" si="4"/>
        <v>0</v>
      </c>
      <c r="AA67" s="188"/>
      <c r="AB67" s="188"/>
      <c r="AC67" s="188"/>
    </row>
    <row r="68" spans="1:29" ht="27.75" customHeight="1">
      <c r="A68" s="427" t="s">
        <v>325</v>
      </c>
      <c r="B68" s="463"/>
      <c r="C68" s="187" t="str">
        <f>IF(B68="","",VLOOKUP(B68,Упутство!$A$1912:$B$6831,2,FALSE))</f>
        <v/>
      </c>
      <c r="D68" s="119"/>
      <c r="E68" s="119"/>
      <c r="F68" s="119"/>
      <c r="G68" s="119"/>
      <c r="H68" s="417"/>
      <c r="I68" s="417"/>
      <c r="J68" s="119"/>
      <c r="K68" s="119"/>
      <c r="L68" s="119"/>
      <c r="M68" s="119"/>
      <c r="N68" s="118">
        <f t="shared" si="3"/>
        <v>0</v>
      </c>
      <c r="O68" s="448">
        <f t="shared" si="4"/>
        <v>0</v>
      </c>
      <c r="AA68" s="188"/>
      <c r="AB68" s="188"/>
      <c r="AC68" s="188"/>
    </row>
    <row r="69" spans="1:29" ht="27.75" customHeight="1">
      <c r="A69" s="427" t="s">
        <v>326</v>
      </c>
      <c r="B69" s="463"/>
      <c r="C69" s="187" t="str">
        <f>IF(B69="","",VLOOKUP(B69,Упутство!$A$1912:$B$6831,2,FALSE))</f>
        <v/>
      </c>
      <c r="D69" s="119"/>
      <c r="E69" s="119"/>
      <c r="F69" s="119"/>
      <c r="G69" s="119"/>
      <c r="H69" s="417"/>
      <c r="I69" s="417"/>
      <c r="J69" s="119"/>
      <c r="K69" s="119"/>
      <c r="L69" s="119"/>
      <c r="M69" s="119"/>
      <c r="N69" s="118">
        <f t="shared" si="3"/>
        <v>0</v>
      </c>
      <c r="O69" s="448">
        <f t="shared" si="4"/>
        <v>0</v>
      </c>
      <c r="AA69" s="188"/>
      <c r="AB69" s="188"/>
      <c r="AC69" s="188"/>
    </row>
    <row r="70" spans="1:29" ht="27.75" customHeight="1">
      <c r="A70" s="427" t="s">
        <v>327</v>
      </c>
      <c r="B70" s="463"/>
      <c r="C70" s="187" t="str">
        <f>IF(B70="","",VLOOKUP(B70,Упутство!$A$1912:$B$6831,2,FALSE))</f>
        <v/>
      </c>
      <c r="D70" s="119"/>
      <c r="E70" s="119"/>
      <c r="F70" s="119"/>
      <c r="G70" s="119"/>
      <c r="H70" s="417"/>
      <c r="I70" s="417"/>
      <c r="J70" s="119"/>
      <c r="K70" s="119"/>
      <c r="L70" s="119"/>
      <c r="M70" s="119"/>
      <c r="N70" s="118">
        <f t="shared" si="3"/>
        <v>0</v>
      </c>
      <c r="O70" s="448">
        <f t="shared" si="4"/>
        <v>0</v>
      </c>
      <c r="AA70" s="188"/>
      <c r="AB70" s="188"/>
      <c r="AC70" s="188"/>
    </row>
    <row r="71" spans="1:29" ht="27.75" customHeight="1">
      <c r="A71" s="455" t="s">
        <v>328</v>
      </c>
      <c r="B71" s="462">
        <v>451000</v>
      </c>
      <c r="C71" s="457" t="str">
        <f>IF(B71="","",VLOOKUP(B71,Упутство!$A$1912:$B$6831,2,FALSE))</f>
        <v>СУБВЕНЦИЈЕ ЈАВНИМ НЕФИНАНСИЈСКИМ ПРЕДУЗЕЋИМА И ОРГАНИЗАЦИЈАМА</v>
      </c>
      <c r="D71" s="458">
        <f>SUM(D72:D73)</f>
        <v>0</v>
      </c>
      <c r="E71" s="458">
        <f t="shared" ref="E71:M71" si="10">SUM(E72:E73)</f>
        <v>0</v>
      </c>
      <c r="F71" s="458">
        <f t="shared" si="10"/>
        <v>0</v>
      </c>
      <c r="G71" s="458">
        <f>SUM(G72:G73)</f>
        <v>0</v>
      </c>
      <c r="H71" s="459">
        <f t="shared" si="10"/>
        <v>0</v>
      </c>
      <c r="I71" s="459">
        <f t="shared" si="10"/>
        <v>0</v>
      </c>
      <c r="J71" s="458">
        <f t="shared" si="10"/>
        <v>0</v>
      </c>
      <c r="K71" s="458">
        <f t="shared" si="10"/>
        <v>0</v>
      </c>
      <c r="L71" s="458">
        <f t="shared" si="10"/>
        <v>0</v>
      </c>
      <c r="M71" s="458">
        <f t="shared" si="10"/>
        <v>0</v>
      </c>
      <c r="N71" s="460">
        <f t="shared" si="3"/>
        <v>0</v>
      </c>
      <c r="O71" s="461">
        <f t="shared" si="4"/>
        <v>0</v>
      </c>
      <c r="AA71" s="188"/>
      <c r="AB71" s="188"/>
      <c r="AC71" s="188"/>
    </row>
    <row r="72" spans="1:29" ht="27.75" customHeight="1">
      <c r="A72" s="427" t="s">
        <v>329</v>
      </c>
      <c r="B72" s="463"/>
      <c r="C72" s="187" t="str">
        <f>IF(B72="","",VLOOKUP(B72,Упутство!$A$1912:$B$6831,2,FALSE))</f>
        <v/>
      </c>
      <c r="D72" s="119"/>
      <c r="E72" s="119"/>
      <c r="F72" s="119"/>
      <c r="G72" s="119"/>
      <c r="H72" s="417"/>
      <c r="I72" s="417"/>
      <c r="J72" s="119"/>
      <c r="K72" s="119"/>
      <c r="L72" s="119"/>
      <c r="M72" s="119"/>
      <c r="N72" s="118">
        <f t="shared" si="3"/>
        <v>0</v>
      </c>
      <c r="O72" s="448">
        <f t="shared" si="4"/>
        <v>0</v>
      </c>
      <c r="AA72" s="188"/>
      <c r="AB72" s="188"/>
      <c r="AC72" s="188"/>
    </row>
    <row r="73" spans="1:29" ht="27.75" customHeight="1">
      <c r="A73" s="427" t="s">
        <v>330</v>
      </c>
      <c r="B73" s="463"/>
      <c r="C73" s="187" t="str">
        <f>IF(B73="","",VLOOKUP(B73,Упутство!$A$1912:$B$6831,2,FALSE))</f>
        <v/>
      </c>
      <c r="D73" s="119"/>
      <c r="E73" s="119"/>
      <c r="F73" s="119"/>
      <c r="G73" s="119"/>
      <c r="H73" s="417"/>
      <c r="I73" s="417"/>
      <c r="J73" s="119"/>
      <c r="K73" s="119"/>
      <c r="L73" s="119"/>
      <c r="M73" s="119"/>
      <c r="N73" s="118">
        <f t="shared" si="3"/>
        <v>0</v>
      </c>
      <c r="O73" s="448">
        <f t="shared" si="4"/>
        <v>0</v>
      </c>
      <c r="AA73" s="188"/>
      <c r="AB73" s="188"/>
      <c r="AC73" s="188"/>
    </row>
    <row r="74" spans="1:29" ht="27.75" customHeight="1">
      <c r="A74" s="455" t="s">
        <v>332</v>
      </c>
      <c r="B74" s="462">
        <v>454000</v>
      </c>
      <c r="C74" s="457" t="str">
        <f>IF(B74="","",VLOOKUP(B74,Упутство!$A$1912:$B$6831,2,FALSE))</f>
        <v>СУБВЕНЦИЈЕ ПРИВАТНИМ ПРЕДУЗЕЋИМА</v>
      </c>
      <c r="D74" s="458">
        <f>SUM(D75:D76)</f>
        <v>0</v>
      </c>
      <c r="E74" s="458">
        <f t="shared" ref="E74:M74" si="11">SUM(E75:E76)</f>
        <v>0</v>
      </c>
      <c r="F74" s="458">
        <f t="shared" si="11"/>
        <v>0</v>
      </c>
      <c r="G74" s="458">
        <f>SUM(G75:G76)</f>
        <v>0</v>
      </c>
      <c r="H74" s="459">
        <f t="shared" si="11"/>
        <v>0</v>
      </c>
      <c r="I74" s="459">
        <f t="shared" si="11"/>
        <v>0</v>
      </c>
      <c r="J74" s="458">
        <f t="shared" si="11"/>
        <v>0</v>
      </c>
      <c r="K74" s="458">
        <f t="shared" si="11"/>
        <v>0</v>
      </c>
      <c r="L74" s="458">
        <f t="shared" si="11"/>
        <v>0</v>
      </c>
      <c r="M74" s="458">
        <f t="shared" si="11"/>
        <v>0</v>
      </c>
      <c r="N74" s="460">
        <f t="shared" si="3"/>
        <v>0</v>
      </c>
      <c r="O74" s="461">
        <f t="shared" si="4"/>
        <v>0</v>
      </c>
      <c r="AA74" s="188"/>
      <c r="AB74" s="188"/>
      <c r="AC74" s="188"/>
    </row>
    <row r="75" spans="1:29" ht="27.75" customHeight="1">
      <c r="A75" s="427" t="s">
        <v>333</v>
      </c>
      <c r="B75" s="463"/>
      <c r="C75" s="187" t="str">
        <f>IF(B75="","",VLOOKUP(B75,Упутство!$A$1912:$B$6831,2,FALSE))</f>
        <v/>
      </c>
      <c r="D75" s="119"/>
      <c r="E75" s="119"/>
      <c r="F75" s="119"/>
      <c r="G75" s="119"/>
      <c r="H75" s="417"/>
      <c r="I75" s="417"/>
      <c r="J75" s="119"/>
      <c r="K75" s="119"/>
      <c r="L75" s="119"/>
      <c r="M75" s="119"/>
      <c r="N75" s="118">
        <f t="shared" si="3"/>
        <v>0</v>
      </c>
      <c r="O75" s="448">
        <f t="shared" si="4"/>
        <v>0</v>
      </c>
      <c r="AA75" s="188"/>
      <c r="AB75" s="188"/>
      <c r="AC75" s="188"/>
    </row>
    <row r="76" spans="1:29" ht="27.75" customHeight="1">
      <c r="A76" s="427" t="s">
        <v>334</v>
      </c>
      <c r="B76" s="463"/>
      <c r="C76" s="187" t="str">
        <f>IF(B76="","",VLOOKUP(B76,Упутство!$A$1912:$B$6831,2,FALSE))</f>
        <v/>
      </c>
      <c r="D76" s="119"/>
      <c r="E76" s="119"/>
      <c r="F76" s="119"/>
      <c r="G76" s="119"/>
      <c r="H76" s="417"/>
      <c r="I76" s="417"/>
      <c r="J76" s="119"/>
      <c r="K76" s="119"/>
      <c r="L76" s="119"/>
      <c r="M76" s="119"/>
      <c r="N76" s="118">
        <f t="shared" si="3"/>
        <v>0</v>
      </c>
      <c r="O76" s="448">
        <f t="shared" si="4"/>
        <v>0</v>
      </c>
      <c r="AA76" s="188"/>
      <c r="AB76" s="188"/>
      <c r="AC76" s="188"/>
    </row>
    <row r="77" spans="1:29" ht="27.75" customHeight="1">
      <c r="A77" s="455" t="s">
        <v>335</v>
      </c>
      <c r="B77" s="462">
        <v>463000</v>
      </c>
      <c r="C77" s="457" t="str">
        <f>IF(B77="","",VLOOKUP(B77,Упутство!$A$1912:$B$6831,2,FALSE))</f>
        <v>ТРАНСФЕРИ ОСТАЛИМ НИВОИМА ВЛАСТИ</v>
      </c>
      <c r="D77" s="458">
        <f>SUM(D78:D79)</f>
        <v>0</v>
      </c>
      <c r="E77" s="458">
        <f t="shared" ref="E77:M77" si="12">SUM(E78:E79)</f>
        <v>0</v>
      </c>
      <c r="F77" s="458">
        <f t="shared" si="12"/>
        <v>0</v>
      </c>
      <c r="G77" s="458">
        <f>SUM(G78:G79)</f>
        <v>0</v>
      </c>
      <c r="H77" s="459">
        <f t="shared" si="12"/>
        <v>0</v>
      </c>
      <c r="I77" s="459">
        <f>SUM(I78:I79)</f>
        <v>0</v>
      </c>
      <c r="J77" s="458">
        <f t="shared" si="12"/>
        <v>0</v>
      </c>
      <c r="K77" s="458">
        <f t="shared" si="12"/>
        <v>0</v>
      </c>
      <c r="L77" s="458">
        <f t="shared" si="12"/>
        <v>0</v>
      </c>
      <c r="M77" s="458">
        <f t="shared" si="12"/>
        <v>0</v>
      </c>
      <c r="N77" s="460">
        <f t="shared" si="3"/>
        <v>0</v>
      </c>
      <c r="O77" s="461">
        <f t="shared" si="4"/>
        <v>0</v>
      </c>
      <c r="AA77" s="188"/>
      <c r="AB77" s="188"/>
      <c r="AC77" s="188"/>
    </row>
    <row r="78" spans="1:29" ht="27.75" customHeight="1">
      <c r="A78" s="427" t="s">
        <v>336</v>
      </c>
      <c r="B78" s="463"/>
      <c r="C78" s="187" t="str">
        <f>IF(B78="","",VLOOKUP(B78,Упутство!$A$1912:$B$6831,2,FALSE))</f>
        <v/>
      </c>
      <c r="D78" s="119"/>
      <c r="E78" s="119"/>
      <c r="F78" s="119"/>
      <c r="G78" s="119"/>
      <c r="H78" s="417"/>
      <c r="I78" s="417"/>
      <c r="J78" s="119"/>
      <c r="K78" s="119"/>
      <c r="L78" s="119"/>
      <c r="M78" s="119"/>
      <c r="N78" s="118">
        <f t="shared" si="3"/>
        <v>0</v>
      </c>
      <c r="O78" s="448">
        <f t="shared" si="4"/>
        <v>0</v>
      </c>
      <c r="AA78" s="188"/>
      <c r="AB78" s="188"/>
      <c r="AC78" s="188"/>
    </row>
    <row r="79" spans="1:29" ht="27.75" customHeight="1">
      <c r="A79" s="427" t="s">
        <v>337</v>
      </c>
      <c r="B79" s="463"/>
      <c r="C79" s="187" t="str">
        <f>IF(B79="","",VLOOKUP(B79,Упутство!$A$1912:$B$6831,2,FALSE))</f>
        <v/>
      </c>
      <c r="D79" s="119"/>
      <c r="E79" s="119"/>
      <c r="F79" s="119"/>
      <c r="G79" s="119"/>
      <c r="H79" s="417"/>
      <c r="I79" s="417"/>
      <c r="J79" s="119"/>
      <c r="K79" s="119"/>
      <c r="L79" s="119"/>
      <c r="M79" s="119"/>
      <c r="N79" s="118">
        <f t="shared" si="3"/>
        <v>0</v>
      </c>
      <c r="O79" s="448">
        <f t="shared" si="4"/>
        <v>0</v>
      </c>
      <c r="AA79" s="188"/>
      <c r="AB79" s="188"/>
      <c r="AC79" s="188"/>
    </row>
    <row r="80" spans="1:29" ht="27.75" customHeight="1">
      <c r="A80" s="455" t="s">
        <v>338</v>
      </c>
      <c r="B80" s="462">
        <v>472000</v>
      </c>
      <c r="C80" s="457" t="str">
        <f>IF(B80="","",VLOOKUP(B80,Упутство!$A$1912:$B$6831,2,FALSE))</f>
        <v>НАКНАДЕ ЗА СОЦИЈАЛНУ ЗАШТИТУ ИЗ БУЏЕТА</v>
      </c>
      <c r="D80" s="458">
        <f>SUM(D81:D85)</f>
        <v>0</v>
      </c>
      <c r="E80" s="458">
        <f t="shared" ref="E80:M80" si="13">SUM(E81:E85)</f>
        <v>0</v>
      </c>
      <c r="F80" s="458">
        <f t="shared" si="13"/>
        <v>0</v>
      </c>
      <c r="G80" s="458">
        <f>SUM(G81:G85)</f>
        <v>0</v>
      </c>
      <c r="H80" s="459">
        <f t="shared" si="13"/>
        <v>0</v>
      </c>
      <c r="I80" s="459">
        <f t="shared" si="13"/>
        <v>0</v>
      </c>
      <c r="J80" s="458">
        <f t="shared" si="13"/>
        <v>0</v>
      </c>
      <c r="K80" s="458">
        <f t="shared" si="13"/>
        <v>0</v>
      </c>
      <c r="L80" s="458">
        <f t="shared" si="13"/>
        <v>0</v>
      </c>
      <c r="M80" s="458">
        <f t="shared" si="13"/>
        <v>0</v>
      </c>
      <c r="N80" s="460">
        <f t="shared" si="3"/>
        <v>0</v>
      </c>
      <c r="O80" s="461">
        <f t="shared" si="4"/>
        <v>0</v>
      </c>
      <c r="AA80" s="188"/>
      <c r="AB80" s="188"/>
      <c r="AC80" s="188"/>
    </row>
    <row r="81" spans="1:29" ht="27.75" customHeight="1">
      <c r="A81" s="427" t="s">
        <v>339</v>
      </c>
      <c r="B81" s="463"/>
      <c r="C81" s="187" t="str">
        <f>IF(B81="","",VLOOKUP(B81,Упутство!$A$1912:$B$6831,2,FALSE))</f>
        <v/>
      </c>
      <c r="D81" s="119"/>
      <c r="E81" s="119"/>
      <c r="F81" s="119"/>
      <c r="G81" s="119"/>
      <c r="H81" s="417"/>
      <c r="I81" s="417"/>
      <c r="J81" s="119"/>
      <c r="K81" s="119"/>
      <c r="L81" s="119"/>
      <c r="M81" s="119"/>
      <c r="N81" s="118">
        <f t="shared" si="3"/>
        <v>0</v>
      </c>
      <c r="O81" s="448">
        <f t="shared" si="4"/>
        <v>0</v>
      </c>
      <c r="AA81" s="188"/>
      <c r="AB81" s="188"/>
      <c r="AC81" s="188"/>
    </row>
    <row r="82" spans="1:29" ht="27.75" customHeight="1">
      <c r="A82" s="427" t="s">
        <v>340</v>
      </c>
      <c r="B82" s="463"/>
      <c r="C82" s="187" t="str">
        <f>IF(B82="","",VLOOKUP(B82,Упутство!$A$1912:$B$6831,2,FALSE))</f>
        <v/>
      </c>
      <c r="D82" s="119"/>
      <c r="E82" s="119"/>
      <c r="F82" s="119"/>
      <c r="G82" s="119"/>
      <c r="H82" s="417"/>
      <c r="I82" s="417"/>
      <c r="J82" s="119"/>
      <c r="K82" s="119"/>
      <c r="L82" s="119"/>
      <c r="M82" s="119"/>
      <c r="N82" s="118">
        <f t="shared" si="3"/>
        <v>0</v>
      </c>
      <c r="O82" s="448">
        <f t="shared" si="4"/>
        <v>0</v>
      </c>
      <c r="AA82" s="188"/>
      <c r="AB82" s="188"/>
      <c r="AC82" s="188"/>
    </row>
    <row r="83" spans="1:29" ht="27.75" customHeight="1">
      <c r="A83" s="427" t="s">
        <v>341</v>
      </c>
      <c r="B83" s="463"/>
      <c r="C83" s="187" t="str">
        <f>IF(B83="","",VLOOKUP(B83,Упутство!$A$1912:$B$6831,2,FALSE))</f>
        <v/>
      </c>
      <c r="D83" s="119"/>
      <c r="E83" s="119"/>
      <c r="F83" s="119"/>
      <c r="G83" s="119"/>
      <c r="H83" s="417"/>
      <c r="I83" s="417"/>
      <c r="J83" s="119"/>
      <c r="K83" s="119"/>
      <c r="L83" s="119"/>
      <c r="M83" s="119"/>
      <c r="N83" s="118">
        <f t="shared" si="3"/>
        <v>0</v>
      </c>
      <c r="O83" s="448">
        <f t="shared" si="4"/>
        <v>0</v>
      </c>
      <c r="AA83" s="188"/>
      <c r="AB83" s="188"/>
      <c r="AC83" s="188"/>
    </row>
    <row r="84" spans="1:29" ht="27.75" customHeight="1">
      <c r="A84" s="427" t="s">
        <v>342</v>
      </c>
      <c r="B84" s="463"/>
      <c r="C84" s="187" t="str">
        <f>IF(B84="","",VLOOKUP(B84,Упутство!$A$1912:$B$6831,2,FALSE))</f>
        <v/>
      </c>
      <c r="D84" s="119"/>
      <c r="E84" s="119"/>
      <c r="F84" s="119"/>
      <c r="G84" s="119"/>
      <c r="H84" s="417"/>
      <c r="I84" s="417"/>
      <c r="J84" s="119"/>
      <c r="K84" s="119"/>
      <c r="L84" s="119"/>
      <c r="M84" s="119"/>
      <c r="N84" s="118">
        <f t="shared" si="3"/>
        <v>0</v>
      </c>
      <c r="O84" s="448">
        <f t="shared" si="4"/>
        <v>0</v>
      </c>
      <c r="AA84" s="188"/>
      <c r="AB84" s="188"/>
      <c r="AC84" s="188"/>
    </row>
    <row r="85" spans="1:29" ht="27.75" customHeight="1">
      <c r="A85" s="427" t="s">
        <v>343</v>
      </c>
      <c r="B85" s="463"/>
      <c r="C85" s="187" t="str">
        <f>IF(B85="","",VLOOKUP(B85,Упутство!$A$1912:$B$6831,2,FALSE))</f>
        <v/>
      </c>
      <c r="D85" s="119"/>
      <c r="E85" s="119"/>
      <c r="F85" s="119"/>
      <c r="G85" s="119"/>
      <c r="H85" s="417"/>
      <c r="I85" s="417"/>
      <c r="J85" s="119"/>
      <c r="K85" s="119"/>
      <c r="L85" s="119"/>
      <c r="M85" s="119"/>
      <c r="N85" s="118">
        <f t="shared" si="3"/>
        <v>0</v>
      </c>
      <c r="O85" s="448">
        <f t="shared" si="4"/>
        <v>0</v>
      </c>
      <c r="AA85" s="188"/>
      <c r="AB85" s="188"/>
      <c r="AC85" s="188"/>
    </row>
    <row r="86" spans="1:29" ht="27.75" customHeight="1">
      <c r="A86" s="455" t="s">
        <v>344</v>
      </c>
      <c r="B86" s="462">
        <v>481000</v>
      </c>
      <c r="C86" s="457" t="str">
        <f>IF(B86="","",VLOOKUP(B86,Упутство!$A$1912:$B$6831,2,FALSE))</f>
        <v>ДОТАЦИЈЕ НЕВЛАДИНИМ ОРГАНИЗАЦИЈАМА</v>
      </c>
      <c r="D86" s="458">
        <f>SUM(D87:D93)</f>
        <v>0</v>
      </c>
      <c r="E86" s="458">
        <f t="shared" ref="E86:M86" si="14">SUM(E87:E93)</f>
        <v>0</v>
      </c>
      <c r="F86" s="458">
        <f t="shared" si="14"/>
        <v>0</v>
      </c>
      <c r="G86" s="458">
        <f>SUM(G87:G93)</f>
        <v>0</v>
      </c>
      <c r="H86" s="459">
        <f t="shared" si="14"/>
        <v>0</v>
      </c>
      <c r="I86" s="459">
        <f t="shared" si="14"/>
        <v>0</v>
      </c>
      <c r="J86" s="458">
        <f t="shared" si="14"/>
        <v>0</v>
      </c>
      <c r="K86" s="458">
        <f t="shared" si="14"/>
        <v>0</v>
      </c>
      <c r="L86" s="458">
        <f t="shared" si="14"/>
        <v>0</v>
      </c>
      <c r="M86" s="458">
        <f t="shared" si="14"/>
        <v>0</v>
      </c>
      <c r="N86" s="460">
        <f t="shared" si="3"/>
        <v>0</v>
      </c>
      <c r="O86" s="461">
        <f t="shared" si="4"/>
        <v>0</v>
      </c>
      <c r="AA86" s="188"/>
      <c r="AB86" s="188"/>
      <c r="AC86" s="188"/>
    </row>
    <row r="87" spans="1:29" ht="27.75" customHeight="1">
      <c r="A87" s="427" t="s">
        <v>345</v>
      </c>
      <c r="B87" s="463"/>
      <c r="C87" s="187" t="str">
        <f>IF(B87="","",VLOOKUP(B87,Упутство!$A$1912:$B$6831,2,FALSE))</f>
        <v/>
      </c>
      <c r="D87" s="119"/>
      <c r="E87" s="119"/>
      <c r="F87" s="119"/>
      <c r="G87" s="119"/>
      <c r="H87" s="417"/>
      <c r="I87" s="417"/>
      <c r="J87" s="119"/>
      <c r="K87" s="119"/>
      <c r="L87" s="119"/>
      <c r="M87" s="119"/>
      <c r="N87" s="118">
        <f t="shared" si="3"/>
        <v>0</v>
      </c>
      <c r="O87" s="448">
        <f t="shared" si="4"/>
        <v>0</v>
      </c>
      <c r="AA87" s="188"/>
      <c r="AB87" s="188"/>
      <c r="AC87" s="188"/>
    </row>
    <row r="88" spans="1:29" ht="27.75" customHeight="1">
      <c r="A88" s="427" t="s">
        <v>346</v>
      </c>
      <c r="B88" s="463"/>
      <c r="C88" s="187" t="str">
        <f>IF(B88="","",VLOOKUP(B88,Упутство!$A$1912:$B$6831,2,FALSE))</f>
        <v/>
      </c>
      <c r="D88" s="119"/>
      <c r="E88" s="119"/>
      <c r="F88" s="119"/>
      <c r="G88" s="119"/>
      <c r="H88" s="417"/>
      <c r="I88" s="417"/>
      <c r="J88" s="119"/>
      <c r="K88" s="119"/>
      <c r="L88" s="119"/>
      <c r="M88" s="119"/>
      <c r="N88" s="118">
        <f t="shared" si="3"/>
        <v>0</v>
      </c>
      <c r="O88" s="448">
        <f t="shared" si="4"/>
        <v>0</v>
      </c>
      <c r="AA88" s="188"/>
      <c r="AB88" s="188"/>
      <c r="AC88" s="188"/>
    </row>
    <row r="89" spans="1:29" ht="27.75" customHeight="1">
      <c r="A89" s="427" t="s">
        <v>347</v>
      </c>
      <c r="B89" s="463"/>
      <c r="C89" s="187" t="str">
        <f>IF(B89="","",VLOOKUP(B89,Упутство!$A$1912:$B$6831,2,FALSE))</f>
        <v/>
      </c>
      <c r="D89" s="119"/>
      <c r="E89" s="119"/>
      <c r="F89" s="119"/>
      <c r="G89" s="119"/>
      <c r="H89" s="417"/>
      <c r="I89" s="417"/>
      <c r="J89" s="119"/>
      <c r="K89" s="119"/>
      <c r="L89" s="119"/>
      <c r="M89" s="119"/>
      <c r="N89" s="118">
        <f t="shared" si="3"/>
        <v>0</v>
      </c>
      <c r="O89" s="448">
        <f t="shared" si="4"/>
        <v>0</v>
      </c>
      <c r="AA89" s="188"/>
      <c r="AB89" s="188"/>
      <c r="AC89" s="188"/>
    </row>
    <row r="90" spans="1:29" ht="27.75" customHeight="1">
      <c r="A90" s="427" t="s">
        <v>348</v>
      </c>
      <c r="B90" s="463"/>
      <c r="C90" s="187" t="str">
        <f>IF(B90="","",VLOOKUP(B90,Упутство!$A$1912:$B$6831,2,FALSE))</f>
        <v/>
      </c>
      <c r="D90" s="119"/>
      <c r="E90" s="119"/>
      <c r="F90" s="119"/>
      <c r="G90" s="119"/>
      <c r="H90" s="417"/>
      <c r="I90" s="417"/>
      <c r="J90" s="119"/>
      <c r="K90" s="119"/>
      <c r="L90" s="119"/>
      <c r="M90" s="119"/>
      <c r="N90" s="118">
        <f t="shared" si="3"/>
        <v>0</v>
      </c>
      <c r="O90" s="448">
        <f t="shared" si="4"/>
        <v>0</v>
      </c>
      <c r="AA90" s="188"/>
      <c r="AB90" s="188"/>
      <c r="AC90" s="188"/>
    </row>
    <row r="91" spans="1:29" ht="27.75" customHeight="1">
      <c r="A91" s="427" t="s">
        <v>349</v>
      </c>
      <c r="B91" s="463"/>
      <c r="C91" s="187" t="str">
        <f>IF(B91="","",VLOOKUP(B91,Упутство!$A$1912:$B$6831,2,FALSE))</f>
        <v/>
      </c>
      <c r="D91" s="119"/>
      <c r="E91" s="119"/>
      <c r="F91" s="119"/>
      <c r="G91" s="119"/>
      <c r="H91" s="417"/>
      <c r="I91" s="417"/>
      <c r="J91" s="119"/>
      <c r="K91" s="119"/>
      <c r="L91" s="119"/>
      <c r="M91" s="119"/>
      <c r="N91" s="118">
        <f t="shared" si="3"/>
        <v>0</v>
      </c>
      <c r="O91" s="448">
        <f t="shared" si="4"/>
        <v>0</v>
      </c>
      <c r="AA91" s="188"/>
      <c r="AB91" s="188"/>
      <c r="AC91" s="188"/>
    </row>
    <row r="92" spans="1:29" ht="27.75" customHeight="1">
      <c r="A92" s="427" t="s">
        <v>350</v>
      </c>
      <c r="B92" s="463"/>
      <c r="C92" s="187" t="str">
        <f>IF(B92="","",VLOOKUP(B92,Упутство!$A$1912:$B$6831,2,FALSE))</f>
        <v/>
      </c>
      <c r="D92" s="119"/>
      <c r="E92" s="119"/>
      <c r="F92" s="119"/>
      <c r="G92" s="119"/>
      <c r="H92" s="417"/>
      <c r="I92" s="417"/>
      <c r="J92" s="119"/>
      <c r="K92" s="119"/>
      <c r="L92" s="119"/>
      <c r="M92" s="119"/>
      <c r="N92" s="118">
        <f t="shared" si="3"/>
        <v>0</v>
      </c>
      <c r="O92" s="448">
        <f t="shared" si="4"/>
        <v>0</v>
      </c>
      <c r="AA92" s="188"/>
      <c r="AB92" s="188"/>
      <c r="AC92" s="188"/>
    </row>
    <row r="93" spans="1:29" ht="27.75" customHeight="1">
      <c r="A93" s="427" t="s">
        <v>351</v>
      </c>
      <c r="B93" s="463"/>
      <c r="C93" s="187" t="str">
        <f>IF(B93="","",VLOOKUP(B93,Упутство!$A$1912:$B$6831,2,FALSE))</f>
        <v/>
      </c>
      <c r="D93" s="119"/>
      <c r="E93" s="119"/>
      <c r="F93" s="119"/>
      <c r="G93" s="119"/>
      <c r="H93" s="417"/>
      <c r="I93" s="417"/>
      <c r="J93" s="119"/>
      <c r="K93" s="119"/>
      <c r="L93" s="119"/>
      <c r="M93" s="119"/>
      <c r="N93" s="118">
        <f t="shared" si="3"/>
        <v>0</v>
      </c>
      <c r="O93" s="448">
        <f t="shared" si="4"/>
        <v>0</v>
      </c>
      <c r="AA93" s="188"/>
      <c r="AB93" s="188"/>
      <c r="AC93" s="188"/>
    </row>
    <row r="94" spans="1:29" ht="27.75" customHeight="1">
      <c r="A94" s="455" t="s">
        <v>352</v>
      </c>
      <c r="B94" s="462">
        <v>482000</v>
      </c>
      <c r="C94" s="457" t="str">
        <f>IF(B94="","",VLOOKUP(B94,Упутство!$A$1912:$B$6831,2,FALSE))</f>
        <v>ПОРЕЗИ, ОБАВЕЗНЕ ТАКСЕ, КАЗНЕ И ПЕНАЛИ</v>
      </c>
      <c r="D94" s="458">
        <f>SUM(D95:D96)</f>
        <v>0</v>
      </c>
      <c r="E94" s="458">
        <f t="shared" ref="E94:M94" si="15">SUM(E95:E96)</f>
        <v>0</v>
      </c>
      <c r="F94" s="458">
        <f t="shared" si="15"/>
        <v>0</v>
      </c>
      <c r="G94" s="458">
        <f>SUM(G95:G96)</f>
        <v>0</v>
      </c>
      <c r="H94" s="459">
        <f t="shared" si="15"/>
        <v>0</v>
      </c>
      <c r="I94" s="459">
        <f t="shared" si="15"/>
        <v>0</v>
      </c>
      <c r="J94" s="458">
        <f t="shared" si="15"/>
        <v>0</v>
      </c>
      <c r="K94" s="458">
        <f t="shared" si="15"/>
        <v>0</v>
      </c>
      <c r="L94" s="458">
        <f t="shared" si="15"/>
        <v>0</v>
      </c>
      <c r="M94" s="458">
        <f t="shared" si="15"/>
        <v>0</v>
      </c>
      <c r="N94" s="460">
        <f t="shared" si="3"/>
        <v>0</v>
      </c>
      <c r="O94" s="461">
        <f t="shared" si="4"/>
        <v>0</v>
      </c>
      <c r="AA94" s="188"/>
      <c r="AB94" s="188"/>
      <c r="AC94" s="188"/>
    </row>
    <row r="95" spans="1:29" ht="27.75" customHeight="1">
      <c r="A95" s="427" t="s">
        <v>353</v>
      </c>
      <c r="B95" s="463"/>
      <c r="C95" s="187" t="str">
        <f>IF(B95="","",VLOOKUP(B95,Упутство!$A$1912:$B$6831,2,FALSE))</f>
        <v/>
      </c>
      <c r="D95" s="119"/>
      <c r="E95" s="119"/>
      <c r="F95" s="119"/>
      <c r="G95" s="119"/>
      <c r="H95" s="417"/>
      <c r="I95" s="417"/>
      <c r="J95" s="119"/>
      <c r="K95" s="119"/>
      <c r="L95" s="119"/>
      <c r="M95" s="119"/>
      <c r="N95" s="118">
        <f t="shared" si="3"/>
        <v>0</v>
      </c>
      <c r="O95" s="448">
        <f t="shared" si="4"/>
        <v>0</v>
      </c>
      <c r="AA95" s="188"/>
      <c r="AB95" s="188"/>
      <c r="AC95" s="188"/>
    </row>
    <row r="96" spans="1:29" ht="27.75" customHeight="1">
      <c r="A96" s="427" t="s">
        <v>354</v>
      </c>
      <c r="B96" s="463"/>
      <c r="C96" s="187" t="str">
        <f>IF(B96="","",VLOOKUP(B96,Упутство!$A$1912:$B$6831,2,FALSE))</f>
        <v/>
      </c>
      <c r="D96" s="119"/>
      <c r="E96" s="119"/>
      <c r="F96" s="119"/>
      <c r="G96" s="119"/>
      <c r="H96" s="417"/>
      <c r="I96" s="417"/>
      <c r="J96" s="119"/>
      <c r="K96" s="119"/>
      <c r="L96" s="119"/>
      <c r="M96" s="119"/>
      <c r="N96" s="118">
        <f t="shared" si="3"/>
        <v>0</v>
      </c>
      <c r="O96" s="448">
        <f t="shared" si="4"/>
        <v>0</v>
      </c>
      <c r="AA96" s="188"/>
      <c r="AB96" s="188"/>
      <c r="AC96" s="188"/>
    </row>
    <row r="97" spans="1:29" ht="27.75" customHeight="1">
      <c r="A97" s="455" t="s">
        <v>355</v>
      </c>
      <c r="B97" s="462">
        <v>512000</v>
      </c>
      <c r="C97" s="457" t="str">
        <f>IF(B97="","",VLOOKUP(B97,Упутство!$A$1912:$B$6831,2,FALSE))</f>
        <v>МАШИНЕ И ОПРЕМА</v>
      </c>
      <c r="D97" s="458">
        <f>SUM(D98:D100)</f>
        <v>0</v>
      </c>
      <c r="E97" s="458">
        <f t="shared" ref="E97:M97" si="16">SUM(E98:E100)</f>
        <v>0</v>
      </c>
      <c r="F97" s="458">
        <f t="shared" si="16"/>
        <v>0</v>
      </c>
      <c r="G97" s="458">
        <f>SUM(G98:G100)</f>
        <v>0</v>
      </c>
      <c r="H97" s="459">
        <f t="shared" si="16"/>
        <v>0</v>
      </c>
      <c r="I97" s="459">
        <f t="shared" si="16"/>
        <v>0</v>
      </c>
      <c r="J97" s="458">
        <f t="shared" si="16"/>
        <v>0</v>
      </c>
      <c r="K97" s="458">
        <f t="shared" si="16"/>
        <v>0</v>
      </c>
      <c r="L97" s="458">
        <f t="shared" si="16"/>
        <v>0</v>
      </c>
      <c r="M97" s="458">
        <f t="shared" si="16"/>
        <v>0</v>
      </c>
      <c r="N97" s="460">
        <f t="shared" si="3"/>
        <v>0</v>
      </c>
      <c r="O97" s="461">
        <f t="shared" si="4"/>
        <v>0</v>
      </c>
      <c r="AA97" s="188"/>
      <c r="AB97" s="188"/>
      <c r="AC97" s="188"/>
    </row>
    <row r="98" spans="1:29" ht="27.75" customHeight="1">
      <c r="A98" s="427" t="s">
        <v>356</v>
      </c>
      <c r="B98" s="463"/>
      <c r="C98" s="187" t="str">
        <f>IF(B98="","",VLOOKUP(B98,Упутство!$A$1912:$B$6831,2,FALSE))</f>
        <v/>
      </c>
      <c r="D98" s="119"/>
      <c r="E98" s="119"/>
      <c r="F98" s="119"/>
      <c r="G98" s="119"/>
      <c r="H98" s="417"/>
      <c r="I98" s="417"/>
      <c r="J98" s="119"/>
      <c r="K98" s="119"/>
      <c r="L98" s="119"/>
      <c r="M98" s="119"/>
      <c r="N98" s="118">
        <f t="shared" si="3"/>
        <v>0</v>
      </c>
      <c r="O98" s="448">
        <f t="shared" si="4"/>
        <v>0</v>
      </c>
      <c r="AA98" s="188"/>
      <c r="AB98" s="188"/>
      <c r="AC98" s="188"/>
    </row>
    <row r="99" spans="1:29" ht="27.75" customHeight="1">
      <c r="A99" s="427" t="s">
        <v>357</v>
      </c>
      <c r="B99" s="463"/>
      <c r="C99" s="187" t="str">
        <f>IF(B99="","",VLOOKUP(B99,Упутство!$A$1912:$B$6831,2,FALSE))</f>
        <v/>
      </c>
      <c r="D99" s="119"/>
      <c r="E99" s="119"/>
      <c r="F99" s="119"/>
      <c r="G99" s="119"/>
      <c r="H99" s="417"/>
      <c r="I99" s="417"/>
      <c r="J99" s="119"/>
      <c r="K99" s="119"/>
      <c r="L99" s="119"/>
      <c r="M99" s="119"/>
      <c r="N99" s="118">
        <f t="shared" si="3"/>
        <v>0</v>
      </c>
      <c r="O99" s="448">
        <f t="shared" si="4"/>
        <v>0</v>
      </c>
      <c r="AA99" s="188"/>
      <c r="AB99" s="188"/>
      <c r="AC99" s="188"/>
    </row>
    <row r="100" spans="1:29" ht="27.75" customHeight="1">
      <c r="A100" s="427" t="s">
        <v>358</v>
      </c>
      <c r="B100" s="463"/>
      <c r="C100" s="187" t="str">
        <f>IF(B100="","",VLOOKUP(B100,Упутство!$A$1912:$B$6831,2,FALSE))</f>
        <v/>
      </c>
      <c r="D100" s="119"/>
      <c r="E100" s="119"/>
      <c r="F100" s="119"/>
      <c r="G100" s="119"/>
      <c r="H100" s="417"/>
      <c r="I100" s="417"/>
      <c r="J100" s="119"/>
      <c r="K100" s="119"/>
      <c r="L100" s="119"/>
      <c r="M100" s="119"/>
      <c r="N100" s="118">
        <f t="shared" si="3"/>
        <v>0</v>
      </c>
      <c r="O100" s="448">
        <f t="shared" si="4"/>
        <v>0</v>
      </c>
      <c r="AA100" s="188"/>
      <c r="AB100" s="188"/>
      <c r="AC100" s="188"/>
    </row>
    <row r="101" spans="1:29" ht="27.75" customHeight="1">
      <c r="A101" s="455" t="s">
        <v>359</v>
      </c>
      <c r="B101" s="462">
        <v>513000</v>
      </c>
      <c r="C101" s="457" t="str">
        <f>IF(B101="","",VLOOKUP(B101,Упутство!$A$1912:$B$6831,2,FALSE))</f>
        <v>ОСТАЛЕ НЕКРЕТНИНЕ И ОПРЕМА</v>
      </c>
      <c r="D101" s="458">
        <f>SUM(D102)</f>
        <v>0</v>
      </c>
      <c r="E101" s="458">
        <f t="shared" ref="E101:M101" si="17">SUM(E102)</f>
        <v>0</v>
      </c>
      <c r="F101" s="458">
        <f t="shared" si="17"/>
        <v>0</v>
      </c>
      <c r="G101" s="458">
        <f>SUM(G102)</f>
        <v>0</v>
      </c>
      <c r="H101" s="459">
        <f t="shared" si="17"/>
        <v>0</v>
      </c>
      <c r="I101" s="459">
        <f t="shared" si="17"/>
        <v>0</v>
      </c>
      <c r="J101" s="458">
        <f t="shared" si="17"/>
        <v>0</v>
      </c>
      <c r="K101" s="458">
        <f t="shared" si="17"/>
        <v>0</v>
      </c>
      <c r="L101" s="458">
        <f t="shared" si="17"/>
        <v>0</v>
      </c>
      <c r="M101" s="458">
        <f t="shared" si="17"/>
        <v>0</v>
      </c>
      <c r="N101" s="460">
        <f t="shared" si="3"/>
        <v>0</v>
      </c>
      <c r="O101" s="461">
        <f t="shared" si="4"/>
        <v>0</v>
      </c>
      <c r="AA101" s="188"/>
      <c r="AB101" s="188"/>
      <c r="AC101" s="188"/>
    </row>
    <row r="102" spans="1:29" ht="27.75" customHeight="1">
      <c r="A102" s="427" t="s">
        <v>360</v>
      </c>
      <c r="B102" s="463"/>
      <c r="C102" s="187" t="str">
        <f>IF(B102="","",VLOOKUP(B102,Упутство!$A$1912:$B$6831,2,FALSE))</f>
        <v/>
      </c>
      <c r="D102" s="119"/>
      <c r="E102" s="119"/>
      <c r="F102" s="119"/>
      <c r="G102" s="119"/>
      <c r="H102" s="417"/>
      <c r="I102" s="417"/>
      <c r="J102" s="119"/>
      <c r="K102" s="119"/>
      <c r="L102" s="119"/>
      <c r="M102" s="119"/>
      <c r="N102" s="118">
        <f t="shared" si="3"/>
        <v>0</v>
      </c>
      <c r="O102" s="448">
        <f t="shared" si="4"/>
        <v>0</v>
      </c>
      <c r="AA102" s="188"/>
      <c r="AB102" s="188"/>
      <c r="AC102" s="188"/>
    </row>
    <row r="103" spans="1:29" ht="27.75" customHeight="1">
      <c r="A103" s="455" t="s">
        <v>361</v>
      </c>
      <c r="B103" s="462">
        <v>514000</v>
      </c>
      <c r="C103" s="457" t="str">
        <f>IF(B103="","",VLOOKUP(B103,Упутство!$A$1912:$B$6831,2,FALSE))</f>
        <v>КУЛТИВИСАНА ИМОВИНА</v>
      </c>
      <c r="D103" s="458">
        <f>SUM(D104:D107)</f>
        <v>0</v>
      </c>
      <c r="E103" s="458">
        <f t="shared" ref="E103:M103" si="18">SUM(E104:E107)</f>
        <v>0</v>
      </c>
      <c r="F103" s="458">
        <f t="shared" si="18"/>
        <v>0</v>
      </c>
      <c r="G103" s="458">
        <f>SUM(G104:G107)</f>
        <v>0</v>
      </c>
      <c r="H103" s="459">
        <f t="shared" si="18"/>
        <v>0</v>
      </c>
      <c r="I103" s="459">
        <f t="shared" si="18"/>
        <v>0</v>
      </c>
      <c r="J103" s="458">
        <f t="shared" si="18"/>
        <v>0</v>
      </c>
      <c r="K103" s="458">
        <f t="shared" si="18"/>
        <v>0</v>
      </c>
      <c r="L103" s="458">
        <f t="shared" si="18"/>
        <v>0</v>
      </c>
      <c r="M103" s="458">
        <f t="shared" si="18"/>
        <v>0</v>
      </c>
      <c r="N103" s="460">
        <f t="shared" si="3"/>
        <v>0</v>
      </c>
      <c r="O103" s="461">
        <f t="shared" si="4"/>
        <v>0</v>
      </c>
      <c r="AA103" s="188"/>
      <c r="AB103" s="188"/>
      <c r="AC103" s="188"/>
    </row>
    <row r="104" spans="1:29" ht="27.75" customHeight="1">
      <c r="A104" s="427" t="s">
        <v>362</v>
      </c>
      <c r="B104" s="463"/>
      <c r="C104" s="187" t="str">
        <f>IF(B104="","",VLOOKUP(B104,Упутство!$A$1912:$B$6831,2,FALSE))</f>
        <v/>
      </c>
      <c r="D104" s="119"/>
      <c r="E104" s="119"/>
      <c r="F104" s="119"/>
      <c r="G104" s="119"/>
      <c r="H104" s="417"/>
      <c r="I104" s="417"/>
      <c r="J104" s="119"/>
      <c r="K104" s="119"/>
      <c r="L104" s="119"/>
      <c r="M104" s="119"/>
      <c r="N104" s="118">
        <f t="shared" ref="N104:N117" si="19">SUM(H104,J104,L104)</f>
        <v>0</v>
      </c>
      <c r="O104" s="448">
        <f t="shared" ref="O104:O117" si="20">SUM(I104,K104,M104)</f>
        <v>0</v>
      </c>
      <c r="AA104" s="188"/>
      <c r="AB104" s="188"/>
      <c r="AC104" s="188"/>
    </row>
    <row r="105" spans="1:29" ht="27.75" customHeight="1">
      <c r="A105" s="427" t="s">
        <v>363</v>
      </c>
      <c r="B105" s="463"/>
      <c r="C105" s="187" t="str">
        <f>IF(B105="","",VLOOKUP(B105,Упутство!$A$1912:$B$6831,2,FALSE))</f>
        <v/>
      </c>
      <c r="D105" s="119"/>
      <c r="E105" s="119"/>
      <c r="F105" s="119"/>
      <c r="G105" s="119"/>
      <c r="H105" s="417"/>
      <c r="I105" s="417"/>
      <c r="J105" s="119"/>
      <c r="K105" s="119"/>
      <c r="L105" s="119"/>
      <c r="M105" s="119"/>
      <c r="N105" s="118">
        <f t="shared" si="19"/>
        <v>0</v>
      </c>
      <c r="O105" s="448">
        <f t="shared" si="20"/>
        <v>0</v>
      </c>
      <c r="AA105" s="188"/>
      <c r="AB105" s="188"/>
      <c r="AC105" s="188"/>
    </row>
    <row r="106" spans="1:29" ht="27.75" customHeight="1">
      <c r="A106" s="427" t="s">
        <v>364</v>
      </c>
      <c r="B106" s="463"/>
      <c r="C106" s="187" t="str">
        <f>IF(B106="","",VLOOKUP(B106,Упутство!$A$1912:$B$6831,2,FALSE))</f>
        <v/>
      </c>
      <c r="D106" s="119"/>
      <c r="E106" s="119"/>
      <c r="F106" s="119"/>
      <c r="G106" s="119"/>
      <c r="H106" s="417"/>
      <c r="I106" s="417"/>
      <c r="J106" s="119"/>
      <c r="K106" s="119"/>
      <c r="L106" s="119"/>
      <c r="M106" s="119"/>
      <c r="N106" s="118">
        <f t="shared" si="19"/>
        <v>0</v>
      </c>
      <c r="O106" s="448">
        <f t="shared" si="20"/>
        <v>0</v>
      </c>
      <c r="AA106" s="188"/>
      <c r="AB106" s="188"/>
      <c r="AC106" s="188"/>
    </row>
    <row r="107" spans="1:29" ht="27.75" customHeight="1">
      <c r="A107" s="427" t="s">
        <v>365</v>
      </c>
      <c r="B107" s="463"/>
      <c r="C107" s="187" t="str">
        <f>IF(B107="","",VLOOKUP(B107,Упутство!$A$1912:$B$6831,2,FALSE))</f>
        <v/>
      </c>
      <c r="D107" s="119"/>
      <c r="E107" s="119"/>
      <c r="F107" s="119"/>
      <c r="G107" s="119"/>
      <c r="H107" s="417"/>
      <c r="I107" s="417"/>
      <c r="J107" s="119"/>
      <c r="K107" s="119"/>
      <c r="L107" s="119"/>
      <c r="M107" s="119"/>
      <c r="N107" s="118">
        <f t="shared" si="19"/>
        <v>0</v>
      </c>
      <c r="O107" s="448">
        <f t="shared" si="20"/>
        <v>0</v>
      </c>
      <c r="AA107" s="188"/>
      <c r="AB107" s="188"/>
      <c r="AC107" s="188"/>
    </row>
    <row r="108" spans="1:29" ht="27.75" customHeight="1">
      <c r="A108" s="455" t="s">
        <v>366</v>
      </c>
      <c r="B108" s="462">
        <v>515000</v>
      </c>
      <c r="C108" s="457" t="str">
        <f>IF(B108="","",VLOOKUP(B108,Упутство!$A$1912:$B$6831,2,FALSE))</f>
        <v>НЕМАТЕРИЈАЛНА ИМОВИНА</v>
      </c>
      <c r="D108" s="458">
        <f>SUM(D109:D110)</f>
        <v>0</v>
      </c>
      <c r="E108" s="458">
        <f t="shared" ref="E108:M108" si="21">SUM(E109:E110)</f>
        <v>0</v>
      </c>
      <c r="F108" s="458">
        <f t="shared" si="21"/>
        <v>0</v>
      </c>
      <c r="G108" s="458">
        <f>SUM(G109:G110)</f>
        <v>0</v>
      </c>
      <c r="H108" s="459">
        <f t="shared" si="21"/>
        <v>0</v>
      </c>
      <c r="I108" s="459">
        <f t="shared" si="21"/>
        <v>0</v>
      </c>
      <c r="J108" s="458">
        <f t="shared" si="21"/>
        <v>0</v>
      </c>
      <c r="K108" s="458">
        <f t="shared" si="21"/>
        <v>0</v>
      </c>
      <c r="L108" s="458">
        <f t="shared" si="21"/>
        <v>0</v>
      </c>
      <c r="M108" s="458">
        <f t="shared" si="21"/>
        <v>0</v>
      </c>
      <c r="N108" s="460">
        <f t="shared" si="19"/>
        <v>0</v>
      </c>
      <c r="O108" s="461">
        <f t="shared" si="20"/>
        <v>0</v>
      </c>
      <c r="AA108" s="188"/>
      <c r="AB108" s="188"/>
      <c r="AC108" s="188"/>
    </row>
    <row r="109" spans="1:29" ht="27.75" customHeight="1">
      <c r="A109" s="427" t="s">
        <v>367</v>
      </c>
      <c r="B109" s="463"/>
      <c r="C109" s="187" t="str">
        <f>IF(B109="","",VLOOKUP(B109,Упутство!$A$1912:$B$6831,2,FALSE))</f>
        <v/>
      </c>
      <c r="D109" s="119"/>
      <c r="E109" s="119"/>
      <c r="F109" s="119"/>
      <c r="G109" s="119"/>
      <c r="H109" s="417"/>
      <c r="I109" s="417"/>
      <c r="J109" s="119"/>
      <c r="K109" s="119"/>
      <c r="L109" s="119"/>
      <c r="M109" s="119"/>
      <c r="N109" s="118">
        <f t="shared" si="19"/>
        <v>0</v>
      </c>
      <c r="O109" s="448">
        <f t="shared" si="20"/>
        <v>0</v>
      </c>
      <c r="AA109" s="188"/>
      <c r="AB109" s="188"/>
      <c r="AC109" s="188"/>
    </row>
    <row r="110" spans="1:29" ht="27.75" customHeight="1">
      <c r="A110" s="427" t="s">
        <v>368</v>
      </c>
      <c r="B110" s="463"/>
      <c r="C110" s="187" t="str">
        <f>IF(B110="","",VLOOKUP(B110,Упутство!$A$1912:$B$6831,2,FALSE))</f>
        <v/>
      </c>
      <c r="D110" s="119"/>
      <c r="E110" s="119"/>
      <c r="F110" s="119"/>
      <c r="G110" s="119"/>
      <c r="H110" s="417"/>
      <c r="I110" s="417"/>
      <c r="J110" s="119"/>
      <c r="K110" s="119"/>
      <c r="L110" s="119"/>
      <c r="M110" s="119"/>
      <c r="N110" s="118">
        <f t="shared" si="19"/>
        <v>0</v>
      </c>
      <c r="O110" s="448">
        <f t="shared" si="20"/>
        <v>0</v>
      </c>
      <c r="AA110" s="188"/>
      <c r="AB110" s="188"/>
      <c r="AC110" s="188"/>
    </row>
    <row r="111" spans="1:29" ht="27.75" customHeight="1">
      <c r="A111" s="455" t="s">
        <v>369</v>
      </c>
      <c r="B111" s="462">
        <v>541000</v>
      </c>
      <c r="C111" s="457" t="str">
        <f>IF(B111="","",VLOOKUP(B111,Упутство!$A$1912:$B$6831,2,FALSE))</f>
        <v>ЗЕМЉИШТЕ</v>
      </c>
      <c r="D111" s="458">
        <f>SUM(D112:D113)</f>
        <v>0</v>
      </c>
      <c r="E111" s="458">
        <f t="shared" ref="E111:M111" si="22">SUM(E112:E113)</f>
        <v>0</v>
      </c>
      <c r="F111" s="458">
        <f t="shared" si="22"/>
        <v>0</v>
      </c>
      <c r="G111" s="458">
        <f>SUM(G112:G113)</f>
        <v>0</v>
      </c>
      <c r="H111" s="459">
        <f t="shared" si="22"/>
        <v>0</v>
      </c>
      <c r="I111" s="459">
        <f t="shared" si="22"/>
        <v>0</v>
      </c>
      <c r="J111" s="458">
        <f t="shared" si="22"/>
        <v>0</v>
      </c>
      <c r="K111" s="458">
        <f t="shared" si="22"/>
        <v>0</v>
      </c>
      <c r="L111" s="458">
        <f t="shared" si="22"/>
        <v>0</v>
      </c>
      <c r="M111" s="458">
        <f t="shared" si="22"/>
        <v>0</v>
      </c>
      <c r="N111" s="460">
        <f t="shared" si="19"/>
        <v>0</v>
      </c>
      <c r="O111" s="461">
        <f t="shared" si="20"/>
        <v>0</v>
      </c>
      <c r="AA111" s="188"/>
      <c r="AB111" s="188"/>
      <c r="AC111" s="188"/>
    </row>
    <row r="112" spans="1:29" ht="27.75" customHeight="1">
      <c r="A112" s="427" t="s">
        <v>370</v>
      </c>
      <c r="B112" s="463"/>
      <c r="C112" s="187" t="str">
        <f>IF(B112="","",VLOOKUP(B112,Упутство!$A$1912:$B$6831,2,FALSE))</f>
        <v/>
      </c>
      <c r="D112" s="119"/>
      <c r="E112" s="119"/>
      <c r="F112" s="119"/>
      <c r="G112" s="119"/>
      <c r="H112" s="417"/>
      <c r="I112" s="417"/>
      <c r="J112" s="119"/>
      <c r="K112" s="119"/>
      <c r="L112" s="119"/>
      <c r="M112" s="119"/>
      <c r="N112" s="118">
        <f t="shared" si="19"/>
        <v>0</v>
      </c>
      <c r="O112" s="448">
        <f t="shared" si="20"/>
        <v>0</v>
      </c>
      <c r="AA112" s="188"/>
      <c r="AB112" s="188"/>
      <c r="AC112" s="188"/>
    </row>
    <row r="113" spans="1:29" ht="27.75" customHeight="1">
      <c r="A113" s="427" t="s">
        <v>371</v>
      </c>
      <c r="B113" s="463"/>
      <c r="C113" s="187" t="str">
        <f>IF(B113="","",VLOOKUP(B113,Упутство!$A$1912:$B$6831,2,FALSE))</f>
        <v/>
      </c>
      <c r="D113" s="119"/>
      <c r="E113" s="119"/>
      <c r="F113" s="119"/>
      <c r="G113" s="119"/>
      <c r="H113" s="417"/>
      <c r="I113" s="417"/>
      <c r="J113" s="119"/>
      <c r="K113" s="119"/>
      <c r="L113" s="119"/>
      <c r="M113" s="119"/>
      <c r="N113" s="118">
        <f t="shared" si="19"/>
        <v>0</v>
      </c>
      <c r="O113" s="448">
        <f t="shared" si="20"/>
        <v>0</v>
      </c>
      <c r="AA113" s="188"/>
      <c r="AB113" s="188"/>
      <c r="AC113" s="188"/>
    </row>
    <row r="114" spans="1:29" ht="27.75" customHeight="1">
      <c r="A114" s="455" t="s">
        <v>372</v>
      </c>
      <c r="B114" s="462">
        <v>543000</v>
      </c>
      <c r="C114" s="457" t="str">
        <f>IF(B114="","",VLOOKUP(B114,Упутство!$A$1912:$B$6831,2,FALSE))</f>
        <v>ШУМЕ И ВОДЕ</v>
      </c>
      <c r="D114" s="458">
        <f>SUM(D115:D116)</f>
        <v>0</v>
      </c>
      <c r="E114" s="458">
        <f t="shared" ref="E114:M114" si="23">SUM(E115:E116)</f>
        <v>0</v>
      </c>
      <c r="F114" s="458">
        <f t="shared" si="23"/>
        <v>0</v>
      </c>
      <c r="G114" s="458">
        <f>SUM(G115:G116)</f>
        <v>0</v>
      </c>
      <c r="H114" s="459">
        <f t="shared" si="23"/>
        <v>0</v>
      </c>
      <c r="I114" s="459">
        <f>SUM(I115:I116)</f>
        <v>0</v>
      </c>
      <c r="J114" s="458">
        <f t="shared" si="23"/>
        <v>0</v>
      </c>
      <c r="K114" s="458">
        <f t="shared" si="23"/>
        <v>0</v>
      </c>
      <c r="L114" s="458">
        <f t="shared" si="23"/>
        <v>0</v>
      </c>
      <c r="M114" s="458">
        <f t="shared" si="23"/>
        <v>0</v>
      </c>
      <c r="N114" s="460">
        <f t="shared" si="19"/>
        <v>0</v>
      </c>
      <c r="O114" s="461">
        <f t="shared" si="20"/>
        <v>0</v>
      </c>
      <c r="AA114" s="188"/>
      <c r="AB114" s="188"/>
      <c r="AC114" s="188"/>
    </row>
    <row r="115" spans="1:29" ht="27.75" customHeight="1">
      <c r="A115" s="427" t="s">
        <v>373</v>
      </c>
      <c r="B115" s="463"/>
      <c r="C115" s="187" t="str">
        <f>IF(B115="","",VLOOKUP(B115,Упутство!$A$1912:$B$6831,2,FALSE))</f>
        <v/>
      </c>
      <c r="D115" s="119"/>
      <c r="E115" s="119"/>
      <c r="F115" s="119"/>
      <c r="G115" s="119"/>
      <c r="H115" s="417"/>
      <c r="I115" s="417"/>
      <c r="J115" s="119"/>
      <c r="K115" s="119"/>
      <c r="L115" s="119"/>
      <c r="M115" s="119"/>
      <c r="N115" s="118">
        <f t="shared" si="19"/>
        <v>0</v>
      </c>
      <c r="O115" s="448">
        <f t="shared" si="20"/>
        <v>0</v>
      </c>
      <c r="AA115" s="188"/>
      <c r="AB115" s="188"/>
      <c r="AC115" s="188"/>
    </row>
    <row r="116" spans="1:29" ht="27.75" customHeight="1">
      <c r="A116" s="427" t="s">
        <v>374</v>
      </c>
      <c r="B116" s="463"/>
      <c r="C116" s="187" t="str">
        <f>IF(B116="","",VLOOKUP(B116,Упутство!$A$1912:$B$6831,2,FALSE))</f>
        <v/>
      </c>
      <c r="D116" s="119"/>
      <c r="E116" s="119"/>
      <c r="F116" s="119"/>
      <c r="G116" s="119"/>
      <c r="H116" s="417"/>
      <c r="I116" s="417"/>
      <c r="J116" s="119"/>
      <c r="K116" s="119"/>
      <c r="L116" s="119"/>
      <c r="M116" s="119"/>
      <c r="N116" s="118">
        <f t="shared" si="19"/>
        <v>0</v>
      </c>
      <c r="O116" s="448">
        <f t="shared" si="20"/>
        <v>0</v>
      </c>
      <c r="AA116" s="188"/>
      <c r="AB116" s="188"/>
      <c r="AC116" s="188"/>
    </row>
    <row r="117" spans="1:29" ht="35.1" customHeight="1">
      <c r="A117" s="604" t="s">
        <v>1207</v>
      </c>
      <c r="B117" s="605"/>
      <c r="C117" s="141" t="str">
        <f>$D$5&amp;"-"&amp;$E$5&amp;"   "&amp;$D$6</f>
        <v xml:space="preserve">-   </v>
      </c>
      <c r="D117" s="120">
        <f t="shared" ref="D117:M117" si="24">SUM(D39:D116)/2</f>
        <v>0</v>
      </c>
      <c r="E117" s="120">
        <f t="shared" si="24"/>
        <v>0</v>
      </c>
      <c r="F117" s="120">
        <f t="shared" si="24"/>
        <v>0</v>
      </c>
      <c r="G117" s="120">
        <f t="shared" si="24"/>
        <v>0</v>
      </c>
      <c r="H117" s="120">
        <f t="shared" si="24"/>
        <v>0</v>
      </c>
      <c r="I117" s="120">
        <f t="shared" si="24"/>
        <v>0</v>
      </c>
      <c r="J117" s="120">
        <f t="shared" si="24"/>
        <v>0</v>
      </c>
      <c r="K117" s="409">
        <f t="shared" si="24"/>
        <v>0</v>
      </c>
      <c r="L117" s="120">
        <f t="shared" si="24"/>
        <v>0</v>
      </c>
      <c r="M117" s="409">
        <f t="shared" si="24"/>
        <v>0</v>
      </c>
      <c r="N117" s="227">
        <f t="shared" si="19"/>
        <v>0</v>
      </c>
      <c r="O117" s="227">
        <f t="shared" si="20"/>
        <v>0</v>
      </c>
    </row>
    <row r="118" spans="1:29">
      <c r="A118" s="4"/>
      <c r="B118" s="4"/>
      <c r="C118" s="4"/>
      <c r="D118" s="4"/>
      <c r="E118" s="4"/>
      <c r="F118" s="4"/>
      <c r="G118" s="4"/>
      <c r="H118" s="4"/>
      <c r="I118" s="4"/>
      <c r="J118" s="4"/>
      <c r="K118" s="4"/>
      <c r="L118" s="4"/>
    </row>
    <row r="119" spans="1:29" ht="35.1" customHeight="1">
      <c r="A119" s="142" t="s">
        <v>1271</v>
      </c>
      <c r="B119" s="491" t="s">
        <v>1173</v>
      </c>
      <c r="C119" s="492"/>
      <c r="D119" s="491" t="s">
        <v>817</v>
      </c>
      <c r="E119" s="492"/>
      <c r="F119" s="491" t="s">
        <v>2345</v>
      </c>
      <c r="G119" s="492"/>
      <c r="H119" s="491" t="s">
        <v>5198</v>
      </c>
      <c r="I119" s="492"/>
      <c r="J119" s="491" t="s">
        <v>5199</v>
      </c>
      <c r="K119" s="492"/>
      <c r="L119" s="491" t="s">
        <v>5200</v>
      </c>
      <c r="M119" s="492"/>
      <c r="N119" s="491" t="s">
        <v>2347</v>
      </c>
      <c r="O119" s="492"/>
    </row>
    <row r="120" spans="1:29" ht="27" customHeight="1">
      <c r="A120" s="181" t="s">
        <v>1272</v>
      </c>
      <c r="B120" s="575"/>
      <c r="C120" s="575"/>
      <c r="D120" s="565"/>
      <c r="E120" s="566"/>
      <c r="F120" s="565"/>
      <c r="G120" s="566"/>
      <c r="H120" s="569"/>
      <c r="I120" s="570"/>
      <c r="J120" s="565"/>
      <c r="K120" s="566"/>
      <c r="L120" s="587"/>
      <c r="M120" s="587"/>
      <c r="N120" s="585">
        <f t="shared" ref="N120:N129" si="25">SUM(H120:M120)</f>
        <v>0</v>
      </c>
      <c r="O120" s="586"/>
    </row>
    <row r="121" spans="1:29" ht="27" customHeight="1">
      <c r="A121" s="181" t="s">
        <v>1273</v>
      </c>
      <c r="B121" s="575"/>
      <c r="C121" s="575"/>
      <c r="D121" s="565"/>
      <c r="E121" s="566"/>
      <c r="F121" s="565"/>
      <c r="G121" s="566"/>
      <c r="H121" s="569"/>
      <c r="I121" s="570"/>
      <c r="J121" s="565"/>
      <c r="K121" s="566"/>
      <c r="L121" s="587"/>
      <c r="M121" s="587"/>
      <c r="N121" s="585">
        <f t="shared" si="25"/>
        <v>0</v>
      </c>
      <c r="O121" s="586"/>
    </row>
    <row r="122" spans="1:29" ht="27" customHeight="1">
      <c r="A122" s="181" t="s">
        <v>1274</v>
      </c>
      <c r="B122" s="575"/>
      <c r="C122" s="575"/>
      <c r="D122" s="565"/>
      <c r="E122" s="566"/>
      <c r="F122" s="565"/>
      <c r="G122" s="566"/>
      <c r="H122" s="569"/>
      <c r="I122" s="570"/>
      <c r="J122" s="565"/>
      <c r="K122" s="566"/>
      <c r="L122" s="587"/>
      <c r="M122" s="587"/>
      <c r="N122" s="585">
        <f t="shared" si="25"/>
        <v>0</v>
      </c>
      <c r="O122" s="586"/>
    </row>
    <row r="123" spans="1:29" ht="27" customHeight="1">
      <c r="A123" s="181" t="s">
        <v>1275</v>
      </c>
      <c r="B123" s="575"/>
      <c r="C123" s="575"/>
      <c r="D123" s="565"/>
      <c r="E123" s="566"/>
      <c r="F123" s="565"/>
      <c r="G123" s="566"/>
      <c r="H123" s="569"/>
      <c r="I123" s="570"/>
      <c r="J123" s="565"/>
      <c r="K123" s="566"/>
      <c r="L123" s="587"/>
      <c r="M123" s="587"/>
      <c r="N123" s="585">
        <f t="shared" si="25"/>
        <v>0</v>
      </c>
      <c r="O123" s="586"/>
      <c r="V123" s="4"/>
    </row>
    <row r="124" spans="1:29" ht="27" customHeight="1">
      <c r="A124" s="181" t="s">
        <v>1276</v>
      </c>
      <c r="B124" s="575"/>
      <c r="C124" s="575"/>
      <c r="D124" s="565"/>
      <c r="E124" s="566"/>
      <c r="F124" s="565"/>
      <c r="G124" s="566"/>
      <c r="H124" s="569"/>
      <c r="I124" s="570"/>
      <c r="J124" s="565"/>
      <c r="K124" s="566"/>
      <c r="L124" s="587"/>
      <c r="M124" s="587"/>
      <c r="N124" s="585">
        <f t="shared" si="25"/>
        <v>0</v>
      </c>
      <c r="O124" s="586"/>
      <c r="V124" s="4"/>
    </row>
    <row r="125" spans="1:29" ht="27" customHeight="1">
      <c r="A125" s="182" t="s">
        <v>1277</v>
      </c>
      <c r="B125" s="575"/>
      <c r="C125" s="575"/>
      <c r="D125" s="565"/>
      <c r="E125" s="566"/>
      <c r="F125" s="565"/>
      <c r="G125" s="566"/>
      <c r="H125" s="569"/>
      <c r="I125" s="570"/>
      <c r="J125" s="565"/>
      <c r="K125" s="566"/>
      <c r="L125" s="587"/>
      <c r="M125" s="587"/>
      <c r="N125" s="585">
        <f t="shared" si="25"/>
        <v>0</v>
      </c>
      <c r="O125" s="586"/>
    </row>
    <row r="126" spans="1:29" ht="27" customHeight="1">
      <c r="A126" s="183" t="s">
        <v>1278</v>
      </c>
      <c r="B126" s="575"/>
      <c r="C126" s="575"/>
      <c r="D126" s="565"/>
      <c r="E126" s="566"/>
      <c r="F126" s="565"/>
      <c r="G126" s="566"/>
      <c r="H126" s="569"/>
      <c r="I126" s="570"/>
      <c r="J126" s="565"/>
      <c r="K126" s="566"/>
      <c r="L126" s="587"/>
      <c r="M126" s="587"/>
      <c r="N126" s="585">
        <f t="shared" si="25"/>
        <v>0</v>
      </c>
      <c r="O126" s="586"/>
    </row>
    <row r="127" spans="1:29" ht="27" customHeight="1">
      <c r="A127" s="183" t="s">
        <v>1279</v>
      </c>
      <c r="B127" s="575"/>
      <c r="C127" s="575"/>
      <c r="D127" s="565"/>
      <c r="E127" s="566"/>
      <c r="F127" s="565"/>
      <c r="G127" s="566"/>
      <c r="H127" s="569"/>
      <c r="I127" s="570"/>
      <c r="J127" s="565"/>
      <c r="K127" s="566"/>
      <c r="L127" s="587"/>
      <c r="M127" s="587"/>
      <c r="N127" s="585">
        <f t="shared" si="25"/>
        <v>0</v>
      </c>
      <c r="O127" s="586"/>
    </row>
    <row r="128" spans="1:29" ht="27" customHeight="1">
      <c r="A128" s="183" t="s">
        <v>1280</v>
      </c>
      <c r="B128" s="575"/>
      <c r="C128" s="575"/>
      <c r="D128" s="565"/>
      <c r="E128" s="566"/>
      <c r="F128" s="565"/>
      <c r="G128" s="566"/>
      <c r="H128" s="569"/>
      <c r="I128" s="570"/>
      <c r="J128" s="565"/>
      <c r="K128" s="566"/>
      <c r="L128" s="587"/>
      <c r="M128" s="587"/>
      <c r="N128" s="585">
        <f t="shared" si="25"/>
        <v>0</v>
      </c>
      <c r="O128" s="586"/>
      <c r="P128" s="4"/>
      <c r="Q128" s="4"/>
      <c r="R128" s="4"/>
      <c r="S128" s="4"/>
      <c r="T128" s="4"/>
      <c r="U128" s="4"/>
    </row>
    <row r="129" spans="1:31" ht="27" customHeight="1">
      <c r="A129" s="183" t="s">
        <v>1281</v>
      </c>
      <c r="B129" s="575"/>
      <c r="C129" s="575"/>
      <c r="D129" s="565"/>
      <c r="E129" s="566"/>
      <c r="F129" s="565"/>
      <c r="G129" s="566"/>
      <c r="H129" s="569"/>
      <c r="I129" s="570"/>
      <c r="J129" s="565"/>
      <c r="K129" s="566"/>
      <c r="L129" s="587"/>
      <c r="M129" s="587"/>
      <c r="N129" s="585">
        <f t="shared" si="25"/>
        <v>0</v>
      </c>
      <c r="O129" s="586"/>
      <c r="P129" s="4"/>
      <c r="Q129" s="4"/>
      <c r="R129" s="4"/>
      <c r="S129" s="4"/>
      <c r="T129" s="4"/>
      <c r="U129" s="4"/>
    </row>
    <row r="130" spans="1:31" ht="27" hidden="1" customHeight="1" outlineLevel="1">
      <c r="A130" s="183" t="s">
        <v>1090</v>
      </c>
      <c r="B130" s="575"/>
      <c r="C130" s="575"/>
      <c r="D130" s="565"/>
      <c r="E130" s="566"/>
      <c r="F130" s="565"/>
      <c r="G130" s="566"/>
      <c r="H130" s="569"/>
      <c r="I130" s="570"/>
      <c r="J130" s="565"/>
      <c r="K130" s="566"/>
      <c r="L130" s="587"/>
      <c r="M130" s="587"/>
      <c r="N130" s="585">
        <f t="shared" ref="N130:N136" si="26">SUM(H130:M130)</f>
        <v>0</v>
      </c>
      <c r="O130" s="586"/>
    </row>
    <row r="131" spans="1:31" ht="27" hidden="1" customHeight="1" outlineLevel="1">
      <c r="A131" s="183" t="s">
        <v>1091</v>
      </c>
      <c r="B131" s="571"/>
      <c r="C131" s="572"/>
      <c r="D131" s="565"/>
      <c r="E131" s="566"/>
      <c r="F131" s="565"/>
      <c r="G131" s="566"/>
      <c r="H131" s="569"/>
      <c r="I131" s="570"/>
      <c r="J131" s="565"/>
      <c r="K131" s="566"/>
      <c r="L131" s="587"/>
      <c r="M131" s="587"/>
      <c r="N131" s="585">
        <f t="shared" si="26"/>
        <v>0</v>
      </c>
      <c r="O131" s="586"/>
    </row>
    <row r="132" spans="1:31" ht="27" hidden="1" customHeight="1" outlineLevel="1">
      <c r="A132" s="183" t="s">
        <v>1092</v>
      </c>
      <c r="B132" s="575"/>
      <c r="C132" s="575"/>
      <c r="D132" s="565"/>
      <c r="E132" s="566"/>
      <c r="F132" s="565"/>
      <c r="G132" s="566"/>
      <c r="H132" s="569"/>
      <c r="I132" s="570"/>
      <c r="J132" s="565"/>
      <c r="K132" s="566"/>
      <c r="L132" s="587"/>
      <c r="M132" s="587"/>
      <c r="N132" s="585">
        <f t="shared" si="26"/>
        <v>0</v>
      </c>
      <c r="O132" s="586"/>
    </row>
    <row r="133" spans="1:31" ht="27" hidden="1" customHeight="1" outlineLevel="1">
      <c r="A133" s="183" t="s">
        <v>1093</v>
      </c>
      <c r="B133" s="571"/>
      <c r="C133" s="572"/>
      <c r="D133" s="565"/>
      <c r="E133" s="566"/>
      <c r="F133" s="565"/>
      <c r="G133" s="566"/>
      <c r="H133" s="569"/>
      <c r="I133" s="570"/>
      <c r="J133" s="565"/>
      <c r="K133" s="566"/>
      <c r="L133" s="587"/>
      <c r="M133" s="587"/>
      <c r="N133" s="585">
        <f t="shared" si="26"/>
        <v>0</v>
      </c>
      <c r="O133" s="586"/>
    </row>
    <row r="134" spans="1:31" ht="27" hidden="1" customHeight="1" outlineLevel="1">
      <c r="A134" s="183" t="s">
        <v>1094</v>
      </c>
      <c r="B134" s="575"/>
      <c r="C134" s="575"/>
      <c r="D134" s="565"/>
      <c r="E134" s="566"/>
      <c r="F134" s="565"/>
      <c r="G134" s="566"/>
      <c r="H134" s="569"/>
      <c r="I134" s="570"/>
      <c r="J134" s="565"/>
      <c r="K134" s="566"/>
      <c r="L134" s="587"/>
      <c r="M134" s="587"/>
      <c r="N134" s="585">
        <f t="shared" si="26"/>
        <v>0</v>
      </c>
      <c r="O134" s="586"/>
    </row>
    <row r="135" spans="1:31" ht="27" hidden="1" customHeight="1" outlineLevel="1">
      <c r="A135" s="183" t="s">
        <v>1095</v>
      </c>
      <c r="B135" s="575"/>
      <c r="C135" s="575"/>
      <c r="D135" s="565"/>
      <c r="E135" s="566"/>
      <c r="F135" s="565"/>
      <c r="G135" s="566"/>
      <c r="H135" s="569"/>
      <c r="I135" s="570"/>
      <c r="J135" s="565"/>
      <c r="K135" s="566"/>
      <c r="L135" s="587"/>
      <c r="M135" s="587"/>
      <c r="N135" s="585">
        <f t="shared" si="26"/>
        <v>0</v>
      </c>
      <c r="O135" s="586"/>
    </row>
    <row r="136" spans="1:31" ht="27" hidden="1" customHeight="1" outlineLevel="1">
      <c r="A136" s="183" t="s">
        <v>1657</v>
      </c>
      <c r="B136" s="575"/>
      <c r="C136" s="575"/>
      <c r="D136" s="565"/>
      <c r="E136" s="566"/>
      <c r="F136" s="565"/>
      <c r="G136" s="566"/>
      <c r="H136" s="569"/>
      <c r="I136" s="570"/>
      <c r="J136" s="565"/>
      <c r="K136" s="566"/>
      <c r="L136" s="587"/>
      <c r="M136" s="587"/>
      <c r="N136" s="585">
        <f t="shared" si="26"/>
        <v>0</v>
      </c>
      <c r="O136" s="586"/>
    </row>
    <row r="137" spans="1:31" ht="35.1" customHeight="1" collapsed="1">
      <c r="A137" s="600" t="s">
        <v>1208</v>
      </c>
      <c r="B137" s="601"/>
      <c r="C137" s="206" t="str">
        <f>$D$5&amp;"-"&amp;$E$5&amp;"   "&amp;$D$6</f>
        <v xml:space="preserve">-   </v>
      </c>
      <c r="D137" s="481">
        <f>SUM(D120:E136)</f>
        <v>0</v>
      </c>
      <c r="E137" s="482"/>
      <c r="F137" s="481">
        <f>SUM(F120:G136)</f>
        <v>0</v>
      </c>
      <c r="G137" s="482"/>
      <c r="H137" s="481">
        <f>SUM(H120:I136)</f>
        <v>0</v>
      </c>
      <c r="I137" s="482"/>
      <c r="J137" s="481">
        <f>SUM(J120:K136)</f>
        <v>0</v>
      </c>
      <c r="K137" s="482"/>
      <c r="L137" s="481">
        <f>SUM(L120:M136)</f>
        <v>0</v>
      </c>
      <c r="M137" s="482"/>
      <c r="N137" s="481">
        <f>SUM(H137:M137)</f>
        <v>0</v>
      </c>
      <c r="O137" s="482"/>
      <c r="P137" s="145"/>
      <c r="Q137" s="145"/>
      <c r="R137" s="145"/>
      <c r="S137" s="145"/>
      <c r="T137" s="145"/>
      <c r="U137" s="145"/>
      <c r="V137" s="145"/>
      <c r="W137" s="145"/>
      <c r="X137" s="145"/>
      <c r="Y137" s="145"/>
      <c r="Z137" s="145"/>
      <c r="AA137" s="152"/>
      <c r="AB137" s="152"/>
      <c r="AC137" s="152"/>
      <c r="AD137" s="145"/>
      <c r="AE137" s="145"/>
    </row>
    <row r="138" spans="1:31">
      <c r="A138" s="4"/>
      <c r="B138" s="4"/>
      <c r="C138" s="4"/>
      <c r="D138" s="4"/>
      <c r="E138" s="4"/>
      <c r="F138" s="4"/>
      <c r="G138" s="4"/>
      <c r="H138" s="4"/>
      <c r="I138" s="4"/>
      <c r="J138" s="4"/>
      <c r="K138" s="4"/>
      <c r="L138" s="4"/>
      <c r="O138" s="145"/>
      <c r="P138" s="145"/>
      <c r="Q138" s="145"/>
      <c r="R138" s="145"/>
      <c r="S138" s="145"/>
      <c r="T138" s="145"/>
      <c r="U138" s="145"/>
      <c r="V138" s="145"/>
      <c r="W138" s="145"/>
      <c r="X138" s="145"/>
      <c r="Y138" s="145"/>
      <c r="Z138" s="145"/>
      <c r="AA138" s="152"/>
      <c r="AB138" s="152"/>
      <c r="AC138" s="152"/>
      <c r="AD138" s="145"/>
      <c r="AE138" s="145"/>
    </row>
    <row r="139" spans="1:31" ht="15" customHeight="1">
      <c r="A139" s="139" t="s">
        <v>1209</v>
      </c>
      <c r="B139" s="140" t="s">
        <v>1211</v>
      </c>
      <c r="C139" s="140"/>
      <c r="D139" s="97"/>
      <c r="E139" s="97"/>
      <c r="F139" s="97"/>
      <c r="G139" s="97"/>
      <c r="H139" s="97"/>
      <c r="I139" s="97"/>
      <c r="J139" s="97"/>
      <c r="K139" s="97"/>
      <c r="L139" s="97"/>
      <c r="O139" s="145"/>
      <c r="P139" s="627"/>
      <c r="Q139" s="627"/>
      <c r="R139" s="627"/>
      <c r="S139" s="627"/>
      <c r="T139" s="627"/>
      <c r="U139" s="627"/>
      <c r="V139" s="627"/>
      <c r="W139" s="627"/>
      <c r="X139" s="627"/>
      <c r="Y139" s="627"/>
      <c r="Z139" s="627"/>
      <c r="AA139" s="152"/>
      <c r="AB139" s="152"/>
      <c r="AC139" s="152"/>
      <c r="AD139" s="145"/>
      <c r="AE139" s="145"/>
    </row>
    <row r="140" spans="1:31">
      <c r="A140" s="139" t="s">
        <v>1210</v>
      </c>
      <c r="B140" s="140" t="s">
        <v>1212</v>
      </c>
      <c r="C140" s="140"/>
      <c r="D140" s="97"/>
      <c r="E140" s="97"/>
      <c r="F140" s="97"/>
      <c r="G140" s="97"/>
      <c r="H140" s="97"/>
      <c r="I140" s="97"/>
      <c r="J140" s="97"/>
      <c r="K140" s="7"/>
      <c r="L140" s="7"/>
      <c r="O140" s="145"/>
      <c r="P140" s="627"/>
      <c r="Q140" s="627"/>
      <c r="R140" s="627"/>
      <c r="S140" s="627"/>
      <c r="T140" s="627"/>
      <c r="U140" s="627"/>
      <c r="V140" s="627"/>
      <c r="W140" s="627"/>
      <c r="X140" s="627"/>
      <c r="Y140" s="627"/>
      <c r="Z140" s="627"/>
      <c r="AA140" s="152"/>
      <c r="AB140" s="152"/>
      <c r="AC140" s="152"/>
      <c r="AD140" s="145"/>
      <c r="AE140" s="145"/>
    </row>
    <row r="141" spans="1:31">
      <c r="A141" s="97"/>
      <c r="B141" s="97"/>
      <c r="C141" s="97"/>
      <c r="D141" s="97"/>
      <c r="E141" s="97"/>
      <c r="F141" s="97"/>
      <c r="G141" s="97"/>
      <c r="H141" s="97"/>
      <c r="I141" s="97"/>
      <c r="J141" s="97"/>
      <c r="K141" s="97"/>
      <c r="L141" s="97"/>
      <c r="O141" s="145"/>
      <c r="P141" s="627"/>
      <c r="Q141" s="627"/>
      <c r="R141" s="627"/>
      <c r="S141" s="627"/>
      <c r="T141" s="627"/>
      <c r="U141" s="627"/>
      <c r="V141" s="627"/>
      <c r="W141" s="627"/>
      <c r="X141" s="627"/>
      <c r="Y141" s="627"/>
      <c r="Z141" s="627"/>
      <c r="AA141" s="152"/>
      <c r="AB141" s="152"/>
      <c r="AC141" s="152"/>
      <c r="AD141" s="145"/>
      <c r="AE141" s="145"/>
    </row>
    <row r="142" spans="1:31">
      <c r="A142" s="4"/>
      <c r="B142" s="4"/>
      <c r="C142" s="4"/>
      <c r="D142" s="4"/>
      <c r="E142" s="4"/>
      <c r="F142" s="4"/>
      <c r="G142" s="4"/>
      <c r="H142" s="4"/>
      <c r="I142" s="4"/>
      <c r="J142" s="4"/>
      <c r="K142" s="180"/>
      <c r="L142" s="180"/>
      <c r="O142" s="145"/>
      <c r="P142" s="627"/>
      <c r="Q142" s="627"/>
      <c r="R142" s="627"/>
      <c r="S142" s="627"/>
      <c r="T142" s="627"/>
      <c r="U142" s="627"/>
      <c r="V142" s="627"/>
      <c r="W142" s="627"/>
      <c r="X142" s="627"/>
      <c r="Y142" s="627"/>
      <c r="Z142" s="627"/>
      <c r="AA142" s="152"/>
      <c r="AB142" s="152"/>
      <c r="AC142" s="152"/>
      <c r="AD142" s="145"/>
      <c r="AE142" s="145"/>
    </row>
    <row r="143" spans="1:31" ht="15" customHeight="1">
      <c r="A143" s="4"/>
      <c r="B143" s="4"/>
      <c r="C143" s="4"/>
      <c r="D143" s="4"/>
      <c r="E143" s="4"/>
      <c r="F143" s="4"/>
      <c r="G143" s="4"/>
      <c r="H143" s="4"/>
      <c r="I143" s="4"/>
      <c r="J143" s="4"/>
      <c r="M143" s="588" t="s">
        <v>813</v>
      </c>
      <c r="N143" s="588"/>
      <c r="O143" s="145"/>
      <c r="P143" s="145"/>
      <c r="Q143" s="145"/>
      <c r="R143" s="145"/>
      <c r="S143" s="145"/>
      <c r="T143" s="145"/>
      <c r="U143" s="145"/>
      <c r="V143" s="145"/>
      <c r="W143" s="145"/>
      <c r="X143" s="145"/>
      <c r="Y143" s="145"/>
      <c r="Z143" s="145"/>
      <c r="AA143" s="152"/>
      <c r="AB143" s="152"/>
      <c r="AC143" s="152"/>
      <c r="AD143" s="145"/>
      <c r="AE143" s="145"/>
    </row>
    <row r="144" spans="1:31" ht="15.75">
      <c r="A144" s="4"/>
      <c r="B144" s="4"/>
      <c r="C144" s="4"/>
      <c r="D144" s="4"/>
      <c r="E144" s="4"/>
      <c r="F144" s="4"/>
      <c r="G144" s="4"/>
      <c r="H144" s="4"/>
      <c r="I144" s="4"/>
      <c r="J144" s="4"/>
      <c r="M144" s="428"/>
      <c r="N144" s="428"/>
      <c r="O144" s="145"/>
      <c r="P144" s="145"/>
      <c r="Q144" s="178"/>
      <c r="R144" s="145"/>
      <c r="S144" s="145"/>
      <c r="T144" s="145"/>
      <c r="U144" s="145"/>
      <c r="V144" s="145"/>
      <c r="W144" s="145"/>
      <c r="X144" s="145"/>
      <c r="Y144" s="145"/>
      <c r="Z144" s="145"/>
      <c r="AA144" s="152"/>
      <c r="AB144" s="152"/>
      <c r="AC144" s="152"/>
      <c r="AD144" s="145"/>
      <c r="AE144" s="145"/>
    </row>
    <row r="145" spans="1:31" ht="16.5" thickBot="1">
      <c r="A145" s="4"/>
      <c r="B145" s="430" t="s">
        <v>814</v>
      </c>
      <c r="C145" s="429"/>
      <c r="D145" s="4"/>
      <c r="E145" s="4"/>
      <c r="F145" s="4"/>
      <c r="G145" s="4"/>
      <c r="H145" s="4"/>
      <c r="I145" s="4"/>
      <c r="J145" s="4"/>
      <c r="M145" s="429"/>
      <c r="N145" s="429"/>
      <c r="O145" s="145"/>
      <c r="P145" s="145"/>
      <c r="Q145" s="145"/>
      <c r="R145" s="145"/>
      <c r="S145" s="145"/>
      <c r="T145" s="145"/>
      <c r="U145" s="145"/>
      <c r="V145" s="145"/>
      <c r="W145" s="145"/>
      <c r="X145" s="145"/>
      <c r="Y145" s="145"/>
      <c r="Z145" s="145"/>
      <c r="AA145" s="152"/>
      <c r="AB145" s="152"/>
      <c r="AC145" s="152"/>
      <c r="AD145" s="145"/>
      <c r="AE145" s="145"/>
    </row>
    <row r="146" spans="1:31">
      <c r="A146" s="4"/>
      <c r="B146" s="4"/>
      <c r="C146" s="4"/>
      <c r="D146" s="4"/>
      <c r="E146" s="4"/>
      <c r="F146" s="4"/>
      <c r="G146" s="4"/>
      <c r="H146" s="4"/>
      <c r="I146" s="4"/>
      <c r="J146" s="4"/>
      <c r="K146" s="4"/>
      <c r="L146" s="4"/>
    </row>
    <row r="147" spans="1:31">
      <c r="A147" s="4"/>
      <c r="B147" s="4"/>
      <c r="C147" s="4"/>
      <c r="D147" s="4"/>
      <c r="E147" s="4"/>
      <c r="F147" s="4"/>
      <c r="G147" s="4"/>
      <c r="H147" s="4"/>
      <c r="I147" s="4"/>
      <c r="J147" s="4"/>
      <c r="K147" s="4"/>
      <c r="L147" s="4"/>
    </row>
    <row r="148" spans="1:31">
      <c r="A148" s="4"/>
      <c r="B148" s="4"/>
      <c r="C148" s="4"/>
      <c r="D148" s="4"/>
      <c r="E148" s="4"/>
      <c r="F148" s="4"/>
      <c r="G148" s="4"/>
      <c r="H148" s="4"/>
      <c r="I148" s="4"/>
      <c r="J148" s="4"/>
      <c r="K148" s="4"/>
      <c r="L148" s="4"/>
    </row>
    <row r="149" spans="1:31">
      <c r="A149" s="4"/>
      <c r="B149" s="4"/>
      <c r="C149" s="4"/>
      <c r="D149" s="4"/>
      <c r="E149" s="4"/>
      <c r="F149" s="4"/>
      <c r="G149" s="4"/>
      <c r="H149" s="4"/>
      <c r="I149" s="4"/>
      <c r="J149" s="4"/>
      <c r="K149" s="4"/>
      <c r="L149" s="4"/>
    </row>
    <row r="150" spans="1:31">
      <c r="A150" s="4"/>
      <c r="B150" s="4"/>
      <c r="C150" s="4"/>
      <c r="D150" s="4"/>
      <c r="E150" s="4"/>
      <c r="F150" s="4"/>
      <c r="G150" s="4"/>
      <c r="H150" s="4"/>
      <c r="I150" s="4"/>
      <c r="J150" s="4"/>
      <c r="K150" s="4"/>
      <c r="L150" s="4"/>
    </row>
    <row r="151" spans="1:31">
      <c r="A151" s="4"/>
      <c r="B151" s="4"/>
      <c r="C151" s="4"/>
      <c r="D151" s="4"/>
      <c r="E151" s="4"/>
      <c r="F151" s="4"/>
      <c r="G151" s="4"/>
      <c r="H151" s="4"/>
      <c r="I151" s="4"/>
      <c r="J151" s="4"/>
      <c r="K151" s="4"/>
      <c r="L151" s="4"/>
    </row>
    <row r="152" spans="1:31" ht="15" customHeight="1">
      <c r="A152" s="4"/>
      <c r="B152" s="4"/>
      <c r="C152" s="4"/>
      <c r="D152" s="4"/>
      <c r="E152" s="4"/>
      <c r="F152" s="4"/>
      <c r="G152" s="4"/>
      <c r="H152" s="4"/>
      <c r="I152" s="4"/>
      <c r="J152" s="4"/>
      <c r="K152" s="4"/>
      <c r="L152" s="4"/>
    </row>
    <row r="153" spans="1:31">
      <c r="A153" s="4"/>
      <c r="B153" s="4"/>
      <c r="C153" s="4"/>
      <c r="D153" s="4"/>
      <c r="E153" s="4"/>
      <c r="F153" s="4"/>
      <c r="G153" s="4"/>
      <c r="H153" s="4"/>
      <c r="I153" s="4"/>
      <c r="J153" s="4"/>
      <c r="K153" s="4"/>
      <c r="L153" s="4"/>
    </row>
    <row r="154" spans="1:31">
      <c r="A154" s="4"/>
      <c r="B154" s="4"/>
      <c r="C154" s="4"/>
      <c r="D154" s="4"/>
      <c r="E154" s="4"/>
      <c r="F154" s="4"/>
      <c r="G154" s="4"/>
      <c r="H154" s="4"/>
      <c r="I154" s="4"/>
      <c r="J154" s="4"/>
      <c r="K154" s="4"/>
      <c r="L154" s="4"/>
    </row>
    <row r="155" spans="1:31" ht="15" customHeight="1">
      <c r="A155" s="4"/>
      <c r="B155" s="4"/>
      <c r="C155" s="4"/>
      <c r="D155" s="4"/>
      <c r="E155" s="4"/>
      <c r="F155" s="4"/>
      <c r="G155" s="4"/>
      <c r="H155" s="4"/>
      <c r="I155" s="4"/>
      <c r="J155" s="4"/>
      <c r="K155" s="4"/>
      <c r="L155" s="4"/>
    </row>
    <row r="156" spans="1:31">
      <c r="A156" s="4"/>
      <c r="B156" s="4"/>
      <c r="C156" s="4"/>
      <c r="D156" s="4"/>
      <c r="E156" s="4"/>
      <c r="F156" s="4"/>
      <c r="G156" s="4"/>
      <c r="H156" s="4"/>
      <c r="I156" s="4"/>
      <c r="J156" s="4"/>
      <c r="K156" s="4"/>
      <c r="L156" s="4"/>
    </row>
    <row r="157" spans="1:31">
      <c r="A157" s="4"/>
      <c r="B157" s="4"/>
      <c r="C157" s="4"/>
      <c r="D157" s="4"/>
      <c r="E157" s="4"/>
      <c r="F157" s="4"/>
      <c r="G157" s="4"/>
      <c r="H157" s="4"/>
      <c r="I157" s="4"/>
      <c r="J157" s="4"/>
      <c r="K157" s="4"/>
      <c r="L157" s="4"/>
    </row>
    <row r="158" spans="1:31">
      <c r="A158" s="4"/>
      <c r="B158" s="4"/>
      <c r="C158" s="4"/>
      <c r="D158" s="4"/>
      <c r="E158" s="4"/>
      <c r="F158" s="4"/>
      <c r="G158" s="4"/>
      <c r="H158" s="4"/>
      <c r="I158" s="4"/>
      <c r="J158" s="4"/>
      <c r="K158" s="4"/>
      <c r="L158" s="4"/>
    </row>
    <row r="159" spans="1:31">
      <c r="A159" s="4"/>
      <c r="B159" s="4"/>
      <c r="C159" s="4"/>
      <c r="D159" s="4"/>
      <c r="E159" s="4"/>
      <c r="F159" s="4"/>
      <c r="G159" s="4"/>
      <c r="H159" s="4"/>
      <c r="I159" s="4"/>
      <c r="J159" s="4"/>
      <c r="K159" s="4"/>
      <c r="L159" s="4"/>
    </row>
    <row r="160" spans="1:31">
      <c r="A160" s="4"/>
      <c r="B160" s="4"/>
      <c r="C160" s="4"/>
      <c r="D160" s="4"/>
      <c r="E160" s="4"/>
      <c r="F160" s="4"/>
      <c r="G160" s="4"/>
      <c r="H160" s="4"/>
      <c r="I160" s="4"/>
      <c r="J160" s="4"/>
      <c r="K160" s="4"/>
      <c r="L160" s="4"/>
    </row>
    <row r="161" spans="1:12">
      <c r="A161" s="4"/>
      <c r="B161" s="4"/>
      <c r="C161" s="4"/>
      <c r="D161" s="4"/>
      <c r="E161" s="4"/>
      <c r="F161" s="4"/>
      <c r="G161" s="4"/>
      <c r="H161" s="4"/>
      <c r="I161" s="4"/>
      <c r="J161" s="4"/>
      <c r="K161" s="4"/>
      <c r="L161" s="4"/>
    </row>
    <row r="162" spans="1:12">
      <c r="A162" s="4"/>
      <c r="B162" s="4"/>
      <c r="C162" s="4"/>
      <c r="D162" s="4"/>
      <c r="E162" s="4"/>
      <c r="F162" s="4"/>
      <c r="G162" s="4"/>
      <c r="H162" s="4"/>
      <c r="I162" s="4"/>
      <c r="J162" s="4"/>
      <c r="K162" s="4"/>
      <c r="L162" s="4"/>
    </row>
    <row r="163" spans="1:12">
      <c r="A163" s="4"/>
      <c r="B163" s="4"/>
      <c r="C163" s="4"/>
      <c r="D163" s="4"/>
      <c r="E163" s="4"/>
      <c r="F163" s="4"/>
      <c r="G163" s="4"/>
      <c r="H163" s="4"/>
      <c r="I163" s="4"/>
      <c r="J163" s="4"/>
      <c r="K163" s="4"/>
      <c r="L163" s="4"/>
    </row>
    <row r="164" spans="1:12">
      <c r="A164" s="4"/>
      <c r="B164" s="4"/>
      <c r="C164" s="4"/>
      <c r="D164" s="4"/>
      <c r="E164" s="4"/>
      <c r="F164" s="4"/>
      <c r="G164" s="4"/>
      <c r="H164" s="4"/>
      <c r="I164" s="4"/>
      <c r="J164" s="4"/>
      <c r="K164" s="4"/>
      <c r="L164" s="4"/>
    </row>
    <row r="165" spans="1:12">
      <c r="A165" s="4"/>
      <c r="B165" s="4"/>
      <c r="C165" s="4"/>
      <c r="D165" s="4"/>
      <c r="E165" s="4"/>
      <c r="F165" s="4"/>
      <c r="G165" s="4"/>
      <c r="H165" s="4"/>
      <c r="I165" s="4"/>
      <c r="J165" s="4"/>
      <c r="K165" s="4"/>
      <c r="L165" s="4"/>
    </row>
    <row r="166" spans="1:12">
      <c r="A166" s="4"/>
      <c r="B166" s="4"/>
      <c r="C166" s="4"/>
      <c r="D166" s="4"/>
      <c r="E166" s="4"/>
      <c r="F166" s="4"/>
      <c r="G166" s="4"/>
      <c r="H166" s="4"/>
      <c r="I166" s="4"/>
      <c r="J166" s="4"/>
      <c r="K166" s="4"/>
      <c r="L166" s="4"/>
    </row>
    <row r="167" spans="1:12">
      <c r="A167" s="4"/>
      <c r="B167" s="4"/>
      <c r="C167" s="4"/>
      <c r="D167" s="4"/>
      <c r="E167" s="4"/>
      <c r="F167" s="4"/>
      <c r="G167" s="4"/>
      <c r="H167" s="4"/>
      <c r="I167" s="4"/>
      <c r="J167" s="4"/>
      <c r="K167" s="4"/>
      <c r="L167" s="4"/>
    </row>
    <row r="168" spans="1:12">
      <c r="A168" s="4"/>
      <c r="B168" s="4"/>
      <c r="C168" s="4"/>
      <c r="D168" s="4"/>
      <c r="E168" s="4"/>
      <c r="F168" s="4"/>
      <c r="G168" s="4"/>
      <c r="H168" s="4"/>
      <c r="I168" s="4"/>
      <c r="J168" s="4"/>
      <c r="K168" s="4"/>
      <c r="L168" s="4"/>
    </row>
    <row r="169" spans="1:12">
      <c r="A169" s="4"/>
      <c r="B169" s="4"/>
      <c r="C169" s="4"/>
      <c r="D169" s="4"/>
      <c r="E169" s="4"/>
      <c r="F169" s="4"/>
      <c r="G169" s="4"/>
      <c r="H169" s="4"/>
      <c r="I169" s="4"/>
      <c r="J169" s="4"/>
      <c r="K169" s="4"/>
      <c r="L169" s="4"/>
    </row>
    <row r="170" spans="1:12">
      <c r="A170" s="4"/>
      <c r="B170" s="4"/>
      <c r="C170" s="4"/>
      <c r="D170" s="4"/>
      <c r="E170" s="4"/>
      <c r="F170" s="4"/>
      <c r="G170" s="4"/>
      <c r="H170" s="4"/>
      <c r="I170" s="4"/>
      <c r="J170" s="4"/>
      <c r="K170" s="4"/>
      <c r="L170" s="4"/>
    </row>
    <row r="171" spans="1:12">
      <c r="A171" s="4"/>
      <c r="B171" s="4"/>
      <c r="C171" s="4"/>
      <c r="D171" s="4"/>
      <c r="E171" s="4"/>
      <c r="F171" s="4"/>
      <c r="G171" s="4"/>
      <c r="H171" s="4"/>
      <c r="I171" s="4"/>
      <c r="J171" s="4"/>
      <c r="K171" s="4"/>
      <c r="L171" s="4"/>
    </row>
    <row r="172" spans="1:12">
      <c r="A172" s="4"/>
      <c r="B172" s="4"/>
      <c r="C172" s="4"/>
      <c r="D172" s="4"/>
      <c r="E172" s="4"/>
      <c r="F172" s="4"/>
      <c r="G172" s="4"/>
      <c r="H172" s="4"/>
      <c r="I172" s="4"/>
      <c r="J172" s="4"/>
      <c r="K172" s="4"/>
      <c r="L172" s="4"/>
    </row>
    <row r="173" spans="1:12">
      <c r="A173" s="4"/>
      <c r="B173" s="4"/>
      <c r="C173" s="4"/>
      <c r="D173" s="4"/>
      <c r="E173" s="4"/>
      <c r="F173" s="4"/>
      <c r="G173" s="4"/>
      <c r="H173" s="4"/>
      <c r="I173" s="4"/>
      <c r="J173" s="4"/>
      <c r="K173" s="4"/>
      <c r="L173" s="4"/>
    </row>
    <row r="174" spans="1:12">
      <c r="A174" s="4"/>
      <c r="B174" s="4"/>
      <c r="C174" s="4"/>
      <c r="D174" s="4"/>
      <c r="E174" s="4"/>
      <c r="F174" s="4"/>
      <c r="G174" s="4"/>
      <c r="H174" s="4"/>
      <c r="I174" s="4"/>
      <c r="J174" s="4"/>
      <c r="K174" s="4"/>
      <c r="L174" s="4"/>
    </row>
    <row r="175" spans="1:12">
      <c r="A175" s="4"/>
      <c r="B175" s="4"/>
      <c r="C175" s="4"/>
      <c r="D175" s="4"/>
      <c r="E175" s="4"/>
      <c r="F175" s="4"/>
      <c r="G175" s="4"/>
      <c r="H175" s="4"/>
      <c r="I175" s="4"/>
      <c r="J175" s="4"/>
      <c r="K175" s="4"/>
      <c r="L175" s="4"/>
    </row>
    <row r="176" spans="1:12">
      <c r="A176" s="4"/>
      <c r="B176" s="4"/>
      <c r="C176" s="4"/>
      <c r="D176" s="4"/>
      <c r="E176" s="4"/>
      <c r="F176" s="4"/>
      <c r="G176" s="4"/>
      <c r="H176" s="4"/>
      <c r="I176" s="4"/>
      <c r="J176" s="4"/>
      <c r="K176" s="4"/>
      <c r="L176" s="4"/>
    </row>
    <row r="177" spans="1:12">
      <c r="A177" s="4"/>
      <c r="B177" s="4"/>
      <c r="C177" s="4"/>
      <c r="D177" s="4"/>
      <c r="E177" s="4"/>
      <c r="F177" s="4"/>
      <c r="G177" s="4"/>
      <c r="H177" s="4"/>
      <c r="I177" s="4"/>
      <c r="J177" s="4"/>
      <c r="K177" s="4"/>
      <c r="L177" s="4"/>
    </row>
    <row r="178" spans="1:12">
      <c r="A178" s="4"/>
      <c r="B178" s="4"/>
      <c r="C178" s="4"/>
      <c r="D178" s="4"/>
      <c r="E178" s="4"/>
      <c r="F178" s="4"/>
      <c r="G178" s="4"/>
      <c r="H178" s="4"/>
      <c r="I178" s="4"/>
      <c r="J178" s="4"/>
      <c r="K178" s="4"/>
      <c r="L178" s="4"/>
    </row>
    <row r="179" spans="1:12">
      <c r="A179" s="4"/>
      <c r="B179" s="4"/>
      <c r="C179" s="4"/>
      <c r="D179" s="4"/>
      <c r="E179" s="4"/>
      <c r="F179" s="4"/>
      <c r="G179" s="4"/>
      <c r="H179" s="4"/>
      <c r="I179" s="4"/>
      <c r="J179" s="4"/>
      <c r="K179" s="4"/>
      <c r="L179" s="4"/>
    </row>
    <row r="180" spans="1:12">
      <c r="A180" s="4"/>
      <c r="B180" s="4"/>
      <c r="C180" s="4"/>
      <c r="D180" s="4"/>
      <c r="E180" s="4"/>
      <c r="F180" s="4"/>
      <c r="G180" s="4"/>
      <c r="H180" s="4"/>
      <c r="I180" s="4"/>
      <c r="J180" s="4"/>
      <c r="K180" s="4"/>
      <c r="L180" s="4"/>
    </row>
    <row r="181" spans="1:12">
      <c r="A181" s="4"/>
      <c r="B181" s="4"/>
      <c r="C181" s="4"/>
      <c r="D181" s="4"/>
      <c r="E181" s="4"/>
      <c r="F181" s="4"/>
      <c r="G181" s="4"/>
      <c r="H181" s="4"/>
      <c r="I181" s="4"/>
      <c r="J181" s="4"/>
      <c r="K181" s="4"/>
      <c r="L181" s="4"/>
    </row>
    <row r="182" spans="1:12">
      <c r="A182" s="4"/>
      <c r="B182" s="4"/>
      <c r="C182" s="4"/>
      <c r="D182" s="4"/>
      <c r="E182" s="4"/>
      <c r="F182" s="4"/>
      <c r="G182" s="4"/>
      <c r="H182" s="4"/>
      <c r="I182" s="4"/>
      <c r="J182" s="4"/>
      <c r="K182" s="4"/>
      <c r="L182" s="4"/>
    </row>
    <row r="183" spans="1:12">
      <c r="A183" s="4"/>
      <c r="B183" s="4"/>
      <c r="C183" s="4"/>
      <c r="D183" s="4"/>
      <c r="E183" s="4"/>
      <c r="F183" s="4"/>
      <c r="G183" s="4"/>
      <c r="H183" s="4"/>
      <c r="I183" s="4"/>
      <c r="J183" s="4"/>
      <c r="K183" s="4"/>
      <c r="L183" s="4"/>
    </row>
    <row r="184" spans="1:12">
      <c r="A184" s="4"/>
      <c r="B184" s="4"/>
      <c r="C184" s="4"/>
      <c r="D184" s="4"/>
      <c r="E184" s="4"/>
      <c r="F184" s="4"/>
      <c r="G184" s="4"/>
      <c r="H184" s="4"/>
      <c r="I184" s="4"/>
      <c r="J184" s="4"/>
      <c r="K184" s="4"/>
      <c r="L184" s="4"/>
    </row>
    <row r="185" spans="1:12">
      <c r="A185" s="4"/>
      <c r="B185" s="4"/>
      <c r="C185" s="4"/>
      <c r="D185" s="4"/>
      <c r="E185" s="4"/>
      <c r="F185" s="4"/>
      <c r="G185" s="4"/>
      <c r="H185" s="4"/>
      <c r="I185" s="4"/>
      <c r="J185" s="4"/>
      <c r="K185" s="4"/>
      <c r="L185" s="4"/>
    </row>
    <row r="186" spans="1:12">
      <c r="A186" s="4"/>
      <c r="B186" s="4"/>
      <c r="C186" s="4"/>
      <c r="D186" s="4"/>
      <c r="E186" s="4"/>
      <c r="F186" s="4"/>
      <c r="G186" s="4"/>
      <c r="H186" s="4"/>
      <c r="I186" s="4"/>
      <c r="J186" s="4"/>
      <c r="K186" s="4"/>
      <c r="L186" s="4"/>
    </row>
    <row r="187" spans="1:12">
      <c r="A187" s="4"/>
      <c r="B187" s="4"/>
      <c r="C187" s="4"/>
      <c r="D187" s="4"/>
      <c r="E187" s="4"/>
      <c r="F187" s="4"/>
      <c r="G187" s="4"/>
      <c r="H187" s="4"/>
      <c r="I187" s="4"/>
      <c r="J187" s="4"/>
      <c r="K187" s="4"/>
      <c r="L187" s="4"/>
    </row>
    <row r="188" spans="1:12">
      <c r="A188" s="4"/>
      <c r="B188" s="4"/>
      <c r="C188" s="4"/>
      <c r="D188" s="4"/>
      <c r="E188" s="4"/>
      <c r="F188" s="4"/>
      <c r="G188" s="4"/>
      <c r="H188" s="4"/>
      <c r="I188" s="4"/>
      <c r="J188" s="4"/>
      <c r="K188" s="4"/>
      <c r="L188" s="4"/>
    </row>
    <row r="189" spans="1:12">
      <c r="A189" s="4"/>
      <c r="B189" s="4"/>
      <c r="C189" s="4"/>
      <c r="D189" s="4"/>
      <c r="E189" s="4"/>
      <c r="F189" s="4"/>
      <c r="G189" s="4"/>
      <c r="H189" s="4"/>
      <c r="I189" s="4"/>
      <c r="J189" s="4"/>
      <c r="K189" s="4"/>
      <c r="L189" s="4"/>
    </row>
    <row r="190" spans="1:12">
      <c r="A190" s="4"/>
      <c r="B190" s="4"/>
      <c r="C190" s="4"/>
      <c r="D190" s="4"/>
      <c r="E190" s="4"/>
      <c r="F190" s="4"/>
      <c r="G190" s="4"/>
      <c r="H190" s="4"/>
      <c r="I190" s="4"/>
      <c r="J190" s="4"/>
      <c r="K190" s="4"/>
      <c r="L190" s="4"/>
    </row>
    <row r="191" spans="1:12">
      <c r="A191" s="4"/>
      <c r="B191" s="4"/>
      <c r="C191" s="4"/>
      <c r="D191" s="4"/>
      <c r="E191" s="4"/>
      <c r="F191" s="4"/>
      <c r="G191" s="4"/>
      <c r="H191" s="4"/>
      <c r="I191" s="4"/>
      <c r="J191" s="4"/>
      <c r="K191" s="4"/>
      <c r="L191" s="4"/>
    </row>
    <row r="192" spans="1:12">
      <c r="A192" s="4"/>
      <c r="B192" s="4"/>
      <c r="C192" s="4"/>
      <c r="D192" s="4"/>
      <c r="E192" s="4"/>
      <c r="F192" s="4"/>
      <c r="G192" s="4"/>
      <c r="H192" s="4"/>
      <c r="I192" s="4"/>
      <c r="J192" s="4"/>
      <c r="K192" s="4"/>
      <c r="L192" s="4"/>
    </row>
    <row r="193" spans="1:12">
      <c r="A193" s="4"/>
      <c r="B193" s="4"/>
      <c r="C193" s="4"/>
      <c r="D193" s="4"/>
      <c r="E193" s="4"/>
      <c r="F193" s="4"/>
      <c r="G193" s="4"/>
      <c r="H193" s="4"/>
      <c r="I193" s="4"/>
      <c r="J193" s="4"/>
      <c r="K193" s="4"/>
      <c r="L193" s="4"/>
    </row>
    <row r="194" spans="1:12">
      <c r="A194" s="4"/>
      <c r="B194" s="4"/>
      <c r="C194" s="4"/>
      <c r="D194" s="4"/>
      <c r="E194" s="4"/>
      <c r="F194" s="4"/>
      <c r="G194" s="4"/>
      <c r="H194" s="4"/>
      <c r="I194" s="4"/>
      <c r="J194" s="4"/>
      <c r="K194" s="4"/>
      <c r="L194" s="4"/>
    </row>
    <row r="195" spans="1:12">
      <c r="A195" s="4"/>
      <c r="B195" s="4"/>
      <c r="C195" s="4"/>
      <c r="D195" s="4"/>
      <c r="E195" s="4"/>
      <c r="F195" s="4"/>
      <c r="G195" s="4"/>
      <c r="H195" s="4"/>
      <c r="I195" s="4"/>
      <c r="J195" s="4"/>
      <c r="K195" s="4"/>
      <c r="L195" s="4"/>
    </row>
    <row r="196" spans="1:12">
      <c r="A196" s="4"/>
      <c r="B196" s="4"/>
      <c r="C196" s="4"/>
      <c r="D196" s="4"/>
      <c r="E196" s="4"/>
      <c r="F196" s="4"/>
      <c r="G196" s="4"/>
      <c r="H196" s="4"/>
      <c r="I196" s="4"/>
      <c r="J196" s="4"/>
      <c r="K196" s="4"/>
      <c r="L196" s="4"/>
    </row>
    <row r="197" spans="1:12">
      <c r="A197" s="4"/>
      <c r="B197" s="4"/>
      <c r="C197" s="4"/>
      <c r="D197" s="4"/>
      <c r="E197" s="4"/>
      <c r="F197" s="4"/>
      <c r="G197" s="4"/>
      <c r="H197" s="4"/>
      <c r="I197" s="4"/>
      <c r="J197" s="4"/>
      <c r="K197" s="4"/>
      <c r="L197" s="4"/>
    </row>
    <row r="198" spans="1:12">
      <c r="A198" s="4"/>
      <c r="B198" s="4"/>
      <c r="C198" s="4"/>
      <c r="D198" s="4"/>
      <c r="E198" s="4"/>
      <c r="F198" s="4"/>
      <c r="G198" s="4"/>
      <c r="H198" s="4"/>
      <c r="I198" s="4"/>
      <c r="J198" s="4"/>
      <c r="K198" s="4"/>
      <c r="L198" s="4"/>
    </row>
  </sheetData>
  <sheetProtection sheet="1" objects="1" scenarios="1" formatCells="0" formatColumns="0" formatRows="0" insertRows="0"/>
  <mergeCells count="302">
    <mergeCell ref="AF14:AG14"/>
    <mergeCell ref="Z12:AA12"/>
    <mergeCell ref="AB18:AC18"/>
    <mergeCell ref="AD18:AE18"/>
    <mergeCell ref="AF18:AG18"/>
    <mergeCell ref="AB12:AC12"/>
    <mergeCell ref="AD12:AE12"/>
    <mergeCell ref="AF12:AG12"/>
    <mergeCell ref="Z13:AA13"/>
    <mergeCell ref="AB13:AC13"/>
    <mergeCell ref="AD13:AE13"/>
    <mergeCell ref="AF13:AG13"/>
    <mergeCell ref="AF19:AG19"/>
    <mergeCell ref="Z15:AA15"/>
    <mergeCell ref="AB15:AC15"/>
    <mergeCell ref="AD15:AE15"/>
    <mergeCell ref="AF15:AG15"/>
    <mergeCell ref="Z16:AA16"/>
    <mergeCell ref="AB16:AC16"/>
    <mergeCell ref="AD16:AE16"/>
    <mergeCell ref="AF16:AG16"/>
    <mergeCell ref="Z17:AA17"/>
    <mergeCell ref="AB17:AC17"/>
    <mergeCell ref="AD17:AE17"/>
    <mergeCell ref="AF17:AG17"/>
    <mergeCell ref="Z18:AA18"/>
    <mergeCell ref="AF9:AG9"/>
    <mergeCell ref="Z10:AA10"/>
    <mergeCell ref="AB10:AC10"/>
    <mergeCell ref="AD10:AE10"/>
    <mergeCell ref="AF10:AG10"/>
    <mergeCell ref="Z11:AA11"/>
    <mergeCell ref="AB11:AC11"/>
    <mergeCell ref="AD11:AE11"/>
    <mergeCell ref="AF11:AG11"/>
    <mergeCell ref="Z9:AA9"/>
    <mergeCell ref="L134:M134"/>
    <mergeCell ref="N131:O131"/>
    <mergeCell ref="L135:M135"/>
    <mergeCell ref="J129:K129"/>
    <mergeCell ref="J130:K130"/>
    <mergeCell ref="AF3:AG3"/>
    <mergeCell ref="Z4:AA4"/>
    <mergeCell ref="AB4:AC4"/>
    <mergeCell ref="AD4:AE4"/>
    <mergeCell ref="AF4:AG4"/>
    <mergeCell ref="Z5:AA5"/>
    <mergeCell ref="AB5:AC5"/>
    <mergeCell ref="AD5:AE5"/>
    <mergeCell ref="AF5:AG5"/>
    <mergeCell ref="Z3:AA3"/>
    <mergeCell ref="AF6:AG6"/>
    <mergeCell ref="Z7:AA7"/>
    <mergeCell ref="AB7:AC7"/>
    <mergeCell ref="AD7:AE7"/>
    <mergeCell ref="AF7:AG7"/>
    <mergeCell ref="Z8:AA8"/>
    <mergeCell ref="AB8:AC8"/>
    <mergeCell ref="AD8:AE8"/>
    <mergeCell ref="AF8:AG8"/>
    <mergeCell ref="AB3:AC3"/>
    <mergeCell ref="AD3:AE3"/>
    <mergeCell ref="AB6:AC6"/>
    <mergeCell ref="AD6:AE6"/>
    <mergeCell ref="AB9:AC9"/>
    <mergeCell ref="AD9:AE9"/>
    <mergeCell ref="Z19:AA19"/>
    <mergeCell ref="AB19:AC19"/>
    <mergeCell ref="AD19:AE19"/>
    <mergeCell ref="Z14:AA14"/>
    <mergeCell ref="AB14:AC14"/>
    <mergeCell ref="AD14:AE14"/>
    <mergeCell ref="Z6:AA6"/>
    <mergeCell ref="J131:K131"/>
    <mergeCell ref="J132:K132"/>
    <mergeCell ref="F137:G137"/>
    <mergeCell ref="H120:I120"/>
    <mergeCell ref="H121:I121"/>
    <mergeCell ref="H122:I122"/>
    <mergeCell ref="H123:I123"/>
    <mergeCell ref="H124:I124"/>
    <mergeCell ref="H125:I125"/>
    <mergeCell ref="H126:I126"/>
    <mergeCell ref="H127:I127"/>
    <mergeCell ref="H128:I128"/>
    <mergeCell ref="H129:I129"/>
    <mergeCell ref="H130:I130"/>
    <mergeCell ref="H131:I131"/>
    <mergeCell ref="H132:I132"/>
    <mergeCell ref="H133:I133"/>
    <mergeCell ref="H134:I134"/>
    <mergeCell ref="H135:I135"/>
    <mergeCell ref="H136:I136"/>
    <mergeCell ref="H137:I137"/>
    <mergeCell ref="F127:G127"/>
    <mergeCell ref="F128:G128"/>
    <mergeCell ref="F129:G129"/>
    <mergeCell ref="F136:G136"/>
    <mergeCell ref="F132:G132"/>
    <mergeCell ref="F133:G133"/>
    <mergeCell ref="F134:G134"/>
    <mergeCell ref="F135:G135"/>
    <mergeCell ref="D136:E136"/>
    <mergeCell ref="B130:C130"/>
    <mergeCell ref="B131:C131"/>
    <mergeCell ref="B132:C132"/>
    <mergeCell ref="B136:C136"/>
    <mergeCell ref="B135:C135"/>
    <mergeCell ref="D130:E130"/>
    <mergeCell ref="D131:E131"/>
    <mergeCell ref="F130:G130"/>
    <mergeCell ref="F131:G131"/>
    <mergeCell ref="L19:O19"/>
    <mergeCell ref="D6:O6"/>
    <mergeCell ref="D11:O11"/>
    <mergeCell ref="D12:O12"/>
    <mergeCell ref="D13:O13"/>
    <mergeCell ref="D14:O14"/>
    <mergeCell ref="D15:O15"/>
    <mergeCell ref="D7:K7"/>
    <mergeCell ref="P139:Z142"/>
    <mergeCell ref="D31:F31"/>
    <mergeCell ref="D32:F32"/>
    <mergeCell ref="D33:F33"/>
    <mergeCell ref="D34:F34"/>
    <mergeCell ref="N119:O119"/>
    <mergeCell ref="N121:O121"/>
    <mergeCell ref="N122:O122"/>
    <mergeCell ref="N126:O126"/>
    <mergeCell ref="N127:O127"/>
    <mergeCell ref="N133:O133"/>
    <mergeCell ref="N134:O134"/>
    <mergeCell ref="N135:O135"/>
    <mergeCell ref="L129:M129"/>
    <mergeCell ref="L130:M130"/>
    <mergeCell ref="L131:M131"/>
    <mergeCell ref="A20:A22"/>
    <mergeCell ref="D22:F22"/>
    <mergeCell ref="D20:F20"/>
    <mergeCell ref="D21:F21"/>
    <mergeCell ref="A8:C8"/>
    <mergeCell ref="A10:C10"/>
    <mergeCell ref="A16:C16"/>
    <mergeCell ref="A14:C14"/>
    <mergeCell ref="F37:G37"/>
    <mergeCell ref="A24:A25"/>
    <mergeCell ref="B24:C25"/>
    <mergeCell ref="A12:C12"/>
    <mergeCell ref="A13:C13"/>
    <mergeCell ref="D26:F26"/>
    <mergeCell ref="D27:F27"/>
    <mergeCell ref="A4:C4"/>
    <mergeCell ref="A5:C5"/>
    <mergeCell ref="A7:C7"/>
    <mergeCell ref="A9:C9"/>
    <mergeCell ref="A6:C6"/>
    <mergeCell ref="A15:C15"/>
    <mergeCell ref="B18:C19"/>
    <mergeCell ref="D19:F19"/>
    <mergeCell ref="A18:A19"/>
    <mergeCell ref="J37:K37"/>
    <mergeCell ref="J119:K119"/>
    <mergeCell ref="J120:K120"/>
    <mergeCell ref="L33:O33"/>
    <mergeCell ref="D119:E119"/>
    <mergeCell ref="L34:O34"/>
    <mergeCell ref="B119:C119"/>
    <mergeCell ref="D120:E120"/>
    <mergeCell ref="F124:G124"/>
    <mergeCell ref="F123:G123"/>
    <mergeCell ref="F120:G120"/>
    <mergeCell ref="F121:G121"/>
    <mergeCell ref="F122:G122"/>
    <mergeCell ref="D121:E121"/>
    <mergeCell ref="N123:O123"/>
    <mergeCell ref="D122:E122"/>
    <mergeCell ref="H119:I119"/>
    <mergeCell ref="H37:I37"/>
    <mergeCell ref="D123:E123"/>
    <mergeCell ref="F119:G119"/>
    <mergeCell ref="N128:O128"/>
    <mergeCell ref="B126:C126"/>
    <mergeCell ref="J126:K126"/>
    <mergeCell ref="J127:K127"/>
    <mergeCell ref="J128:K128"/>
    <mergeCell ref="J124:K124"/>
    <mergeCell ref="L128:M128"/>
    <mergeCell ref="L126:M126"/>
    <mergeCell ref="L127:M127"/>
    <mergeCell ref="F126:G126"/>
    <mergeCell ref="D126:E126"/>
    <mergeCell ref="D127:E127"/>
    <mergeCell ref="D128:E128"/>
    <mergeCell ref="B127:C127"/>
    <mergeCell ref="D124:E124"/>
    <mergeCell ref="B124:C124"/>
    <mergeCell ref="B128:C128"/>
    <mergeCell ref="B125:C125"/>
    <mergeCell ref="F125:G125"/>
    <mergeCell ref="AH15:AI15"/>
    <mergeCell ref="AH16:AI16"/>
    <mergeCell ref="AH17:AI17"/>
    <mergeCell ref="A32:A34"/>
    <mergeCell ref="N37:O37"/>
    <mergeCell ref="B32:C34"/>
    <mergeCell ref="AH18:AI18"/>
    <mergeCell ref="AH19:AI19"/>
    <mergeCell ref="L22:O22"/>
    <mergeCell ref="D24:O24"/>
    <mergeCell ref="L25:O25"/>
    <mergeCell ref="L26:O26"/>
    <mergeCell ref="L27:O27"/>
    <mergeCell ref="L28:O28"/>
    <mergeCell ref="D30:O30"/>
    <mergeCell ref="D28:F28"/>
    <mergeCell ref="B20:C22"/>
    <mergeCell ref="L31:O31"/>
    <mergeCell ref="C37:C38"/>
    <mergeCell ref="D37:E37"/>
    <mergeCell ref="L32:O32"/>
    <mergeCell ref="L20:O20"/>
    <mergeCell ref="L21:O21"/>
    <mergeCell ref="D25:F25"/>
    <mergeCell ref="D132:E132"/>
    <mergeCell ref="D133:E133"/>
    <mergeCell ref="D134:E134"/>
    <mergeCell ref="D135:E135"/>
    <mergeCell ref="B129:C129"/>
    <mergeCell ref="D125:E125"/>
    <mergeCell ref="B123:C123"/>
    <mergeCell ref="A26:A28"/>
    <mergeCell ref="A30:A31"/>
    <mergeCell ref="A117:B117"/>
    <mergeCell ref="B120:C120"/>
    <mergeCell ref="B121:C121"/>
    <mergeCell ref="B122:C122"/>
    <mergeCell ref="B26:C28"/>
    <mergeCell ref="B30:C31"/>
    <mergeCell ref="B133:C133"/>
    <mergeCell ref="B134:C134"/>
    <mergeCell ref="D129:E129"/>
    <mergeCell ref="L137:M137"/>
    <mergeCell ref="M143:N143"/>
    <mergeCell ref="Z1:AA1"/>
    <mergeCell ref="AB1:AC1"/>
    <mergeCell ref="AD1:AE1"/>
    <mergeCell ref="AF1:AG1"/>
    <mergeCell ref="N137:O137"/>
    <mergeCell ref="N120:O120"/>
    <mergeCell ref="L37:M37"/>
    <mergeCell ref="A1:O1"/>
    <mergeCell ref="A2:O2"/>
    <mergeCell ref="D16:O16"/>
    <mergeCell ref="D18:O18"/>
    <mergeCell ref="A11:C11"/>
    <mergeCell ref="D4:O4"/>
    <mergeCell ref="D8:O8"/>
    <mergeCell ref="D9:O9"/>
    <mergeCell ref="D10:O10"/>
    <mergeCell ref="A37:A38"/>
    <mergeCell ref="B37:B38"/>
    <mergeCell ref="D137:E137"/>
    <mergeCell ref="J136:K136"/>
    <mergeCell ref="J137:K137"/>
    <mergeCell ref="A137:B137"/>
    <mergeCell ref="AH11:AI11"/>
    <mergeCell ref="AH12:AI12"/>
    <mergeCell ref="AH13:AI13"/>
    <mergeCell ref="AH14:AI14"/>
    <mergeCell ref="AH1:AI1"/>
    <mergeCell ref="AH3:AI3"/>
    <mergeCell ref="AH4:AI4"/>
    <mergeCell ref="AH5:AI5"/>
    <mergeCell ref="AH6:AI6"/>
    <mergeCell ref="AH7:AI7"/>
    <mergeCell ref="AH8:AI8"/>
    <mergeCell ref="AH9:AI9"/>
    <mergeCell ref="AH10:AI10"/>
    <mergeCell ref="Q37:U38"/>
    <mergeCell ref="N124:O124"/>
    <mergeCell ref="N125:O125"/>
    <mergeCell ref="N136:O136"/>
    <mergeCell ref="J133:K133"/>
    <mergeCell ref="J134:K134"/>
    <mergeCell ref="J135:K135"/>
    <mergeCell ref="N129:O129"/>
    <mergeCell ref="N130:O130"/>
    <mergeCell ref="N132:O132"/>
    <mergeCell ref="L136:M136"/>
    <mergeCell ref="L120:M120"/>
    <mergeCell ref="L121:M121"/>
    <mergeCell ref="L122:M122"/>
    <mergeCell ref="L123:M123"/>
    <mergeCell ref="L124:M124"/>
    <mergeCell ref="L125:M125"/>
    <mergeCell ref="J125:K125"/>
    <mergeCell ref="L119:M119"/>
    <mergeCell ref="J121:K121"/>
    <mergeCell ref="J122:K122"/>
    <mergeCell ref="J123:K123"/>
    <mergeCell ref="L132:M132"/>
    <mergeCell ref="L133:M133"/>
  </mergeCells>
  <phoneticPr fontId="20" type="noConversion"/>
  <conditionalFormatting sqref="D117">
    <cfRule type="expression" dxfId="17" priority="46">
      <formula>(D117+E117)&lt;&gt;D137</formula>
    </cfRule>
  </conditionalFormatting>
  <conditionalFormatting sqref="E117">
    <cfRule type="expression" dxfId="16" priority="43">
      <formula>(D117+E117)&lt;&gt;D137</formula>
    </cfRule>
  </conditionalFormatting>
  <conditionalFormatting sqref="F117">
    <cfRule type="expression" dxfId="15" priority="26">
      <formula>(F117+G117)&lt;&gt;F137</formula>
    </cfRule>
  </conditionalFormatting>
  <conditionalFormatting sqref="H117">
    <cfRule type="expression" dxfId="14" priority="25">
      <formula>(H117+I117)&lt;&gt;H137</formula>
    </cfRule>
  </conditionalFormatting>
  <conditionalFormatting sqref="J117">
    <cfRule type="expression" dxfId="13" priority="24">
      <formula>(J117+K117)&lt;&gt;J137</formula>
    </cfRule>
  </conditionalFormatting>
  <conditionalFormatting sqref="G117">
    <cfRule type="expression" dxfId="12" priority="22">
      <formula>(F117+G117)&lt;&gt;F137</formula>
    </cfRule>
  </conditionalFormatting>
  <conditionalFormatting sqref="I117">
    <cfRule type="expression" dxfId="11" priority="21">
      <formula>(H117+I117)&lt;&gt;H137</formula>
    </cfRule>
  </conditionalFormatting>
  <conditionalFormatting sqref="K117">
    <cfRule type="expression" dxfId="10" priority="20">
      <formula>(J117+K117)&lt;&gt;J137</formula>
    </cfRule>
  </conditionalFormatting>
  <conditionalFormatting sqref="F137">
    <cfRule type="expression" dxfId="9" priority="18">
      <formula>F137&lt;&gt;(F117+G117)</formula>
    </cfRule>
  </conditionalFormatting>
  <conditionalFormatting sqref="H137">
    <cfRule type="expression" dxfId="8" priority="17">
      <formula>H137&lt;&gt;(H117+I117)</formula>
    </cfRule>
  </conditionalFormatting>
  <conditionalFormatting sqref="J137">
    <cfRule type="expression" dxfId="7" priority="88">
      <formula>J137&lt;&gt;(J117+K117)</formula>
    </cfRule>
  </conditionalFormatting>
  <conditionalFormatting sqref="N137">
    <cfRule type="expression" dxfId="6" priority="90">
      <formula>N137&lt;&gt;(N117+O117)</formula>
    </cfRule>
  </conditionalFormatting>
  <conditionalFormatting sqref="L137">
    <cfRule type="expression" dxfId="5" priority="14">
      <formula>L137&lt;&gt;(L117+M117)</formula>
    </cfRule>
  </conditionalFormatting>
  <conditionalFormatting sqref="N117">
    <cfRule type="expression" dxfId="4" priority="7">
      <formula>(N117+O117)&lt;&gt;N137</formula>
    </cfRule>
  </conditionalFormatting>
  <conditionalFormatting sqref="O117">
    <cfRule type="expression" dxfId="3" priority="6">
      <formula>(N117+O117)&lt;&gt;N137</formula>
    </cfRule>
  </conditionalFormatting>
  <conditionalFormatting sqref="L117">
    <cfRule type="expression" dxfId="2" priority="3">
      <formula>(L117+M117)&lt;&gt;L137</formula>
    </cfRule>
  </conditionalFormatting>
  <conditionalFormatting sqref="M117">
    <cfRule type="expression" dxfId="1" priority="2">
      <formula>(L117+M117)&lt;&gt;L137</formula>
    </cfRule>
  </conditionalFormatting>
  <conditionalFormatting sqref="D137">
    <cfRule type="expression" dxfId="0" priority="1">
      <formula>D137&lt;&gt;(D117+E117)</formula>
    </cfRule>
  </conditionalFormatting>
  <dataValidations xWindow="518" yWindow="300" count="5">
    <dataValidation type="list" allowBlank="1" showInputMessage="1" showErrorMessage="1" sqref="B120:B136">
      <formula1>Извори_финансирања</formula1>
    </dataValidation>
    <dataValidation type="textLength" errorStyle="information" operator="equal" allowBlank="1" showErrorMessage="1" errorTitle="Информација" error="Доделите пројекту прву следећу слободну шифру након последње програмске активности у оквиру овог програма" promptTitle="Додела шифре пројекта" sqref="F5:G5">
      <formula1>4</formula1>
    </dataValidation>
    <dataValidation type="list" allowBlank="1" showInputMessage="1" showErrorMessage="1" sqref="D7">
      <formula1>funkcija</formula1>
    </dataValidation>
    <dataValidation errorStyle="information" operator="equal" allowBlank="1" errorTitle="Информација" error="Доделите пројекту прву следећу слободну шифру након последње програмске активности у оквиру овог програма" promptTitle="Додела шифре пројекта" prompt="Шифрирати пројекте по редоследу П1, П2, П3...." sqref="E5"/>
    <dataValidation type="list" allowBlank="1" showInputMessage="1" showErrorMessage="1" sqref="A2">
      <formula1>$AJ$2:$AJ$3</formula1>
    </dataValidation>
  </dataValidations>
  <pageMargins left="3.937007874015748E-2" right="3.937007874015748E-2" top="0.47244094488188981" bottom="0.39370078740157483" header="0.31496062992125984" footer="0.31496062992125984"/>
  <pageSetup paperSize="9" scale="69" fitToHeight="0" orientation="landscape" r:id="rId1"/>
  <headerFooter>
    <oddHeader>&amp;RОбразац 3. Пројекат</oddHeader>
    <oddFooter>&amp;RСтрана &amp;P од &amp;N</oddFooter>
  </headerFooter>
  <legacyDrawing r:id="rId2"/>
</worksheet>
</file>

<file path=xl/worksheets/sheet4.xml><?xml version="1.0" encoding="utf-8"?>
<worksheet xmlns="http://schemas.openxmlformats.org/spreadsheetml/2006/main" xmlns:r="http://schemas.openxmlformats.org/officeDocument/2006/relationships">
  <sheetPr codeName="Sheet6"/>
  <dimension ref="A1:FZ6831"/>
  <sheetViews>
    <sheetView topLeftCell="DE9" zoomScale="85" zoomScaleNormal="85" workbookViewId="0">
      <selection activeCell="DF13" sqref="DF13:DR13"/>
    </sheetView>
  </sheetViews>
  <sheetFormatPr defaultRowHeight="15"/>
  <cols>
    <col min="1" max="1" width="48.5703125" style="19" hidden="1" customWidth="1"/>
    <col min="2" max="2" width="74.42578125" style="19" hidden="1" customWidth="1"/>
    <col min="3" max="3" width="25.140625" style="19" hidden="1" customWidth="1"/>
    <col min="4" max="4" width="47" style="19" hidden="1" customWidth="1"/>
    <col min="5" max="5" width="70" style="19" hidden="1" customWidth="1"/>
    <col min="6" max="6" width="60.140625" style="19" hidden="1" customWidth="1"/>
    <col min="7" max="11" width="9.5703125" style="19" hidden="1" customWidth="1"/>
    <col min="12" max="13" width="16.5703125" style="19" hidden="1" customWidth="1"/>
    <col min="14" max="21" width="8.5703125" style="19" hidden="1" customWidth="1"/>
    <col min="22" max="69" width="16.5703125" style="19" hidden="1" customWidth="1"/>
    <col min="70" max="70" width="32.85546875" style="19" hidden="1" customWidth="1"/>
    <col min="71" max="71" width="48.140625" style="19" hidden="1" customWidth="1"/>
    <col min="72" max="99" width="16.5703125" style="19" hidden="1" customWidth="1"/>
    <col min="100" max="107" width="9.140625" style="19" hidden="1" customWidth="1"/>
    <col min="108" max="108" width="9" style="19" hidden="1" customWidth="1"/>
    <col min="109" max="121" width="9.140625" style="19"/>
    <col min="122" max="122" width="9.140625" style="19" customWidth="1"/>
    <col min="123" max="175" width="9.140625" style="19"/>
    <col min="176" max="176" width="11.42578125" style="19" customWidth="1"/>
    <col min="177" max="177" width="10.42578125" style="19" customWidth="1"/>
    <col min="178" max="16384" width="9.140625" style="19"/>
  </cols>
  <sheetData>
    <row r="1" spans="1:126" ht="18.75" hidden="1">
      <c r="A1" s="16" t="s">
        <v>1238</v>
      </c>
      <c r="B1" s="16" t="s">
        <v>1259</v>
      </c>
      <c r="C1" s="16" t="s">
        <v>1236</v>
      </c>
      <c r="D1" s="18"/>
      <c r="E1" s="17"/>
      <c r="F1" s="17"/>
      <c r="G1" s="17"/>
      <c r="H1" s="17"/>
      <c r="I1" s="17"/>
      <c r="J1" s="17"/>
      <c r="K1" s="17"/>
      <c r="L1" s="17"/>
      <c r="M1" s="18"/>
      <c r="N1" s="18"/>
      <c r="O1" s="18"/>
      <c r="P1" s="18"/>
      <c r="Q1" s="18"/>
      <c r="V1" s="18"/>
      <c r="W1" s="18"/>
      <c r="X1" s="18"/>
      <c r="Y1" s="18"/>
      <c r="Z1" s="18"/>
      <c r="AA1" s="18"/>
      <c r="AB1" s="18"/>
      <c r="AC1" s="18"/>
      <c r="AD1" s="18"/>
      <c r="AE1" s="18"/>
      <c r="AF1" s="18"/>
      <c r="AG1" s="18"/>
      <c r="AH1" s="18"/>
      <c r="AI1" s="18"/>
      <c r="AJ1" s="18"/>
      <c r="AK1" s="18"/>
      <c r="AL1" s="18"/>
      <c r="AM1" s="18"/>
      <c r="AN1" s="18"/>
      <c r="AO1" s="18"/>
      <c r="AP1" s="18"/>
      <c r="AQ1" s="18"/>
      <c r="AR1" s="18"/>
      <c r="AS1" s="18"/>
      <c r="AT1" s="18"/>
      <c r="AU1" s="18"/>
      <c r="AV1" s="18"/>
      <c r="AW1" s="18"/>
      <c r="AX1" s="18"/>
      <c r="BC1" s="18"/>
      <c r="BD1" s="18"/>
      <c r="BE1" s="419"/>
      <c r="BF1" s="419"/>
      <c r="BG1" s="419"/>
      <c r="BH1" s="419"/>
      <c r="BI1" s="419"/>
      <c r="BJ1" s="18"/>
      <c r="BK1" s="18"/>
      <c r="BL1" s="18"/>
      <c r="BM1" s="18"/>
      <c r="BN1" s="18"/>
      <c r="BO1" s="18"/>
      <c r="BP1" s="18"/>
      <c r="BQ1" s="18"/>
      <c r="BR1" s="644" t="s">
        <v>1174</v>
      </c>
      <c r="BS1" s="644"/>
      <c r="BU1" s="643" t="s">
        <v>1175</v>
      </c>
      <c r="BV1" s="643"/>
      <c r="BW1" s="643"/>
      <c r="BY1" s="643" t="s">
        <v>1325</v>
      </c>
      <c r="BZ1" s="643"/>
      <c r="CA1" s="643"/>
      <c r="CK1" s="20" t="s">
        <v>1193</v>
      </c>
      <c r="CL1" s="21" t="s">
        <v>1288</v>
      </c>
      <c r="CO1" s="19" t="str">
        <f>BR2&amp;" - "&amp;BS2</f>
        <v>0 - СОЦИЈАЛНА ЗАШТИТА</v>
      </c>
      <c r="CT1" s="643" t="s">
        <v>1175</v>
      </c>
      <c r="CU1" s="643"/>
      <c r="CV1" s="643"/>
    </row>
    <row r="2" spans="1:126" ht="13.5" hidden="1" customHeight="1">
      <c r="A2" s="23" t="s">
        <v>1978</v>
      </c>
      <c r="B2" s="24" t="s">
        <v>1252</v>
      </c>
      <c r="C2" s="48" t="s">
        <v>1255</v>
      </c>
      <c r="D2" s="18"/>
      <c r="E2" s="22"/>
      <c r="F2" s="22"/>
      <c r="G2" s="22"/>
      <c r="H2" s="22"/>
      <c r="I2" s="22"/>
      <c r="J2" s="22"/>
      <c r="K2" s="22"/>
      <c r="L2" s="22"/>
      <c r="M2" s="18"/>
      <c r="N2" s="18"/>
      <c r="O2" s="18"/>
      <c r="P2" s="18"/>
      <c r="Q2" s="18"/>
      <c r="V2" s="18"/>
      <c r="W2" s="18"/>
      <c r="X2" s="18"/>
      <c r="Y2" s="18"/>
      <c r="Z2" s="18"/>
      <c r="AA2" s="18"/>
      <c r="AB2" s="18"/>
      <c r="AC2" s="18"/>
      <c r="AD2" s="18"/>
      <c r="AE2" s="18"/>
      <c r="AF2" s="18"/>
      <c r="AG2" s="18"/>
      <c r="AH2" s="18"/>
      <c r="AI2" s="18"/>
      <c r="AJ2" s="18"/>
      <c r="AK2" s="18"/>
      <c r="AL2" s="18"/>
      <c r="AM2" s="18"/>
      <c r="AN2" s="18"/>
      <c r="AO2" s="18"/>
      <c r="AP2" s="18"/>
      <c r="AQ2" s="18"/>
      <c r="AR2" s="18"/>
      <c r="AS2" s="18"/>
      <c r="AT2" s="18"/>
      <c r="AU2" s="18"/>
      <c r="AV2" s="18"/>
      <c r="AW2" s="18"/>
      <c r="AX2" s="18"/>
      <c r="BC2" s="18"/>
      <c r="BD2" s="18"/>
      <c r="BE2" s="123"/>
      <c r="BF2" s="123"/>
      <c r="BG2" s="18"/>
      <c r="BH2" s="18"/>
      <c r="BI2" s="18"/>
      <c r="BJ2" s="18"/>
      <c r="BK2" s="18"/>
      <c r="BL2" s="18"/>
      <c r="BM2" s="18"/>
      <c r="BN2" s="18"/>
      <c r="BO2" s="18"/>
      <c r="BP2" s="18"/>
      <c r="BQ2" s="18"/>
      <c r="BR2" s="26">
        <v>0</v>
      </c>
      <c r="BS2" s="21" t="s">
        <v>1288</v>
      </c>
      <c r="BU2" s="27" t="s">
        <v>1287</v>
      </c>
      <c r="BV2" s="28" t="s">
        <v>1097</v>
      </c>
      <c r="BW2" s="27" t="s">
        <v>1287</v>
      </c>
      <c r="BY2" s="29">
        <v>411</v>
      </c>
      <c r="BZ2" s="30" t="s">
        <v>1112</v>
      </c>
      <c r="CA2" s="29">
        <v>411</v>
      </c>
      <c r="CK2" s="31" t="s">
        <v>1194</v>
      </c>
      <c r="CL2" s="32" t="s">
        <v>1289</v>
      </c>
      <c r="CO2" s="19" t="str">
        <f t="shared" ref="CO2:CO65" si="0">BR3&amp;" - "&amp;BS3</f>
        <v>10 - Болест и инвалидност</v>
      </c>
      <c r="CT2" s="27" t="s">
        <v>1287</v>
      </c>
      <c r="CU2" s="28" t="s">
        <v>1097</v>
      </c>
      <c r="CV2" s="27"/>
      <c r="CX2" s="19" t="str">
        <f>CT2&amp;" - "&amp;CU2</f>
        <v>01 - Приходи из буџета</v>
      </c>
    </row>
    <row r="3" spans="1:126" ht="16.5" hidden="1" customHeight="1">
      <c r="A3" s="23" t="s">
        <v>1979</v>
      </c>
      <c r="B3" s="24" t="s">
        <v>1980</v>
      </c>
      <c r="C3" s="48" t="s">
        <v>1994</v>
      </c>
      <c r="D3" s="18"/>
      <c r="E3" s="22"/>
      <c r="F3" s="22"/>
      <c r="G3" s="22"/>
      <c r="H3" s="22"/>
      <c r="I3" s="22"/>
      <c r="J3" s="22"/>
      <c r="K3" s="22"/>
      <c r="L3" s="22"/>
      <c r="M3" s="18"/>
      <c r="N3" s="18"/>
      <c r="O3" s="18"/>
      <c r="P3" s="18"/>
      <c r="Q3" s="18"/>
      <c r="V3" s="18"/>
      <c r="W3" s="18"/>
      <c r="X3" s="18"/>
      <c r="Y3" s="18"/>
      <c r="Z3" s="18"/>
      <c r="AA3" s="18"/>
      <c r="AB3" s="18"/>
      <c r="AC3" s="18"/>
      <c r="AD3" s="18"/>
      <c r="AE3" s="18"/>
      <c r="AF3" s="18"/>
      <c r="AG3" s="18"/>
      <c r="AH3" s="18"/>
      <c r="AI3" s="18"/>
      <c r="AJ3" s="18"/>
      <c r="AK3" s="18"/>
      <c r="AL3" s="18"/>
      <c r="AM3" s="18"/>
      <c r="AN3" s="18"/>
      <c r="AO3" s="18"/>
      <c r="AP3" s="18"/>
      <c r="AQ3" s="18"/>
      <c r="AR3" s="18"/>
      <c r="AS3" s="18"/>
      <c r="AT3" s="18"/>
      <c r="AU3" s="18"/>
      <c r="AV3" s="18"/>
      <c r="AW3" s="18"/>
      <c r="AX3" s="18"/>
      <c r="BC3" s="18"/>
      <c r="BD3" s="18"/>
      <c r="BE3" s="123"/>
      <c r="BF3" s="123"/>
      <c r="BG3" s="18"/>
      <c r="BH3" s="18"/>
      <c r="BI3" s="18"/>
      <c r="BJ3" s="18"/>
      <c r="BK3" s="18"/>
      <c r="BL3" s="18"/>
      <c r="BM3" s="18"/>
      <c r="BN3" s="18"/>
      <c r="BO3" s="18"/>
      <c r="BP3" s="18"/>
      <c r="BQ3" s="18"/>
      <c r="BR3" s="33">
        <v>10</v>
      </c>
      <c r="BS3" s="32" t="s">
        <v>1289</v>
      </c>
      <c r="BU3" s="27" t="s">
        <v>1085</v>
      </c>
      <c r="BV3" s="28" t="s">
        <v>1098</v>
      </c>
      <c r="BW3" s="27" t="s">
        <v>1085</v>
      </c>
      <c r="BY3" s="29">
        <v>412</v>
      </c>
      <c r="BZ3" s="34" t="s">
        <v>1113</v>
      </c>
      <c r="CA3" s="29">
        <v>412</v>
      </c>
      <c r="CK3" s="31" t="s">
        <v>1195</v>
      </c>
      <c r="CL3" s="32" t="s">
        <v>1290</v>
      </c>
      <c r="CO3" s="19" t="str">
        <f t="shared" si="0"/>
        <v>20 - Старост</v>
      </c>
      <c r="CT3" s="27" t="s">
        <v>1085</v>
      </c>
      <c r="CU3" s="28" t="s">
        <v>1098</v>
      </c>
      <c r="CV3" s="27"/>
      <c r="CX3" s="19" t="str">
        <f t="shared" ref="CX3:CX11" si="1">CT3&amp;" - "&amp;CU3</f>
        <v>02 - Трансфери између корисника на истом нивоу</v>
      </c>
    </row>
    <row r="4" spans="1:126" ht="15" hidden="1" customHeight="1">
      <c r="A4" s="23" t="s">
        <v>827</v>
      </c>
      <c r="B4" s="24" t="s">
        <v>1253</v>
      </c>
      <c r="C4" s="48" t="s">
        <v>1256</v>
      </c>
      <c r="D4" s="18"/>
      <c r="E4" s="18"/>
      <c r="F4" s="18"/>
      <c r="G4" s="18"/>
      <c r="H4" s="35"/>
      <c r="I4" s="18"/>
      <c r="J4" s="18"/>
      <c r="K4" s="18"/>
      <c r="L4" s="18"/>
      <c r="M4" s="18"/>
      <c r="N4" s="18"/>
      <c r="O4" s="18"/>
      <c r="P4" s="18"/>
      <c r="Q4" s="18"/>
      <c r="V4" s="18"/>
      <c r="W4" s="18"/>
      <c r="X4" s="18"/>
      <c r="Y4" s="18"/>
      <c r="Z4" s="18"/>
      <c r="AA4" s="18"/>
      <c r="AB4" s="18"/>
      <c r="AC4" s="18"/>
      <c r="AD4" s="18"/>
      <c r="AE4" s="18"/>
      <c r="AF4" s="18"/>
      <c r="AG4" s="18"/>
      <c r="AH4" s="18"/>
      <c r="AI4" s="18"/>
      <c r="AJ4" s="18"/>
      <c r="AK4" s="18"/>
      <c r="AL4" s="18"/>
      <c r="AM4" s="18"/>
      <c r="AN4" s="18"/>
      <c r="AO4" s="18"/>
      <c r="AP4" s="18"/>
      <c r="AQ4" s="18"/>
      <c r="AR4" s="18"/>
      <c r="AS4" s="18"/>
      <c r="AT4" s="18"/>
      <c r="AU4" s="18"/>
      <c r="AV4" s="18"/>
      <c r="AW4" s="18"/>
      <c r="AX4" s="18"/>
      <c r="BC4" s="18"/>
      <c r="BD4" s="18"/>
      <c r="BE4" s="123"/>
      <c r="BF4" s="123"/>
      <c r="BG4" s="18"/>
      <c r="BH4" s="18"/>
      <c r="BI4" s="18"/>
      <c r="BJ4" s="18"/>
      <c r="BK4" s="18"/>
      <c r="BL4" s="18"/>
      <c r="BM4" s="18"/>
      <c r="BN4" s="18"/>
      <c r="BO4" s="18"/>
      <c r="BP4" s="18"/>
      <c r="BQ4" s="18"/>
      <c r="BR4" s="33">
        <v>20</v>
      </c>
      <c r="BS4" s="32" t="s">
        <v>1290</v>
      </c>
      <c r="BU4" s="27" t="s">
        <v>1080</v>
      </c>
      <c r="BV4" s="28" t="s">
        <v>1099</v>
      </c>
      <c r="BW4" s="27" t="s">
        <v>1080</v>
      </c>
      <c r="BY4" s="29">
        <v>413</v>
      </c>
      <c r="BZ4" s="30" t="s">
        <v>1114</v>
      </c>
      <c r="CA4" s="29">
        <v>413</v>
      </c>
      <c r="CK4" s="31" t="s">
        <v>1196</v>
      </c>
      <c r="CL4" s="32" t="s">
        <v>1291</v>
      </c>
      <c r="CO4" s="19" t="str">
        <f t="shared" si="0"/>
        <v>30 - Корисници породичне пензије</v>
      </c>
      <c r="CT4" s="27" t="s">
        <v>1080</v>
      </c>
      <c r="CU4" s="28" t="s">
        <v>1099</v>
      </c>
      <c r="CV4" s="27"/>
      <c r="CX4" s="19" t="str">
        <f t="shared" si="1"/>
        <v>03 - Социјални доприноси</v>
      </c>
    </row>
    <row r="5" spans="1:126" ht="15" hidden="1" customHeight="1">
      <c r="A5" s="23" t="s">
        <v>828</v>
      </c>
      <c r="B5" s="24" t="s">
        <v>1254</v>
      </c>
      <c r="C5" s="48" t="s">
        <v>283</v>
      </c>
      <c r="D5" s="18"/>
      <c r="E5" s="18"/>
      <c r="F5" s="18"/>
      <c r="G5" s="18"/>
      <c r="H5" s="18"/>
      <c r="I5" s="18"/>
      <c r="J5" s="18"/>
      <c r="K5" s="18"/>
      <c r="L5" s="18"/>
      <c r="M5" s="18"/>
      <c r="N5" s="18"/>
      <c r="O5" s="18"/>
      <c r="P5" s="18"/>
      <c r="Q5" s="18"/>
      <c r="V5" s="18"/>
      <c r="W5" s="18"/>
      <c r="X5" s="18"/>
      <c r="Y5" s="18"/>
      <c r="Z5" s="18"/>
      <c r="AA5" s="18"/>
      <c r="AB5" s="18"/>
      <c r="AC5" s="18"/>
      <c r="AD5" s="18"/>
      <c r="AE5" s="18"/>
      <c r="AF5" s="18"/>
      <c r="AG5" s="18"/>
      <c r="AH5" s="18"/>
      <c r="AI5" s="18"/>
      <c r="AJ5" s="18"/>
      <c r="AK5" s="18"/>
      <c r="AL5" s="18"/>
      <c r="AM5" s="18"/>
      <c r="AN5" s="18"/>
      <c r="AO5" s="18"/>
      <c r="AP5" s="18"/>
      <c r="AQ5" s="18"/>
      <c r="AR5" s="18"/>
      <c r="AS5" s="18"/>
      <c r="AT5" s="18"/>
      <c r="AU5" s="18"/>
      <c r="AV5" s="18"/>
      <c r="AW5" s="18"/>
      <c r="AX5" s="18"/>
      <c r="BC5" s="18"/>
      <c r="BD5" s="18"/>
      <c r="BE5" s="123"/>
      <c r="BF5" s="123"/>
      <c r="BG5" s="18"/>
      <c r="BH5" s="18"/>
      <c r="BI5" s="18"/>
      <c r="BJ5" s="18"/>
      <c r="BK5" s="18"/>
      <c r="BL5" s="18"/>
      <c r="BM5" s="18"/>
      <c r="BN5" s="18"/>
      <c r="BO5" s="18"/>
      <c r="BP5" s="18"/>
      <c r="BQ5" s="18"/>
      <c r="BR5" s="33">
        <v>30</v>
      </c>
      <c r="BS5" s="32" t="s">
        <v>1291</v>
      </c>
      <c r="BU5" s="27" t="s">
        <v>1086</v>
      </c>
      <c r="BV5" s="28" t="s">
        <v>1100</v>
      </c>
      <c r="BW5" s="27" t="s">
        <v>1086</v>
      </c>
      <c r="BY5" s="29">
        <v>414</v>
      </c>
      <c r="BZ5" s="30" t="s">
        <v>1115</v>
      </c>
      <c r="CA5" s="29">
        <v>414</v>
      </c>
      <c r="CK5" s="31" t="s">
        <v>1197</v>
      </c>
      <c r="CL5" s="32" t="s">
        <v>1292</v>
      </c>
      <c r="CO5" s="19" t="str">
        <f t="shared" si="0"/>
        <v>40 - Породица и деца</v>
      </c>
      <c r="CT5" s="27" t="s">
        <v>1086</v>
      </c>
      <c r="CU5" s="28" t="s">
        <v>1100</v>
      </c>
      <c r="CV5" s="27"/>
      <c r="CX5" s="19" t="str">
        <f t="shared" si="1"/>
        <v>04 - Сопствени приходи буџетских корисника</v>
      </c>
    </row>
    <row r="6" spans="1:126" ht="15" hidden="1" customHeight="1">
      <c r="A6" s="23" t="s">
        <v>869</v>
      </c>
      <c r="B6" s="24" t="s">
        <v>1241</v>
      </c>
      <c r="C6" s="48" t="s">
        <v>284</v>
      </c>
      <c r="D6" s="18"/>
      <c r="E6" s="18"/>
      <c r="F6" s="18"/>
      <c r="G6" s="18"/>
      <c r="H6" s="18"/>
      <c r="I6" s="18"/>
      <c r="J6" s="18"/>
      <c r="K6" s="18"/>
      <c r="L6" s="18"/>
      <c r="M6" s="18"/>
      <c r="N6" s="18"/>
      <c r="O6" s="18"/>
      <c r="P6" s="18"/>
      <c r="Q6" s="18"/>
      <c r="V6" s="18"/>
      <c r="W6" s="18"/>
      <c r="X6" s="18"/>
      <c r="Y6" s="18"/>
      <c r="Z6" s="18"/>
      <c r="AA6" s="18"/>
      <c r="AB6" s="18"/>
      <c r="AC6" s="18"/>
      <c r="AD6" s="18"/>
      <c r="AE6" s="18"/>
      <c r="AF6" s="18"/>
      <c r="AG6" s="18"/>
      <c r="AH6" s="18"/>
      <c r="AI6" s="18"/>
      <c r="AJ6" s="18"/>
      <c r="AK6" s="18"/>
      <c r="AL6" s="18"/>
      <c r="AM6" s="18"/>
      <c r="AN6" s="18"/>
      <c r="AO6" s="18"/>
      <c r="AP6" s="18"/>
      <c r="AQ6" s="18"/>
      <c r="AR6" s="18"/>
      <c r="AS6" s="18"/>
      <c r="AT6" s="18"/>
      <c r="AU6" s="18"/>
      <c r="AV6" s="18"/>
      <c r="AW6" s="18"/>
      <c r="AX6" s="18"/>
      <c r="BC6" s="18"/>
      <c r="BD6" s="18"/>
      <c r="BE6" s="123"/>
      <c r="BF6" s="123"/>
      <c r="BG6" s="18"/>
      <c r="BH6" s="18"/>
      <c r="BI6" s="18"/>
      <c r="BJ6" s="18"/>
      <c r="BK6" s="18"/>
      <c r="BL6" s="18"/>
      <c r="BM6" s="18"/>
      <c r="BN6" s="18"/>
      <c r="BO6" s="18"/>
      <c r="BP6" s="18"/>
      <c r="BQ6" s="18"/>
      <c r="BR6" s="33">
        <v>40</v>
      </c>
      <c r="BS6" s="32" t="s">
        <v>1292</v>
      </c>
      <c r="BU6" s="27" t="s">
        <v>1081</v>
      </c>
      <c r="BV6" s="28" t="s">
        <v>1101</v>
      </c>
      <c r="BW6" s="27" t="s">
        <v>1081</v>
      </c>
      <c r="BY6" s="29">
        <v>415</v>
      </c>
      <c r="BZ6" s="30" t="s">
        <v>1141</v>
      </c>
      <c r="CA6" s="29">
        <v>415</v>
      </c>
      <c r="CK6" s="31" t="s">
        <v>1198</v>
      </c>
      <c r="CL6" s="32" t="s">
        <v>1293</v>
      </c>
      <c r="CO6" s="19" t="str">
        <f t="shared" si="0"/>
        <v>50 - Незапосленост</v>
      </c>
      <c r="CT6" s="27" t="s">
        <v>1081</v>
      </c>
      <c r="CU6" s="28" t="s">
        <v>1101</v>
      </c>
      <c r="CV6" s="27"/>
      <c r="CX6" s="19" t="str">
        <f t="shared" si="1"/>
        <v>05 - Донације од иностраних земаља</v>
      </c>
    </row>
    <row r="7" spans="1:126" ht="17.25" hidden="1" customHeight="1">
      <c r="A7" s="23" t="s">
        <v>829</v>
      </c>
      <c r="B7" s="24" t="s">
        <v>1250</v>
      </c>
      <c r="C7" s="48" t="s">
        <v>1981</v>
      </c>
      <c r="D7" s="18"/>
      <c r="E7" s="18"/>
      <c r="F7" s="18"/>
      <c r="G7" s="18"/>
      <c r="H7" s="18"/>
      <c r="I7" s="18"/>
      <c r="J7" s="18"/>
      <c r="K7" s="18"/>
      <c r="L7" s="18"/>
      <c r="M7" s="18"/>
      <c r="N7" s="18"/>
      <c r="O7" s="18"/>
      <c r="P7" s="18"/>
      <c r="Q7" s="18"/>
      <c r="V7" s="18"/>
      <c r="W7" s="18"/>
      <c r="X7" s="18"/>
      <c r="Y7" s="18"/>
      <c r="Z7" s="18"/>
      <c r="AA7" s="18"/>
      <c r="AB7" s="18"/>
      <c r="AC7" s="18"/>
      <c r="AD7" s="18"/>
      <c r="AE7" s="18"/>
      <c r="AF7" s="18"/>
      <c r="AG7" s="18"/>
      <c r="AH7" s="18"/>
      <c r="AI7" s="18"/>
      <c r="AJ7" s="18"/>
      <c r="AK7" s="18"/>
      <c r="AL7" s="18"/>
      <c r="AM7" s="18"/>
      <c r="AN7" s="18"/>
      <c r="AO7" s="18"/>
      <c r="AP7" s="18"/>
      <c r="AQ7" s="18"/>
      <c r="AR7" s="18"/>
      <c r="AS7" s="18"/>
      <c r="AT7" s="18"/>
      <c r="AU7" s="18"/>
      <c r="AV7" s="18"/>
      <c r="AW7" s="18"/>
      <c r="AX7" s="18"/>
      <c r="BC7" s="18"/>
      <c r="BD7" s="18"/>
      <c r="BE7" s="123"/>
      <c r="BF7" s="123"/>
      <c r="BG7" s="18"/>
      <c r="BH7" s="18"/>
      <c r="BI7" s="18"/>
      <c r="BJ7" s="18"/>
      <c r="BK7" s="18"/>
      <c r="BL7" s="18"/>
      <c r="BM7" s="18"/>
      <c r="BN7" s="18"/>
      <c r="BO7" s="18"/>
      <c r="BP7" s="18"/>
      <c r="BQ7" s="18"/>
      <c r="BR7" s="33">
        <v>50</v>
      </c>
      <c r="BS7" s="32" t="s">
        <v>1293</v>
      </c>
      <c r="BU7" s="27" t="s">
        <v>1087</v>
      </c>
      <c r="BV7" s="28" t="s">
        <v>1102</v>
      </c>
      <c r="BW7" s="27" t="s">
        <v>1087</v>
      </c>
      <c r="BY7" s="29">
        <v>416</v>
      </c>
      <c r="BZ7" s="30" t="s">
        <v>1142</v>
      </c>
      <c r="CA7" s="29">
        <v>416</v>
      </c>
      <c r="CK7" s="31" t="s">
        <v>1199</v>
      </c>
      <c r="CL7" s="32" t="s">
        <v>1294</v>
      </c>
      <c r="CO7" s="19" t="str">
        <f t="shared" si="0"/>
        <v>60 - Становање</v>
      </c>
      <c r="CT7" s="27" t="s">
        <v>1087</v>
      </c>
      <c r="CU7" s="28" t="s">
        <v>1102</v>
      </c>
      <c r="CV7" s="27"/>
      <c r="CX7" s="19" t="str">
        <f t="shared" si="1"/>
        <v>06 - Донације од међународних организација</v>
      </c>
    </row>
    <row r="8" spans="1:126" ht="15" hidden="1" customHeight="1">
      <c r="A8" s="23" t="s">
        <v>1982</v>
      </c>
      <c r="B8" s="24" t="s">
        <v>1242</v>
      </c>
      <c r="C8" s="48" t="s">
        <v>1983</v>
      </c>
      <c r="D8" s="18"/>
      <c r="E8" s="18"/>
      <c r="F8" s="18"/>
      <c r="G8" s="18"/>
      <c r="H8" s="18"/>
      <c r="I8" s="18"/>
      <c r="J8" s="18"/>
      <c r="K8" s="18"/>
      <c r="L8" s="18"/>
      <c r="M8" s="18"/>
      <c r="N8" s="18"/>
      <c r="O8" s="18"/>
      <c r="P8" s="18"/>
      <c r="Q8" s="18"/>
      <c r="V8" s="18"/>
      <c r="W8" s="18"/>
      <c r="X8" s="18"/>
      <c r="Y8" s="18"/>
      <c r="Z8" s="18"/>
      <c r="AA8" s="18"/>
      <c r="AB8" s="18"/>
      <c r="AC8" s="18"/>
      <c r="AD8" s="18"/>
      <c r="AE8" s="18"/>
      <c r="AF8" s="18"/>
      <c r="AG8" s="18"/>
      <c r="AH8" s="18"/>
      <c r="AI8" s="18"/>
      <c r="AJ8" s="18"/>
      <c r="AK8" s="18"/>
      <c r="AL8" s="18"/>
      <c r="AM8" s="18"/>
      <c r="AN8" s="18"/>
      <c r="AO8" s="18"/>
      <c r="AP8" s="18"/>
      <c r="AQ8" s="18"/>
      <c r="AR8" s="18"/>
      <c r="AS8" s="18"/>
      <c r="AT8" s="18"/>
      <c r="AU8" s="18"/>
      <c r="AV8" s="18"/>
      <c r="AW8" s="18"/>
      <c r="AX8" s="18"/>
      <c r="BC8" s="18"/>
      <c r="BD8" s="18"/>
      <c r="BE8" s="123"/>
      <c r="BF8" s="123"/>
      <c r="BG8" s="18"/>
      <c r="BH8" s="18"/>
      <c r="BI8" s="18"/>
      <c r="BJ8" s="18"/>
      <c r="BK8" s="18"/>
      <c r="BL8" s="18"/>
      <c r="BM8" s="18"/>
      <c r="BN8" s="18"/>
      <c r="BO8" s="18"/>
      <c r="BP8" s="18"/>
      <c r="BQ8" s="18"/>
      <c r="BR8" s="33">
        <v>60</v>
      </c>
      <c r="BS8" s="32" t="s">
        <v>1294</v>
      </c>
      <c r="BU8" s="27" t="s">
        <v>1082</v>
      </c>
      <c r="BV8" s="28" t="s">
        <v>1103</v>
      </c>
      <c r="BW8" s="27" t="s">
        <v>1082</v>
      </c>
      <c r="BY8" s="29">
        <v>417</v>
      </c>
      <c r="BZ8" s="30" t="s">
        <v>1143</v>
      </c>
      <c r="CA8" s="29">
        <v>417</v>
      </c>
      <c r="CK8" s="31" t="s">
        <v>1200</v>
      </c>
      <c r="CL8" s="32" t="s">
        <v>1017</v>
      </c>
      <c r="CO8" s="19" t="str">
        <f t="shared" si="0"/>
        <v>70 - Социјална помоћ угроженом становништву, некласификована на другом месту</v>
      </c>
      <c r="CT8" s="27" t="s">
        <v>1082</v>
      </c>
      <c r="CU8" s="28" t="s">
        <v>431</v>
      </c>
      <c r="CV8" s="27"/>
      <c r="CX8" s="19" t="str">
        <f>CT8&amp;" - "&amp;CU8</f>
        <v>07 - Трансфери од других нивоа власти</v>
      </c>
    </row>
    <row r="9" spans="1:126" ht="18.75" customHeight="1">
      <c r="A9" s="23" t="s">
        <v>830</v>
      </c>
      <c r="B9" s="24" t="s">
        <v>1243</v>
      </c>
      <c r="C9" s="48" t="s">
        <v>1257</v>
      </c>
      <c r="D9" s="18"/>
      <c r="E9" s="18"/>
      <c r="G9" s="18"/>
      <c r="H9" s="18"/>
      <c r="I9" s="18"/>
      <c r="J9" s="18"/>
      <c r="K9" s="18"/>
      <c r="L9" s="18"/>
      <c r="M9" s="18"/>
      <c r="N9" s="18"/>
      <c r="O9" s="18"/>
      <c r="P9" s="18"/>
      <c r="Q9" s="18"/>
      <c r="V9" s="18"/>
      <c r="W9" s="18"/>
      <c r="X9" s="18"/>
      <c r="Y9" s="18"/>
      <c r="Z9" s="18"/>
      <c r="AA9" s="18"/>
      <c r="AB9" s="18"/>
      <c r="AC9" s="18"/>
      <c r="AD9" s="18"/>
      <c r="AE9" s="18"/>
      <c r="AF9" s="18"/>
      <c r="AG9" s="18"/>
      <c r="AH9" s="18"/>
      <c r="AI9" s="18"/>
      <c r="AJ9" s="18"/>
      <c r="AK9" s="18"/>
      <c r="AL9" s="18"/>
      <c r="AM9" s="18"/>
      <c r="AN9" s="18"/>
      <c r="AO9" s="18"/>
      <c r="AP9" s="18"/>
      <c r="AQ9" s="18"/>
      <c r="AR9" s="18"/>
      <c r="AS9" s="18"/>
      <c r="AT9" s="18"/>
      <c r="AU9" s="18"/>
      <c r="AV9" s="18"/>
      <c r="AW9" s="18"/>
      <c r="AX9" s="18"/>
      <c r="BC9" s="18"/>
      <c r="BD9" s="18"/>
      <c r="BE9" s="123"/>
      <c r="BF9" s="123"/>
      <c r="BG9" s="18"/>
      <c r="BH9" s="18"/>
      <c r="BI9" s="18"/>
      <c r="BJ9" s="18"/>
      <c r="BK9" s="18"/>
      <c r="BL9" s="18"/>
      <c r="BM9" s="18"/>
      <c r="BN9" s="18"/>
      <c r="BO9" s="18"/>
      <c r="BP9" s="18"/>
      <c r="BQ9" s="18"/>
      <c r="BR9" s="33">
        <v>70</v>
      </c>
      <c r="BS9" s="32" t="s">
        <v>1017</v>
      </c>
      <c r="BU9" s="27" t="s">
        <v>1088</v>
      </c>
      <c r="BV9" s="28" t="s">
        <v>1104</v>
      </c>
      <c r="BW9" s="27" t="s">
        <v>1088</v>
      </c>
      <c r="BY9" s="29">
        <v>418</v>
      </c>
      <c r="BZ9" s="30" t="s">
        <v>1116</v>
      </c>
      <c r="CA9" s="29">
        <v>418</v>
      </c>
      <c r="CK9" s="31" t="s">
        <v>1201</v>
      </c>
      <c r="CL9" s="32" t="s">
        <v>1018</v>
      </c>
      <c r="CO9" s="19" t="str">
        <f t="shared" si="0"/>
        <v>80 - Социјална заштита -  истраживање и развој</v>
      </c>
      <c r="CT9" s="27" t="s">
        <v>1088</v>
      </c>
      <c r="CU9" s="28" t="s">
        <v>331</v>
      </c>
      <c r="CV9" s="27"/>
      <c r="CX9" s="19" t="str">
        <f t="shared" si="1"/>
        <v>08 - Добровољни трансфери од физичких и правних лица</v>
      </c>
      <c r="DE9" s="648" t="s">
        <v>867</v>
      </c>
      <c r="DF9" s="648"/>
      <c r="DG9" s="648"/>
      <c r="DH9" s="648"/>
      <c r="DI9" s="648"/>
      <c r="DJ9" s="648"/>
      <c r="DK9" s="648"/>
      <c r="DL9" s="648"/>
      <c r="DM9" s="648"/>
      <c r="DN9" s="648"/>
      <c r="DO9" s="648"/>
      <c r="DP9" s="648"/>
      <c r="DQ9" s="648"/>
      <c r="DR9" s="648"/>
    </row>
    <row r="10" spans="1:126" ht="18.75" customHeight="1">
      <c r="A10" s="23" t="s">
        <v>831</v>
      </c>
      <c r="B10" s="24" t="s">
        <v>1244</v>
      </c>
      <c r="C10" s="48" t="s">
        <v>285</v>
      </c>
      <c r="D10" s="18"/>
      <c r="E10" s="18"/>
      <c r="G10" s="18"/>
      <c r="H10" s="18"/>
      <c r="I10" s="18"/>
      <c r="J10" s="18"/>
      <c r="K10" s="18"/>
      <c r="L10" s="18"/>
      <c r="M10" s="18"/>
      <c r="N10" s="18"/>
      <c r="O10" s="18"/>
      <c r="P10" s="18"/>
      <c r="Q10" s="18"/>
      <c r="V10" s="18"/>
      <c r="W10" s="18"/>
      <c r="X10" s="18"/>
      <c r="Y10" s="18"/>
      <c r="Z10" s="18"/>
      <c r="AA10" s="18"/>
      <c r="AB10" s="18"/>
      <c r="AC10" s="18"/>
      <c r="AD10" s="18"/>
      <c r="AE10" s="18"/>
      <c r="AF10" s="18"/>
      <c r="AG10" s="18"/>
      <c r="AH10" s="18"/>
      <c r="AI10" s="18"/>
      <c r="AJ10" s="18"/>
      <c r="AK10" s="18"/>
      <c r="AL10" s="18"/>
      <c r="AM10" s="18"/>
      <c r="AN10" s="18"/>
      <c r="AO10" s="18"/>
      <c r="AP10" s="18"/>
      <c r="AQ10" s="18"/>
      <c r="AR10" s="18"/>
      <c r="AS10" s="18"/>
      <c r="AT10" s="18"/>
      <c r="AU10" s="18"/>
      <c r="AV10" s="18"/>
      <c r="AW10" s="18"/>
      <c r="AX10" s="18"/>
      <c r="BC10" s="18"/>
      <c r="BD10" s="18"/>
      <c r="BE10" s="123"/>
      <c r="BF10" s="123"/>
      <c r="BG10" s="18"/>
      <c r="BH10" s="18"/>
      <c r="BI10" s="18"/>
      <c r="BJ10" s="18"/>
      <c r="BK10" s="18"/>
      <c r="BL10" s="18"/>
      <c r="BM10" s="18"/>
      <c r="BN10" s="18"/>
      <c r="BO10" s="18"/>
      <c r="BP10" s="18"/>
      <c r="BQ10" s="18"/>
      <c r="BR10" s="33">
        <v>80</v>
      </c>
      <c r="BS10" s="32" t="s">
        <v>1018</v>
      </c>
      <c r="BU10" s="27" t="s">
        <v>1089</v>
      </c>
      <c r="BV10" s="28" t="s">
        <v>1105</v>
      </c>
      <c r="BW10" s="27" t="s">
        <v>1089</v>
      </c>
      <c r="BY10" s="29">
        <v>421</v>
      </c>
      <c r="BZ10" s="30" t="s">
        <v>1144</v>
      </c>
      <c r="CA10" s="29">
        <v>421</v>
      </c>
      <c r="CK10" s="31" t="s">
        <v>1202</v>
      </c>
      <c r="CL10" s="32" t="s">
        <v>1295</v>
      </c>
      <c r="CO10" s="19" t="str">
        <f t="shared" si="0"/>
        <v>90 - Социјална заштита некласификована на другом месту</v>
      </c>
      <c r="CT10" s="27" t="s">
        <v>1089</v>
      </c>
      <c r="CU10" s="28" t="s">
        <v>1105</v>
      </c>
      <c r="CV10" s="27"/>
      <c r="CX10" s="19" t="str">
        <f t="shared" si="1"/>
        <v>09 - Примања од продаје нефинансијске имовине</v>
      </c>
      <c r="DF10" s="48"/>
      <c r="DG10" s="48"/>
      <c r="DH10" s="48"/>
      <c r="DI10" s="48"/>
      <c r="DJ10" s="48"/>
      <c r="DK10" s="48"/>
      <c r="DL10" s="48"/>
      <c r="DM10" s="48"/>
      <c r="DN10" s="48"/>
      <c r="DO10" s="48"/>
      <c r="DP10" s="48"/>
      <c r="DQ10" s="48"/>
      <c r="DR10" s="48"/>
      <c r="DS10" s="48"/>
      <c r="DT10" s="48"/>
      <c r="DU10" s="48"/>
      <c r="DV10" s="48"/>
    </row>
    <row r="11" spans="1:126" ht="18.75" customHeight="1">
      <c r="A11" s="23" t="s">
        <v>868</v>
      </c>
      <c r="B11" s="24" t="s">
        <v>1245</v>
      </c>
      <c r="C11" s="48" t="s">
        <v>286</v>
      </c>
      <c r="D11" s="18"/>
      <c r="E11" s="18"/>
      <c r="G11" s="18"/>
      <c r="H11" s="18"/>
      <c r="I11" s="18"/>
      <c r="J11" s="18"/>
      <c r="K11" s="18"/>
      <c r="L11" s="18"/>
      <c r="M11" s="18"/>
      <c r="N11" s="18"/>
      <c r="O11" s="18"/>
      <c r="P11" s="18"/>
      <c r="Q11" s="18"/>
      <c r="V11" s="18"/>
      <c r="W11" s="18"/>
      <c r="X11" s="18"/>
      <c r="Y11" s="18"/>
      <c r="Z11" s="18"/>
      <c r="AA11" s="18"/>
      <c r="AB11" s="18"/>
      <c r="AC11" s="18"/>
      <c r="AD11" s="18"/>
      <c r="AE11" s="18"/>
      <c r="AF11" s="18"/>
      <c r="AG11" s="18"/>
      <c r="AH11" s="18"/>
      <c r="AI11" s="18"/>
      <c r="AJ11" s="18"/>
      <c r="AK11" s="18"/>
      <c r="AL11" s="18"/>
      <c r="AM11" s="18"/>
      <c r="AN11" s="18"/>
      <c r="AO11" s="18"/>
      <c r="AP11" s="18"/>
      <c r="AQ11" s="18"/>
      <c r="AR11" s="18"/>
      <c r="AS11" s="18"/>
      <c r="AT11" s="18"/>
      <c r="AU11" s="18"/>
      <c r="AV11" s="18"/>
      <c r="AW11" s="18"/>
      <c r="AX11" s="18"/>
      <c r="BC11" s="18"/>
      <c r="BD11" s="18"/>
      <c r="BE11" s="123"/>
      <c r="BF11" s="123"/>
      <c r="BG11" s="18"/>
      <c r="BH11" s="18"/>
      <c r="BI11" s="18"/>
      <c r="BJ11" s="18"/>
      <c r="BK11" s="18"/>
      <c r="BL11" s="18"/>
      <c r="BM11" s="18"/>
      <c r="BN11" s="18"/>
      <c r="BO11" s="18"/>
      <c r="BP11" s="18"/>
      <c r="BQ11" s="18"/>
      <c r="BR11" s="33">
        <v>90</v>
      </c>
      <c r="BS11" s="32" t="s">
        <v>1295</v>
      </c>
      <c r="BU11" s="27" t="s">
        <v>1281</v>
      </c>
      <c r="BV11" s="28" t="s">
        <v>1106</v>
      </c>
      <c r="BW11" s="27" t="s">
        <v>1281</v>
      </c>
      <c r="BY11" s="29">
        <v>422</v>
      </c>
      <c r="BZ11" s="30" t="s">
        <v>1145</v>
      </c>
      <c r="CA11" s="29">
        <v>422</v>
      </c>
      <c r="CK11" s="20">
        <v>100</v>
      </c>
      <c r="CL11" s="21" t="s">
        <v>1296</v>
      </c>
      <c r="CO11" s="19" t="str">
        <f t="shared" si="0"/>
        <v>100 - ОПШТЕ ЈАВНЕ УСЛУГЕ</v>
      </c>
      <c r="CT11" s="27" t="s">
        <v>1281</v>
      </c>
      <c r="CU11" s="28" t="s">
        <v>1106</v>
      </c>
      <c r="CV11" s="27"/>
      <c r="CX11" s="19" t="str">
        <f t="shared" si="1"/>
        <v>10 - Примања од домаћих задуживања</v>
      </c>
      <c r="DS11" s="48"/>
      <c r="DT11" s="48"/>
      <c r="DU11" s="48"/>
      <c r="DV11" s="48"/>
    </row>
    <row r="12" spans="1:126" ht="15.75">
      <c r="B12" s="24"/>
      <c r="C12" s="48"/>
      <c r="D12" s="18"/>
      <c r="E12" s="18"/>
      <c r="G12" s="18"/>
      <c r="H12" s="18"/>
      <c r="I12" s="18"/>
      <c r="J12" s="18"/>
      <c r="K12" s="18"/>
      <c r="L12" s="18"/>
      <c r="M12" s="18"/>
      <c r="N12" s="18"/>
      <c r="O12" s="18"/>
      <c r="P12" s="18"/>
      <c r="Q12" s="18"/>
      <c r="V12" s="18"/>
      <c r="W12" s="18"/>
      <c r="X12" s="18"/>
      <c r="Y12" s="18"/>
      <c r="Z12" s="18"/>
      <c r="AA12" s="18"/>
      <c r="AB12" s="18"/>
      <c r="AC12" s="18"/>
      <c r="AD12" s="18"/>
      <c r="AE12" s="18"/>
      <c r="AF12" s="18"/>
      <c r="AG12" s="18"/>
      <c r="AH12" s="18"/>
      <c r="AI12" s="18"/>
      <c r="AJ12" s="18"/>
      <c r="AK12" s="18"/>
      <c r="AL12" s="18"/>
      <c r="AM12" s="18"/>
      <c r="AN12" s="18"/>
      <c r="AO12" s="18"/>
      <c r="AP12" s="18"/>
      <c r="AQ12" s="18"/>
      <c r="AR12" s="18"/>
      <c r="AS12" s="18"/>
      <c r="AT12" s="18"/>
      <c r="AU12" s="18"/>
      <c r="AV12" s="18"/>
      <c r="AW12" s="18"/>
      <c r="AX12" s="18"/>
      <c r="BC12" s="18"/>
      <c r="BD12" s="18"/>
      <c r="BE12" s="123"/>
      <c r="BF12" s="123"/>
      <c r="BG12" s="18"/>
      <c r="BH12" s="18"/>
      <c r="BI12" s="18"/>
      <c r="BJ12" s="18"/>
      <c r="BK12" s="18"/>
      <c r="BL12" s="18"/>
      <c r="BM12" s="18"/>
      <c r="BN12" s="18"/>
      <c r="BO12" s="18"/>
      <c r="BP12" s="18"/>
      <c r="BQ12" s="18"/>
      <c r="BR12" s="20">
        <v>100</v>
      </c>
      <c r="BS12" s="21" t="s">
        <v>1296</v>
      </c>
      <c r="BU12" s="27"/>
      <c r="BV12" s="28"/>
      <c r="BW12" s="27"/>
      <c r="BY12" s="29"/>
      <c r="BZ12" s="30"/>
      <c r="CA12" s="29"/>
      <c r="CK12" s="20"/>
      <c r="CL12" s="21"/>
      <c r="CO12" s="19" t="str">
        <f t="shared" si="0"/>
        <v>110 - Извршни и законодавни органи, финансијски и фискални послови и спољни послови</v>
      </c>
      <c r="CT12" s="27"/>
      <c r="CU12" s="28"/>
      <c r="CV12" s="27"/>
      <c r="CX12" s="19" t="str">
        <f>CT13&amp;" - "&amp;CU13</f>
        <v>11 - Примања од иностраних задуживања</v>
      </c>
      <c r="DE12" s="628" t="s">
        <v>1230</v>
      </c>
      <c r="DF12" s="645" t="s">
        <v>1232</v>
      </c>
      <c r="DG12" s="646"/>
      <c r="DH12" s="646"/>
      <c r="DI12" s="646"/>
      <c r="DJ12" s="646"/>
      <c r="DK12" s="646"/>
      <c r="DL12" s="646"/>
      <c r="DM12" s="646"/>
      <c r="DN12" s="646"/>
      <c r="DO12" s="646"/>
      <c r="DP12" s="646"/>
      <c r="DQ12" s="646"/>
      <c r="DR12" s="647"/>
      <c r="DS12" s="48"/>
      <c r="DT12" s="48"/>
      <c r="DU12" s="48"/>
      <c r="DV12" s="48"/>
    </row>
    <row r="13" spans="1:126" ht="54" customHeight="1">
      <c r="A13" s="23" t="s">
        <v>832</v>
      </c>
      <c r="B13" s="24" t="s">
        <v>1246</v>
      </c>
      <c r="C13" s="48" t="s">
        <v>287</v>
      </c>
      <c r="D13" s="18"/>
      <c r="E13" s="18"/>
      <c r="F13" s="18"/>
      <c r="G13" s="18"/>
      <c r="H13" s="18"/>
      <c r="I13" s="18"/>
      <c r="J13" s="18"/>
      <c r="K13" s="18"/>
      <c r="L13" s="18"/>
      <c r="M13" s="18"/>
      <c r="N13" s="18"/>
      <c r="O13" s="18"/>
      <c r="P13" s="18"/>
      <c r="Q13" s="18"/>
      <c r="V13" s="18"/>
      <c r="W13" s="18"/>
      <c r="X13" s="18"/>
      <c r="Y13" s="18"/>
      <c r="Z13" s="18"/>
      <c r="AA13" s="18"/>
      <c r="AB13" s="18"/>
      <c r="AC13" s="18"/>
      <c r="AD13" s="18"/>
      <c r="AE13" s="18"/>
      <c r="AF13" s="18"/>
      <c r="AG13" s="18"/>
      <c r="AH13" s="18"/>
      <c r="AI13" s="18"/>
      <c r="AJ13" s="18"/>
      <c r="AK13" s="18"/>
      <c r="AL13" s="18"/>
      <c r="AM13" s="18"/>
      <c r="AN13" s="18"/>
      <c r="AO13" s="18"/>
      <c r="AP13" s="18"/>
      <c r="AQ13" s="18"/>
      <c r="AR13" s="18"/>
      <c r="AS13" s="18"/>
      <c r="AT13" s="18"/>
      <c r="AU13" s="18"/>
      <c r="AV13" s="18"/>
      <c r="AW13" s="18"/>
      <c r="AX13" s="18"/>
      <c r="BC13" s="18"/>
      <c r="BD13" s="18"/>
      <c r="BE13" s="123"/>
      <c r="BF13" s="123"/>
      <c r="BG13" s="18"/>
      <c r="BH13" s="18"/>
      <c r="BI13" s="18"/>
      <c r="BJ13" s="18"/>
      <c r="BK13" s="18"/>
      <c r="BL13" s="18"/>
      <c r="BM13" s="18"/>
      <c r="BN13" s="18"/>
      <c r="BO13" s="18"/>
      <c r="BP13" s="18"/>
      <c r="BQ13" s="18"/>
      <c r="BR13" s="31">
        <v>110</v>
      </c>
      <c r="BS13" s="32" t="s">
        <v>1019</v>
      </c>
      <c r="BU13" s="27" t="s">
        <v>1090</v>
      </c>
      <c r="BV13" s="28" t="s">
        <v>1107</v>
      </c>
      <c r="BW13" s="27" t="s">
        <v>1090</v>
      </c>
      <c r="BY13" s="29">
        <v>423</v>
      </c>
      <c r="BZ13" s="30" t="s">
        <v>1146</v>
      </c>
      <c r="CA13" s="29">
        <v>423</v>
      </c>
      <c r="CK13" s="31">
        <v>110</v>
      </c>
      <c r="CL13" s="32" t="s">
        <v>1019</v>
      </c>
      <c r="CO13" s="19" t="str">
        <f t="shared" si="0"/>
        <v>111 - Извршни и законодавни органи</v>
      </c>
      <c r="CT13" s="27" t="s">
        <v>1090</v>
      </c>
      <c r="CU13" s="28" t="s">
        <v>1107</v>
      </c>
      <c r="CV13" s="27"/>
      <c r="CX13" s="19" t="str">
        <f>CT14&amp;" - "&amp;CU14</f>
        <v>12 - Примања од отплате датих кредита и продаје финансијске имовине</v>
      </c>
      <c r="DE13" s="628"/>
      <c r="DF13" s="649" t="s">
        <v>1969</v>
      </c>
      <c r="DG13" s="650"/>
      <c r="DH13" s="650"/>
      <c r="DI13" s="650"/>
      <c r="DJ13" s="650"/>
      <c r="DK13" s="650"/>
      <c r="DL13" s="650"/>
      <c r="DM13" s="650"/>
      <c r="DN13" s="650"/>
      <c r="DO13" s="650"/>
      <c r="DP13" s="650"/>
      <c r="DQ13" s="650"/>
      <c r="DR13" s="651"/>
      <c r="DS13" s="48"/>
      <c r="DT13" s="48"/>
      <c r="DU13" s="48"/>
      <c r="DV13" s="48"/>
    </row>
    <row r="14" spans="1:126" ht="37.5" customHeight="1">
      <c r="A14" s="23" t="s">
        <v>833</v>
      </c>
      <c r="B14" s="24" t="s">
        <v>1247</v>
      </c>
      <c r="C14" s="48" t="s">
        <v>1995</v>
      </c>
      <c r="D14" s="18"/>
      <c r="E14" s="18"/>
      <c r="F14" s="18"/>
      <c r="G14" s="18"/>
      <c r="H14" s="18"/>
      <c r="I14" s="18"/>
      <c r="J14" s="18"/>
      <c r="K14" s="18"/>
      <c r="L14" s="18"/>
      <c r="M14" s="18"/>
      <c r="N14" s="18"/>
      <c r="O14" s="18"/>
      <c r="P14" s="18"/>
      <c r="Q14" s="18"/>
      <c r="V14" s="18"/>
      <c r="W14" s="18"/>
      <c r="X14" s="18"/>
      <c r="Y14" s="18"/>
      <c r="Z14" s="18"/>
      <c r="AA14" s="18"/>
      <c r="AB14" s="18"/>
      <c r="AC14" s="18"/>
      <c r="AD14" s="18"/>
      <c r="AE14" s="18"/>
      <c r="AF14" s="18"/>
      <c r="AG14" s="18"/>
      <c r="AH14" s="18"/>
      <c r="AI14" s="18"/>
      <c r="AJ14" s="18"/>
      <c r="AK14" s="18"/>
      <c r="AL14" s="18"/>
      <c r="AM14" s="18"/>
      <c r="AN14" s="18"/>
      <c r="AO14" s="18"/>
      <c r="AP14" s="18"/>
      <c r="AQ14" s="18"/>
      <c r="AR14" s="18"/>
      <c r="AS14" s="18"/>
      <c r="AT14" s="18"/>
      <c r="AU14" s="18"/>
      <c r="AV14" s="18"/>
      <c r="AW14" s="18"/>
      <c r="AX14" s="18"/>
      <c r="BC14" s="18"/>
      <c r="BD14" s="18"/>
      <c r="BE14" s="123"/>
      <c r="BF14" s="123"/>
      <c r="BG14" s="18"/>
      <c r="BH14" s="18"/>
      <c r="BI14" s="18"/>
      <c r="BJ14" s="18"/>
      <c r="BK14" s="18"/>
      <c r="BL14" s="18"/>
      <c r="BM14" s="18"/>
      <c r="BN14" s="18"/>
      <c r="BO14" s="18"/>
      <c r="BP14" s="18"/>
      <c r="BQ14" s="18"/>
      <c r="BR14" s="36">
        <v>111</v>
      </c>
      <c r="BS14" s="37" t="s">
        <v>1297</v>
      </c>
      <c r="BU14" s="27" t="s">
        <v>1091</v>
      </c>
      <c r="BV14" s="28" t="s">
        <v>1108</v>
      </c>
      <c r="BW14" s="27" t="s">
        <v>1091</v>
      </c>
      <c r="BY14" s="29">
        <v>424</v>
      </c>
      <c r="BZ14" s="30" t="s">
        <v>1147</v>
      </c>
      <c r="CA14" s="29">
        <v>424</v>
      </c>
      <c r="CK14" s="36">
        <v>111</v>
      </c>
      <c r="CL14" s="37" t="s">
        <v>1297</v>
      </c>
      <c r="CO14" s="19" t="str">
        <f t="shared" si="0"/>
        <v>112 - Финансијски и фискални послови</v>
      </c>
      <c r="CT14" s="27" t="s">
        <v>1091</v>
      </c>
      <c r="CU14" s="28" t="s">
        <v>1108</v>
      </c>
      <c r="CV14" s="27"/>
      <c r="CX14" s="19" t="str">
        <f>CT15&amp;" - "&amp;CU15</f>
        <v>13 - Нераспоређени вишак прихода из ранијих година</v>
      </c>
      <c r="DE14" s="628"/>
      <c r="DF14" s="653" t="s">
        <v>1970</v>
      </c>
      <c r="DG14" s="654"/>
      <c r="DH14" s="654"/>
      <c r="DI14" s="654"/>
      <c r="DJ14" s="654"/>
      <c r="DK14" s="654"/>
      <c r="DL14" s="654"/>
      <c r="DM14" s="654"/>
      <c r="DN14" s="654"/>
      <c r="DO14" s="654"/>
      <c r="DP14" s="654"/>
      <c r="DQ14" s="654"/>
      <c r="DR14" s="655"/>
      <c r="DS14" s="48"/>
      <c r="DT14" s="48"/>
      <c r="DU14" s="48"/>
      <c r="DV14" s="48"/>
    </row>
    <row r="15" spans="1:126" ht="18" customHeight="1">
      <c r="A15" s="23" t="s">
        <v>834</v>
      </c>
      <c r="B15" s="24" t="s">
        <v>1248</v>
      </c>
      <c r="C15" s="48" t="s">
        <v>1258</v>
      </c>
      <c r="D15" s="18"/>
      <c r="E15" s="18"/>
      <c r="F15" s="18"/>
      <c r="G15" s="18"/>
      <c r="H15" s="18"/>
      <c r="I15" s="18"/>
      <c r="J15" s="18"/>
      <c r="K15" s="18"/>
      <c r="L15" s="18"/>
      <c r="M15" s="18"/>
      <c r="N15" s="18"/>
      <c r="O15" s="18"/>
      <c r="P15" s="18"/>
      <c r="Q15" s="18"/>
      <c r="V15" s="18"/>
      <c r="W15" s="18"/>
      <c r="X15" s="18"/>
      <c r="Y15" s="18"/>
      <c r="Z15" s="18"/>
      <c r="AA15" s="18"/>
      <c r="AB15" s="18"/>
      <c r="AC15" s="18"/>
      <c r="AD15" s="18"/>
      <c r="AE15" s="18"/>
      <c r="AF15" s="18"/>
      <c r="AG15" s="18"/>
      <c r="AH15" s="18"/>
      <c r="AI15" s="18"/>
      <c r="AJ15" s="18"/>
      <c r="AK15" s="18"/>
      <c r="AL15" s="18"/>
      <c r="AM15" s="18"/>
      <c r="AN15" s="18"/>
      <c r="AO15" s="18"/>
      <c r="AP15" s="18"/>
      <c r="AQ15" s="18"/>
      <c r="AR15" s="18"/>
      <c r="AS15" s="18"/>
      <c r="AT15" s="18"/>
      <c r="AU15" s="18"/>
      <c r="AV15" s="18"/>
      <c r="AW15" s="18"/>
      <c r="AX15" s="18"/>
      <c r="BC15" s="18"/>
      <c r="BD15" s="18"/>
      <c r="BE15" s="123"/>
      <c r="BF15" s="123"/>
      <c r="BG15" s="18"/>
      <c r="BH15" s="18"/>
      <c r="BI15" s="18"/>
      <c r="BJ15" s="18"/>
      <c r="BK15" s="18"/>
      <c r="BL15" s="18"/>
      <c r="BM15" s="18"/>
      <c r="BN15" s="18"/>
      <c r="BO15" s="18"/>
      <c r="BP15" s="18"/>
      <c r="BQ15" s="18"/>
      <c r="BR15" s="36">
        <v>112</v>
      </c>
      <c r="BS15" s="37" t="s">
        <v>1298</v>
      </c>
      <c r="BU15" s="27" t="s">
        <v>1092</v>
      </c>
      <c r="BV15" s="28" t="s">
        <v>1109</v>
      </c>
      <c r="BW15" s="27" t="s">
        <v>1092</v>
      </c>
      <c r="BY15" s="29">
        <v>425</v>
      </c>
      <c r="BZ15" s="30" t="s">
        <v>1148</v>
      </c>
      <c r="CA15" s="29">
        <v>425</v>
      </c>
      <c r="CK15" s="36">
        <v>112</v>
      </c>
      <c r="CL15" s="37" t="s">
        <v>1298</v>
      </c>
      <c r="CO15" s="19" t="str">
        <f t="shared" si="0"/>
        <v>113 - Спољни послови</v>
      </c>
      <c r="CT15" s="27" t="s">
        <v>1092</v>
      </c>
      <c r="CU15" s="28" t="s">
        <v>1109</v>
      </c>
      <c r="CV15" s="27"/>
      <c r="CX15" s="19" t="str">
        <f>CT16&amp;" - "&amp;CU16</f>
        <v>14 - Неутрошена средства од приватизације из ранијих година</v>
      </c>
      <c r="DE15" s="229"/>
      <c r="DF15" s="235"/>
      <c r="DG15" s="235"/>
      <c r="DH15" s="235"/>
      <c r="DI15" s="235"/>
      <c r="DJ15" s="235"/>
      <c r="DK15" s="235"/>
      <c r="DL15" s="235"/>
      <c r="DM15" s="235"/>
      <c r="DN15" s="235"/>
      <c r="DO15" s="235"/>
      <c r="DP15" s="235"/>
      <c r="DQ15" s="235"/>
      <c r="DR15" s="235"/>
      <c r="DS15" s="48"/>
      <c r="DT15" s="48"/>
      <c r="DU15" s="48"/>
      <c r="DV15" s="48"/>
    </row>
    <row r="16" spans="1:126" ht="14.25" customHeight="1">
      <c r="A16" s="23" t="s">
        <v>835</v>
      </c>
      <c r="B16" s="24" t="s">
        <v>1249</v>
      </c>
      <c r="C16" s="48" t="s">
        <v>1996</v>
      </c>
      <c r="D16" s="18"/>
      <c r="E16" s="18"/>
      <c r="F16" s="18"/>
      <c r="G16" s="18"/>
      <c r="H16" s="18"/>
      <c r="I16" s="18"/>
      <c r="J16" s="18"/>
      <c r="K16" s="18"/>
      <c r="L16" s="18"/>
      <c r="M16" s="18"/>
      <c r="N16" s="18"/>
      <c r="O16" s="18"/>
      <c r="P16" s="18"/>
      <c r="Q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BC16" s="18"/>
      <c r="BD16" s="18"/>
      <c r="BE16" s="123"/>
      <c r="BF16" s="123"/>
      <c r="BG16" s="18"/>
      <c r="BH16" s="18"/>
      <c r="BI16" s="18"/>
      <c r="BJ16" s="18"/>
      <c r="BK16" s="18"/>
      <c r="BL16" s="18"/>
      <c r="BM16" s="18"/>
      <c r="BN16" s="18"/>
      <c r="BO16" s="18"/>
      <c r="BP16" s="18"/>
      <c r="BQ16" s="18"/>
      <c r="BR16" s="36">
        <v>113</v>
      </c>
      <c r="BS16" s="37" t="s">
        <v>1020</v>
      </c>
      <c r="BU16" s="27" t="s">
        <v>1093</v>
      </c>
      <c r="BV16" s="28" t="s">
        <v>1110</v>
      </c>
      <c r="BW16" s="27" t="s">
        <v>1093</v>
      </c>
      <c r="BY16" s="29">
        <v>426</v>
      </c>
      <c r="BZ16" s="30" t="s">
        <v>1117</v>
      </c>
      <c r="CA16" s="29">
        <v>426</v>
      </c>
      <c r="CK16" s="36">
        <v>113</v>
      </c>
      <c r="CL16" s="37" t="s">
        <v>1020</v>
      </c>
      <c r="CO16" s="19" t="str">
        <f t="shared" si="0"/>
        <v>120 - Економска помоћ иностранству</v>
      </c>
      <c r="CT16" s="27" t="s">
        <v>1093</v>
      </c>
      <c r="CU16" s="28" t="s">
        <v>432</v>
      </c>
      <c r="CV16" s="27"/>
      <c r="CX16" s="19" t="str">
        <f>CT18&amp;" - "&amp;CU18</f>
        <v>15 - Неутрошена средства донација из ранијих година</v>
      </c>
      <c r="DE16" s="235"/>
      <c r="DF16" s="235"/>
      <c r="DG16" s="235"/>
      <c r="DH16" s="235"/>
      <c r="DI16" s="235"/>
      <c r="DJ16" s="235"/>
      <c r="DK16" s="235"/>
      <c r="DL16" s="235"/>
      <c r="DM16" s="235"/>
      <c r="DN16" s="235"/>
      <c r="DO16" s="235"/>
      <c r="DP16" s="235"/>
      <c r="DQ16" s="235"/>
      <c r="DR16" s="235"/>
      <c r="DS16" s="48"/>
      <c r="DT16" s="48"/>
      <c r="DU16" s="48"/>
      <c r="DV16" s="48"/>
    </row>
    <row r="17" spans="1:126" ht="15.75">
      <c r="B17" s="24"/>
      <c r="C17" s="48"/>
      <c r="D17" s="18"/>
      <c r="E17" s="18"/>
      <c r="F17" s="18"/>
      <c r="G17" s="18"/>
      <c r="H17" s="18"/>
      <c r="I17" s="18"/>
      <c r="J17" s="18"/>
      <c r="K17" s="18"/>
      <c r="L17" s="18"/>
      <c r="M17" s="18"/>
      <c r="N17" s="18"/>
      <c r="O17" s="18"/>
      <c r="P17" s="18"/>
      <c r="Q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BC17" s="18"/>
      <c r="BD17" s="18"/>
      <c r="BE17" s="123"/>
      <c r="BF17" s="123"/>
      <c r="BG17" s="18"/>
      <c r="BH17" s="18"/>
      <c r="BI17" s="18"/>
      <c r="BJ17" s="18"/>
      <c r="BK17" s="18"/>
      <c r="BL17" s="18"/>
      <c r="BM17" s="18"/>
      <c r="BN17" s="18"/>
      <c r="BO17" s="18"/>
      <c r="BP17" s="18"/>
      <c r="BQ17" s="18"/>
      <c r="BR17" s="31">
        <v>120</v>
      </c>
      <c r="BS17" s="32" t="s">
        <v>1021</v>
      </c>
      <c r="BU17" s="27"/>
      <c r="BV17" s="28"/>
      <c r="BW17" s="27"/>
      <c r="BY17" s="29"/>
      <c r="BZ17" s="30"/>
      <c r="CA17" s="29"/>
      <c r="CK17" s="36"/>
      <c r="CL17" s="37"/>
      <c r="CO17" s="19" t="str">
        <f t="shared" si="0"/>
        <v>121 - Економска помоћ земљама у развоју и земљама у транзицији</v>
      </c>
      <c r="CT17" s="27"/>
      <c r="CU17" s="28"/>
      <c r="CV17" s="27"/>
      <c r="CX17" s="19" t="str">
        <f>CT19&amp;" - "&amp;CU19</f>
        <v>16 - Родитељски динар за ваннаставне активности</v>
      </c>
      <c r="DE17" s="660" t="s">
        <v>1231</v>
      </c>
      <c r="DF17" s="645" t="s">
        <v>1233</v>
      </c>
      <c r="DG17" s="646"/>
      <c r="DH17" s="646"/>
      <c r="DI17" s="646"/>
      <c r="DJ17" s="646"/>
      <c r="DK17" s="646"/>
      <c r="DL17" s="646"/>
      <c r="DM17" s="646"/>
      <c r="DN17" s="646"/>
      <c r="DO17" s="646"/>
      <c r="DP17" s="646"/>
      <c r="DQ17" s="646"/>
      <c r="DR17" s="647"/>
      <c r="DS17" s="48"/>
      <c r="DT17" s="48"/>
      <c r="DU17" s="48"/>
      <c r="DV17" s="48"/>
    </row>
    <row r="18" spans="1:126" ht="50.25" customHeight="1">
      <c r="A18" s="23" t="s">
        <v>5338</v>
      </c>
      <c r="B18" s="24" t="s">
        <v>1251</v>
      </c>
      <c r="C18" s="48" t="s">
        <v>288</v>
      </c>
      <c r="D18" s="18"/>
      <c r="E18" s="17"/>
      <c r="F18" s="17"/>
      <c r="G18" s="17"/>
      <c r="H18" s="17"/>
      <c r="I18" s="17"/>
      <c r="J18" s="17"/>
      <c r="K18" s="38"/>
      <c r="L18" s="17"/>
      <c r="M18" s="17"/>
      <c r="N18" s="17"/>
      <c r="O18" s="17"/>
      <c r="P18" s="17"/>
      <c r="Q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BC18" s="18"/>
      <c r="BD18" s="18"/>
      <c r="BE18" s="123"/>
      <c r="BF18" s="123"/>
      <c r="BG18" s="18"/>
      <c r="BH18" s="18"/>
      <c r="BI18" s="18"/>
      <c r="BJ18" s="18"/>
      <c r="BK18" s="18"/>
      <c r="BL18" s="18"/>
      <c r="BM18" s="18"/>
      <c r="BN18" s="18"/>
      <c r="BO18" s="18"/>
      <c r="BP18" s="18"/>
      <c r="BQ18" s="18"/>
      <c r="BR18" s="36">
        <v>121</v>
      </c>
      <c r="BS18" s="37" t="s">
        <v>1299</v>
      </c>
      <c r="BU18" s="27" t="s">
        <v>1094</v>
      </c>
      <c r="BV18" s="28" t="s">
        <v>1111</v>
      </c>
      <c r="BW18" s="27" t="s">
        <v>1094</v>
      </c>
      <c r="BY18" s="29">
        <v>431</v>
      </c>
      <c r="BZ18" s="30" t="s">
        <v>1149</v>
      </c>
      <c r="CA18" s="29">
        <v>431</v>
      </c>
      <c r="CK18" s="31">
        <v>120</v>
      </c>
      <c r="CL18" s="32" t="s">
        <v>1021</v>
      </c>
      <c r="CO18" s="19" t="str">
        <f t="shared" si="0"/>
        <v>122 - Економска помоћ преко међународних организација</v>
      </c>
      <c r="CT18" s="27" t="s">
        <v>1094</v>
      </c>
      <c r="CU18" s="28" t="s">
        <v>433</v>
      </c>
      <c r="CV18" s="27"/>
      <c r="CX18" s="19" t="str">
        <f>CT20&amp;" - "&amp;CU20</f>
        <v>56 - Финансијска помоћ ЕУ</v>
      </c>
      <c r="DE18" s="661"/>
      <c r="DF18" s="658" t="s">
        <v>1964</v>
      </c>
      <c r="DG18" s="658"/>
      <c r="DH18" s="658"/>
      <c r="DI18" s="658"/>
      <c r="DJ18" s="658"/>
      <c r="DK18" s="658"/>
      <c r="DL18" s="658"/>
      <c r="DM18" s="658"/>
      <c r="DN18" s="658"/>
      <c r="DO18" s="658"/>
      <c r="DP18" s="658"/>
      <c r="DQ18" s="658"/>
      <c r="DR18" s="658"/>
      <c r="DS18" s="48"/>
      <c r="DT18" s="48"/>
      <c r="DU18" s="48"/>
      <c r="DV18" s="48"/>
    </row>
    <row r="19" spans="1:126" ht="81" customHeight="1">
      <c r="A19" s="22" t="s">
        <v>1984</v>
      </c>
      <c r="B19" s="24" t="s">
        <v>1986</v>
      </c>
      <c r="C19" s="241" t="s">
        <v>1997</v>
      </c>
      <c r="D19" s="39"/>
      <c r="E19" s="40"/>
      <c r="F19" s="39"/>
      <c r="G19" s="18"/>
      <c r="H19" s="18"/>
      <c r="I19" s="18"/>
      <c r="J19" s="18"/>
      <c r="K19" s="18"/>
      <c r="L19" s="18"/>
      <c r="M19" s="18"/>
      <c r="N19" s="41"/>
      <c r="O19" s="39"/>
      <c r="P19" s="39"/>
      <c r="Q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23"/>
      <c r="BF19" s="123"/>
      <c r="BG19" s="18"/>
      <c r="BH19" s="18"/>
      <c r="BI19" s="18"/>
      <c r="BJ19" s="18"/>
      <c r="BK19" s="18"/>
      <c r="BL19" s="18"/>
      <c r="BM19" s="18"/>
      <c r="BN19" s="18"/>
      <c r="BO19" s="18"/>
      <c r="BP19" s="18"/>
      <c r="BQ19" s="18"/>
      <c r="BR19" s="36">
        <v>122</v>
      </c>
      <c r="BS19" s="37" t="s">
        <v>1022</v>
      </c>
      <c r="BU19" s="27" t="s">
        <v>1095</v>
      </c>
      <c r="BV19" s="28" t="s">
        <v>1096</v>
      </c>
      <c r="BW19" s="27" t="s">
        <v>1095</v>
      </c>
      <c r="BY19" s="29">
        <v>432</v>
      </c>
      <c r="BZ19" s="30" t="s">
        <v>1150</v>
      </c>
      <c r="CA19" s="29">
        <v>432</v>
      </c>
      <c r="CK19" s="36">
        <v>121</v>
      </c>
      <c r="CL19" s="37" t="s">
        <v>1299</v>
      </c>
      <c r="CO19" s="19" t="str">
        <f t="shared" si="0"/>
        <v>130 - Опште услуге</v>
      </c>
      <c r="CT19" s="27" t="s">
        <v>1095</v>
      </c>
      <c r="CU19" s="28" t="s">
        <v>1096</v>
      </c>
      <c r="CV19" s="27"/>
      <c r="DE19" s="661"/>
      <c r="DF19" s="659" t="s">
        <v>1965</v>
      </c>
      <c r="DG19" s="658"/>
      <c r="DH19" s="658"/>
      <c r="DI19" s="658"/>
      <c r="DJ19" s="658"/>
      <c r="DK19" s="658"/>
      <c r="DL19" s="658"/>
      <c r="DM19" s="658"/>
      <c r="DN19" s="658"/>
      <c r="DO19" s="658"/>
      <c r="DP19" s="658"/>
      <c r="DQ19" s="658"/>
      <c r="DR19" s="658"/>
      <c r="DS19" s="48"/>
      <c r="DT19" s="48"/>
      <c r="DU19" s="48"/>
      <c r="DV19" s="48"/>
    </row>
    <row r="20" spans="1:126" ht="51.75" customHeight="1">
      <c r="A20" s="22" t="s">
        <v>1998</v>
      </c>
      <c r="B20" s="242" t="s">
        <v>1985</v>
      </c>
      <c r="C20" s="240" t="s">
        <v>1987</v>
      </c>
      <c r="D20" s="39"/>
      <c r="E20" s="40"/>
      <c r="F20" s="39"/>
      <c r="G20" s="18"/>
      <c r="H20" s="18"/>
      <c r="I20" s="18"/>
      <c r="J20" s="18"/>
      <c r="K20" s="18"/>
      <c r="L20" s="18"/>
      <c r="M20" s="18"/>
      <c r="N20" s="41"/>
      <c r="O20" s="39"/>
      <c r="P20" s="39"/>
      <c r="Q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23"/>
      <c r="BF20" s="123"/>
      <c r="BG20" s="18"/>
      <c r="BH20" s="18"/>
      <c r="BI20" s="18"/>
      <c r="BJ20" s="18"/>
      <c r="BK20" s="18"/>
      <c r="BL20" s="18"/>
      <c r="BM20" s="18"/>
      <c r="BN20" s="18"/>
      <c r="BO20" s="18"/>
      <c r="BP20" s="18"/>
      <c r="BQ20" s="18"/>
      <c r="BR20" s="31">
        <v>130</v>
      </c>
      <c r="BS20" s="32" t="s">
        <v>1300</v>
      </c>
      <c r="BY20" s="29">
        <v>433</v>
      </c>
      <c r="BZ20" s="30" t="s">
        <v>1151</v>
      </c>
      <c r="CA20" s="29">
        <v>433</v>
      </c>
      <c r="CK20" s="36">
        <v>122</v>
      </c>
      <c r="CL20" s="37" t="s">
        <v>1022</v>
      </c>
      <c r="CO20" s="19" t="str">
        <f t="shared" si="0"/>
        <v>131 - Опште кадровске услуге</v>
      </c>
      <c r="CT20" s="122">
        <v>56</v>
      </c>
      <c r="CU20" s="28" t="s">
        <v>434</v>
      </c>
      <c r="DE20" s="661"/>
      <c r="DF20" s="658" t="s">
        <v>1960</v>
      </c>
      <c r="DG20" s="658"/>
      <c r="DH20" s="658"/>
      <c r="DI20" s="658"/>
      <c r="DJ20" s="658"/>
      <c r="DK20" s="658"/>
      <c r="DL20" s="658"/>
      <c r="DM20" s="658"/>
      <c r="DN20" s="658"/>
      <c r="DO20" s="658"/>
      <c r="DP20" s="658"/>
      <c r="DQ20" s="658"/>
      <c r="DR20" s="658"/>
      <c r="DS20" s="48"/>
      <c r="DT20" s="48"/>
      <c r="DU20" s="48"/>
      <c r="DV20" s="48"/>
    </row>
    <row r="21" spans="1:126" ht="92.25" customHeight="1">
      <c r="A21" s="22"/>
      <c r="B21" s="18"/>
      <c r="C21" s="39"/>
      <c r="D21" s="39"/>
      <c r="E21" s="18"/>
      <c r="F21" s="18"/>
      <c r="G21" s="18"/>
      <c r="H21" s="18"/>
      <c r="I21" s="18"/>
      <c r="J21" s="18"/>
      <c r="K21" s="18"/>
      <c r="L21" s="18"/>
      <c r="M21" s="18"/>
      <c r="N21" s="18"/>
      <c r="O21" s="39"/>
      <c r="P21" s="39"/>
      <c r="Q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23"/>
      <c r="BF21" s="123"/>
      <c r="BG21" s="18"/>
      <c r="BH21" s="18"/>
      <c r="BI21" s="18"/>
      <c r="BJ21" s="18"/>
      <c r="BK21" s="18"/>
      <c r="BL21" s="18"/>
      <c r="BM21" s="18"/>
      <c r="BN21" s="18"/>
      <c r="BO21" s="18"/>
      <c r="BP21" s="18"/>
      <c r="BQ21" s="18"/>
      <c r="BR21" s="36">
        <v>131</v>
      </c>
      <c r="BS21" s="37" t="s">
        <v>1301</v>
      </c>
      <c r="BY21" s="29">
        <v>434</v>
      </c>
      <c r="BZ21" s="30" t="s">
        <v>1152</v>
      </c>
      <c r="CA21" s="29">
        <v>434</v>
      </c>
      <c r="CK21" s="31">
        <v>130</v>
      </c>
      <c r="CL21" s="32" t="s">
        <v>1300</v>
      </c>
      <c r="CO21" s="19" t="str">
        <f t="shared" si="0"/>
        <v>132 - Опште услуге планирања и статистике</v>
      </c>
      <c r="DE21" s="662"/>
      <c r="DF21" s="656" t="s">
        <v>1966</v>
      </c>
      <c r="DG21" s="656"/>
      <c r="DH21" s="656"/>
      <c r="DI21" s="656"/>
      <c r="DJ21" s="656"/>
      <c r="DK21" s="656"/>
      <c r="DL21" s="656"/>
      <c r="DM21" s="656"/>
      <c r="DN21" s="656"/>
      <c r="DO21" s="656"/>
      <c r="DP21" s="656"/>
      <c r="DQ21" s="656"/>
      <c r="DR21" s="656"/>
      <c r="DS21" s="48"/>
      <c r="DT21" s="48"/>
      <c r="DU21" s="48"/>
      <c r="DV21" s="48"/>
    </row>
    <row r="22" spans="1:126" ht="18" customHeight="1">
      <c r="A22" s="22"/>
      <c r="B22" s="18"/>
      <c r="C22" s="39"/>
      <c r="D22" s="39"/>
      <c r="E22" s="18"/>
      <c r="F22" s="18"/>
      <c r="G22" s="18"/>
      <c r="H22" s="18"/>
      <c r="I22" s="18"/>
      <c r="J22" s="18"/>
      <c r="K22" s="18"/>
      <c r="L22" s="18"/>
      <c r="M22" s="18"/>
      <c r="N22" s="18"/>
      <c r="O22" s="18"/>
      <c r="P22" s="39"/>
      <c r="Q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23"/>
      <c r="BF22" s="123"/>
      <c r="BG22" s="18"/>
      <c r="BH22" s="18"/>
      <c r="BI22" s="18"/>
      <c r="BJ22" s="18"/>
      <c r="BK22" s="18"/>
      <c r="BL22" s="18"/>
      <c r="BM22" s="18"/>
      <c r="BN22" s="18"/>
      <c r="BO22" s="18"/>
      <c r="BP22" s="18"/>
      <c r="BQ22" s="18"/>
      <c r="BR22" s="36">
        <v>132</v>
      </c>
      <c r="BS22" s="37" t="s">
        <v>1023</v>
      </c>
      <c r="BY22" s="29">
        <v>435</v>
      </c>
      <c r="BZ22" s="30" t="s">
        <v>1118</v>
      </c>
      <c r="CA22" s="29">
        <v>435</v>
      </c>
      <c r="CK22" s="36">
        <v>131</v>
      </c>
      <c r="CL22" s="37" t="s">
        <v>1301</v>
      </c>
      <c r="CO22" s="19" t="str">
        <f t="shared" si="0"/>
        <v>133 - Остале опште услуге</v>
      </c>
      <c r="DE22" s="229"/>
      <c r="DF22" s="230"/>
      <c r="DG22" s="230"/>
      <c r="DH22" s="230"/>
      <c r="DI22" s="230"/>
      <c r="DJ22" s="230"/>
      <c r="DK22" s="230"/>
      <c r="DL22" s="230"/>
      <c r="DM22" s="230"/>
      <c r="DN22" s="230"/>
      <c r="DO22" s="230"/>
      <c r="DP22" s="230"/>
      <c r="DQ22" s="230"/>
      <c r="DR22" s="230"/>
      <c r="DS22" s="48"/>
      <c r="DT22" s="48"/>
      <c r="DU22" s="48"/>
      <c r="DV22" s="48"/>
    </row>
    <row r="23" spans="1:126" ht="37.5" customHeight="1">
      <c r="A23" s="22"/>
      <c r="B23" s="18"/>
      <c r="C23" s="39"/>
      <c r="D23" s="39"/>
      <c r="E23" s="18"/>
      <c r="F23" s="18"/>
      <c r="G23" s="18"/>
      <c r="H23" s="18"/>
      <c r="I23" s="18"/>
      <c r="J23" s="18"/>
      <c r="K23" s="18"/>
      <c r="L23" s="18"/>
      <c r="M23" s="18"/>
      <c r="N23" s="18"/>
      <c r="O23" s="18"/>
      <c r="P23" s="39"/>
      <c r="Q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23"/>
      <c r="BF23" s="123"/>
      <c r="BG23" s="18"/>
      <c r="BH23" s="18"/>
      <c r="BI23" s="18"/>
      <c r="BJ23" s="18"/>
      <c r="BK23" s="18"/>
      <c r="BL23" s="18"/>
      <c r="BM23" s="18"/>
      <c r="BN23" s="18"/>
      <c r="BO23" s="18"/>
      <c r="BP23" s="18"/>
      <c r="BQ23" s="18"/>
      <c r="BR23" s="36">
        <v>133</v>
      </c>
      <c r="BS23" s="37" t="s">
        <v>1302</v>
      </c>
      <c r="BY23" s="29">
        <v>441</v>
      </c>
      <c r="BZ23" s="30" t="s">
        <v>1153</v>
      </c>
      <c r="CA23" s="29">
        <v>441</v>
      </c>
      <c r="CK23" s="36">
        <v>132</v>
      </c>
      <c r="CL23" s="37" t="s">
        <v>1023</v>
      </c>
      <c r="CO23" s="19" t="str">
        <f t="shared" si="0"/>
        <v>150 - Опште јавне услуге -  истраживање и развој</v>
      </c>
      <c r="DE23" s="628" t="s">
        <v>1234</v>
      </c>
      <c r="DF23" s="652" t="s">
        <v>876</v>
      </c>
      <c r="DG23" s="652"/>
      <c r="DH23" s="652"/>
      <c r="DI23" s="652"/>
      <c r="DJ23" s="652"/>
      <c r="DK23" s="652"/>
      <c r="DL23" s="652"/>
      <c r="DM23" s="652"/>
      <c r="DN23" s="652"/>
      <c r="DO23" s="652"/>
      <c r="DP23" s="652"/>
      <c r="DQ23" s="652"/>
      <c r="DR23" s="652"/>
    </row>
    <row r="24" spans="1:126" ht="19.5" customHeight="1">
      <c r="A24" s="22"/>
      <c r="B24" s="18"/>
      <c r="C24" s="39"/>
      <c r="D24" s="18"/>
      <c r="E24" s="18"/>
      <c r="F24" s="18"/>
      <c r="G24" s="18"/>
      <c r="H24" s="18"/>
      <c r="I24" s="18"/>
      <c r="J24" s="18"/>
      <c r="K24" s="18"/>
      <c r="L24" s="18"/>
      <c r="M24" s="18"/>
      <c r="N24" s="18"/>
      <c r="O24" s="18"/>
      <c r="P24" s="39"/>
      <c r="Q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23"/>
      <c r="BF24" s="123"/>
      <c r="BG24" s="18"/>
      <c r="BH24" s="18"/>
      <c r="BI24" s="18"/>
      <c r="BJ24" s="18"/>
      <c r="BK24" s="18"/>
      <c r="BL24" s="18"/>
      <c r="BM24" s="18"/>
      <c r="BN24" s="18"/>
      <c r="BO24" s="18"/>
      <c r="BP24" s="18"/>
      <c r="BQ24" s="18"/>
      <c r="BR24" s="31">
        <v>150</v>
      </c>
      <c r="BS24" s="32" t="s">
        <v>1024</v>
      </c>
      <c r="BY24" s="29">
        <v>442</v>
      </c>
      <c r="BZ24" s="30" t="s">
        <v>1154</v>
      </c>
      <c r="CA24" s="29">
        <v>442</v>
      </c>
      <c r="CK24" s="36">
        <v>133</v>
      </c>
      <c r="CL24" s="37" t="s">
        <v>1302</v>
      </c>
      <c r="CO24" s="19" t="str">
        <f t="shared" si="0"/>
        <v>160 - Опште јавне услуге некласификоване на другом месту</v>
      </c>
      <c r="DE24" s="628"/>
      <c r="DF24" s="657" t="s">
        <v>1961</v>
      </c>
      <c r="DG24" s="657"/>
      <c r="DH24" s="657"/>
      <c r="DI24" s="657"/>
      <c r="DJ24" s="657"/>
      <c r="DK24" s="657"/>
      <c r="DL24" s="657"/>
      <c r="DM24" s="657"/>
      <c r="DN24" s="657"/>
      <c r="DO24" s="657"/>
      <c r="DP24" s="657"/>
      <c r="DQ24" s="657"/>
      <c r="DR24" s="657"/>
    </row>
    <row r="25" spans="1:126" ht="3.75" hidden="1" customHeight="1">
      <c r="A25" s="22"/>
      <c r="B25" s="18"/>
      <c r="C25" s="39"/>
      <c r="D25" s="18"/>
      <c r="E25" s="18"/>
      <c r="F25" s="18"/>
      <c r="G25" s="18"/>
      <c r="H25" s="18"/>
      <c r="I25" s="18"/>
      <c r="J25" s="18"/>
      <c r="K25" s="18"/>
      <c r="L25" s="18"/>
      <c r="M25" s="18"/>
      <c r="N25" s="18"/>
      <c r="O25" s="18"/>
      <c r="P25" s="39"/>
      <c r="Q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25"/>
      <c r="BA25" s="18"/>
      <c r="BB25" s="18"/>
      <c r="BC25" s="18"/>
      <c r="BD25" s="18"/>
      <c r="BE25" s="123"/>
      <c r="BF25" s="123"/>
      <c r="BG25" s="18"/>
      <c r="BH25" s="18"/>
      <c r="BI25" s="18"/>
      <c r="BJ25" s="18"/>
      <c r="BK25" s="18"/>
      <c r="BL25" s="18"/>
      <c r="BM25" s="18"/>
      <c r="BN25" s="18"/>
      <c r="BO25" s="18"/>
      <c r="BP25" s="18"/>
      <c r="BQ25" s="18"/>
      <c r="BR25" s="31">
        <v>160</v>
      </c>
      <c r="BS25" s="32" t="s">
        <v>1025</v>
      </c>
      <c r="BY25" s="29">
        <v>443</v>
      </c>
      <c r="BZ25" s="30" t="s">
        <v>1119</v>
      </c>
      <c r="CA25" s="29">
        <v>443</v>
      </c>
      <c r="CK25" s="31">
        <v>140</v>
      </c>
      <c r="CL25" s="32" t="s">
        <v>1303</v>
      </c>
      <c r="CO25" s="19" t="str">
        <f t="shared" si="0"/>
        <v>170 - Трансакције јавног  дуга</v>
      </c>
      <c r="DE25" s="628"/>
      <c r="DF25" s="638"/>
      <c r="DG25" s="639"/>
      <c r="DH25" s="639"/>
      <c r="DI25" s="639"/>
      <c r="DJ25" s="639"/>
      <c r="DK25" s="639"/>
      <c r="DL25" s="639"/>
      <c r="DM25" s="639"/>
      <c r="DN25" s="639"/>
      <c r="DO25" s="639"/>
      <c r="DP25" s="639"/>
      <c r="DQ25" s="639"/>
      <c r="DR25" s="640"/>
    </row>
    <row r="26" spans="1:126" ht="92.25" customHeight="1">
      <c r="A26" s="22"/>
      <c r="B26" s="18"/>
      <c r="C26" s="39"/>
      <c r="D26" s="18"/>
      <c r="E26" s="18"/>
      <c r="F26" s="18"/>
      <c r="G26" s="18"/>
      <c r="H26" s="18"/>
      <c r="I26" s="18"/>
      <c r="J26" s="18"/>
      <c r="K26" s="18"/>
      <c r="L26" s="18"/>
      <c r="M26" s="18"/>
      <c r="N26" s="18"/>
      <c r="O26" s="18"/>
      <c r="P26" s="39"/>
      <c r="Q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23"/>
      <c r="BF26" s="123"/>
      <c r="BG26" s="18"/>
      <c r="BH26" s="18"/>
      <c r="BI26" s="18"/>
      <c r="BJ26" s="18"/>
      <c r="BK26" s="18"/>
      <c r="BL26" s="18"/>
      <c r="BM26" s="18"/>
      <c r="BN26" s="18"/>
      <c r="BO26" s="18"/>
      <c r="BP26" s="18"/>
      <c r="BQ26" s="18"/>
      <c r="BR26" s="31">
        <v>170</v>
      </c>
      <c r="BS26" s="32" t="s">
        <v>1026</v>
      </c>
      <c r="BY26" s="29">
        <v>4511</v>
      </c>
      <c r="BZ26" s="30" t="s">
        <v>1228</v>
      </c>
      <c r="CA26" s="29">
        <v>451</v>
      </c>
      <c r="CK26" s="31">
        <v>160</v>
      </c>
      <c r="CL26" s="32" t="s">
        <v>1025</v>
      </c>
      <c r="CO26" s="19" t="str">
        <f t="shared" si="0"/>
        <v>180 - Трансфери општег карактера између различитих нивоа власти</v>
      </c>
      <c r="DE26" s="628"/>
      <c r="DF26" s="663" t="s">
        <v>5186</v>
      </c>
      <c r="DG26" s="663"/>
      <c r="DH26" s="663"/>
      <c r="DI26" s="663"/>
      <c r="DJ26" s="663"/>
      <c r="DK26" s="663"/>
      <c r="DL26" s="663"/>
      <c r="DM26" s="663"/>
      <c r="DN26" s="663"/>
      <c r="DO26" s="663"/>
      <c r="DP26" s="663"/>
      <c r="DQ26" s="663"/>
      <c r="DR26" s="663"/>
    </row>
    <row r="27" spans="1:126" ht="94.5" customHeight="1">
      <c r="A27" s="35"/>
      <c r="B27" s="18"/>
      <c r="C27" s="39"/>
      <c r="D27" s="18"/>
      <c r="E27" s="18"/>
      <c r="F27" s="18"/>
      <c r="G27" s="18"/>
      <c r="H27" s="18"/>
      <c r="I27" s="18"/>
      <c r="J27" s="18"/>
      <c r="K27" s="18"/>
      <c r="L27" s="18"/>
      <c r="M27" s="18"/>
      <c r="N27" s="18"/>
      <c r="O27" s="18"/>
      <c r="P27" s="39"/>
      <c r="Q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23"/>
      <c r="BF27" s="123"/>
      <c r="BG27" s="18"/>
      <c r="BH27" s="18"/>
      <c r="BI27" s="18"/>
      <c r="BJ27" s="18"/>
      <c r="BK27" s="18"/>
      <c r="BL27" s="18"/>
      <c r="BM27" s="18"/>
      <c r="BN27" s="18"/>
      <c r="BO27" s="18"/>
      <c r="BP27" s="18"/>
      <c r="BQ27" s="18"/>
      <c r="BR27" s="31">
        <v>180</v>
      </c>
      <c r="BS27" s="32" t="s">
        <v>1027</v>
      </c>
      <c r="BY27" s="29">
        <v>4512</v>
      </c>
      <c r="BZ27" s="30" t="s">
        <v>1229</v>
      </c>
      <c r="CK27" s="31">
        <v>170</v>
      </c>
      <c r="CL27" s="32" t="s">
        <v>1026</v>
      </c>
      <c r="CO27" s="19" t="str">
        <f t="shared" si="0"/>
        <v>200 - ОДБРАНА</v>
      </c>
      <c r="DE27" s="628"/>
      <c r="DF27" s="663" t="s">
        <v>5339</v>
      </c>
      <c r="DG27" s="663"/>
      <c r="DH27" s="663"/>
      <c r="DI27" s="663"/>
      <c r="DJ27" s="663"/>
      <c r="DK27" s="663"/>
      <c r="DL27" s="663"/>
      <c r="DM27" s="663"/>
      <c r="DN27" s="663"/>
      <c r="DO27" s="663"/>
      <c r="DP27" s="663"/>
      <c r="DQ27" s="663"/>
      <c r="DR27" s="663"/>
    </row>
    <row r="28" spans="1:126" ht="30.75" customHeight="1">
      <c r="A28" s="22"/>
      <c r="B28" s="18"/>
      <c r="C28" s="39"/>
      <c r="D28" s="18"/>
      <c r="E28" s="18"/>
      <c r="F28" s="18"/>
      <c r="G28" s="18"/>
      <c r="H28" s="18"/>
      <c r="I28" s="18"/>
      <c r="J28" s="18"/>
      <c r="K28" s="18"/>
      <c r="L28" s="18"/>
      <c r="M28" s="18"/>
      <c r="N28" s="18"/>
      <c r="O28" s="18"/>
      <c r="Q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23"/>
      <c r="BF28" s="123"/>
      <c r="BG28" s="18"/>
      <c r="BH28" s="18"/>
      <c r="BI28" s="18"/>
      <c r="BJ28" s="18"/>
      <c r="BK28" s="18"/>
      <c r="BL28" s="18"/>
      <c r="BM28" s="18"/>
      <c r="BN28" s="18"/>
      <c r="BO28" s="18"/>
      <c r="BP28" s="18"/>
      <c r="BQ28" s="18"/>
      <c r="BR28" s="20">
        <v>200</v>
      </c>
      <c r="BS28" s="21" t="s">
        <v>1304</v>
      </c>
      <c r="BY28" s="29">
        <v>452</v>
      </c>
      <c r="BZ28" s="30" t="s">
        <v>1155</v>
      </c>
      <c r="CA28" s="29">
        <v>452</v>
      </c>
      <c r="CK28" s="31">
        <v>180</v>
      </c>
      <c r="CL28" s="32" t="s">
        <v>1027</v>
      </c>
      <c r="CO28" s="19" t="str">
        <f t="shared" si="0"/>
        <v>210 - Војна одбрана</v>
      </c>
      <c r="DE28" s="628"/>
      <c r="DF28" s="664" t="s">
        <v>5189</v>
      </c>
      <c r="DG28" s="664"/>
      <c r="DH28" s="664"/>
      <c r="DI28" s="664"/>
      <c r="DJ28" s="664"/>
      <c r="DK28" s="664"/>
      <c r="DL28" s="664"/>
      <c r="DM28" s="664"/>
      <c r="DN28" s="664"/>
      <c r="DO28" s="664"/>
      <c r="DP28" s="664"/>
      <c r="DQ28" s="664"/>
      <c r="DR28" s="664"/>
    </row>
    <row r="29" spans="1:126" ht="36" hidden="1" customHeight="1">
      <c r="A29" s="22"/>
      <c r="B29" s="18"/>
      <c r="C29" s="39"/>
      <c r="D29" s="18"/>
      <c r="E29" s="18"/>
      <c r="F29" s="18"/>
      <c r="G29" s="18"/>
      <c r="H29" s="18"/>
      <c r="I29" s="18"/>
      <c r="J29" s="18"/>
      <c r="K29" s="18"/>
      <c r="L29" s="18"/>
      <c r="M29" s="18"/>
      <c r="N29" s="18"/>
      <c r="O29" s="18"/>
      <c r="Q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23"/>
      <c r="BF29" s="123"/>
      <c r="BG29" s="18"/>
      <c r="BH29" s="18"/>
      <c r="BI29" s="18"/>
      <c r="BJ29" s="18"/>
      <c r="BK29" s="18"/>
      <c r="BL29" s="18"/>
      <c r="BM29" s="18"/>
      <c r="BN29" s="18"/>
      <c r="BO29" s="18"/>
      <c r="BP29" s="18"/>
      <c r="BQ29" s="18"/>
      <c r="BR29" s="31">
        <v>210</v>
      </c>
      <c r="BS29" s="32" t="s">
        <v>1305</v>
      </c>
      <c r="BY29" s="29">
        <v>453</v>
      </c>
      <c r="BZ29" s="30" t="s">
        <v>1156</v>
      </c>
      <c r="CA29" s="29">
        <v>453</v>
      </c>
      <c r="CK29" s="20">
        <v>200</v>
      </c>
      <c r="CL29" s="21" t="s">
        <v>1304</v>
      </c>
      <c r="CO29" s="19" t="str">
        <f t="shared" si="0"/>
        <v>220 - Цивилна одбрана</v>
      </c>
      <c r="DE29" s="628"/>
      <c r="DF29" s="665" t="s">
        <v>5188</v>
      </c>
      <c r="DG29" s="665"/>
      <c r="DH29" s="665"/>
      <c r="DI29" s="665"/>
      <c r="DJ29" s="665"/>
      <c r="DK29" s="665"/>
      <c r="DL29" s="665"/>
      <c r="DM29" s="665"/>
      <c r="DN29" s="665"/>
      <c r="DO29" s="665"/>
      <c r="DP29" s="665"/>
      <c r="DQ29" s="665"/>
      <c r="DR29" s="665"/>
    </row>
    <row r="30" spans="1:126" ht="21.75" hidden="1" customHeight="1">
      <c r="A30" s="22"/>
      <c r="B30" s="18"/>
      <c r="C30" s="39"/>
      <c r="D30" s="18"/>
      <c r="E30" s="18"/>
      <c r="F30" s="18"/>
      <c r="G30" s="18"/>
      <c r="H30" s="18"/>
      <c r="I30" s="18"/>
      <c r="J30" s="18"/>
      <c r="K30" s="18"/>
      <c r="L30" s="18"/>
      <c r="M30" s="18"/>
      <c r="N30" s="18"/>
      <c r="O30" s="18"/>
      <c r="Q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23"/>
      <c r="BF30" s="123"/>
      <c r="BG30" s="18"/>
      <c r="BH30" s="18"/>
      <c r="BI30" s="18"/>
      <c r="BJ30" s="18"/>
      <c r="BK30" s="18"/>
      <c r="BL30" s="18"/>
      <c r="BM30" s="18"/>
      <c r="BN30" s="18"/>
      <c r="BO30" s="18"/>
      <c r="BP30" s="18"/>
      <c r="BQ30" s="18"/>
      <c r="BR30" s="31">
        <v>220</v>
      </c>
      <c r="BS30" s="32" t="s">
        <v>1306</v>
      </c>
      <c r="BY30" s="29">
        <v>454</v>
      </c>
      <c r="BZ30" s="30" t="s">
        <v>1121</v>
      </c>
      <c r="CA30" s="29">
        <v>454</v>
      </c>
      <c r="CK30" s="31">
        <v>210</v>
      </c>
      <c r="CL30" s="32" t="s">
        <v>1305</v>
      </c>
      <c r="CO30" s="19" t="str">
        <f t="shared" si="0"/>
        <v>240 - Одбрана - истраживање и развој</v>
      </c>
      <c r="DE30" s="628"/>
      <c r="DF30" s="635"/>
      <c r="DG30" s="636"/>
      <c r="DH30" s="636"/>
      <c r="DI30" s="636"/>
      <c r="DJ30" s="636"/>
      <c r="DK30" s="636"/>
      <c r="DL30" s="636"/>
      <c r="DM30" s="636"/>
      <c r="DN30" s="636"/>
      <c r="DO30" s="636"/>
      <c r="DP30" s="636"/>
      <c r="DQ30" s="636"/>
      <c r="DR30" s="637"/>
    </row>
    <row r="31" spans="1:126" ht="45.75" hidden="1" customHeight="1">
      <c r="A31" s="49"/>
      <c r="B31" s="18"/>
      <c r="C31" s="39"/>
      <c r="D31" s="18"/>
      <c r="E31" s="18"/>
      <c r="F31" s="18"/>
      <c r="G31" s="18"/>
      <c r="H31" s="18"/>
      <c r="I31" s="18"/>
      <c r="J31" s="18"/>
      <c r="K31" s="18"/>
      <c r="L31" s="18"/>
      <c r="M31" s="18"/>
      <c r="N31" s="18"/>
      <c r="O31" s="18"/>
      <c r="Q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23"/>
      <c r="BF31" s="123"/>
      <c r="BG31" s="18"/>
      <c r="BH31" s="18"/>
      <c r="BI31" s="18"/>
      <c r="BJ31" s="18"/>
      <c r="BK31" s="18"/>
      <c r="BL31" s="18"/>
      <c r="BM31" s="18"/>
      <c r="BN31" s="18"/>
      <c r="BO31" s="18"/>
      <c r="BP31" s="18"/>
      <c r="BQ31" s="18"/>
      <c r="BR31" s="31">
        <v>240</v>
      </c>
      <c r="BS31" s="32" t="s">
        <v>1029</v>
      </c>
      <c r="BY31" s="29">
        <v>461</v>
      </c>
      <c r="BZ31" s="30" t="s">
        <v>1122</v>
      </c>
      <c r="CA31" s="29">
        <v>461</v>
      </c>
      <c r="CK31" s="31">
        <v>220</v>
      </c>
      <c r="CL31" s="32" t="s">
        <v>1306</v>
      </c>
      <c r="CO31" s="19" t="str">
        <f t="shared" si="0"/>
        <v>250 - Одбрана некласификована на другом месту</v>
      </c>
      <c r="DE31" s="628"/>
      <c r="DF31" s="632"/>
      <c r="DG31" s="632"/>
      <c r="DH31" s="632"/>
      <c r="DI31" s="632"/>
      <c r="DJ31" s="632"/>
      <c r="DK31" s="632"/>
      <c r="DL31" s="632"/>
      <c r="DM31" s="632"/>
      <c r="DN31" s="632"/>
      <c r="DO31" s="632"/>
      <c r="DP31" s="632"/>
      <c r="DQ31" s="632"/>
      <c r="DR31" s="632"/>
    </row>
    <row r="32" spans="1:126" ht="13.5" customHeight="1">
      <c r="A32" s="22"/>
      <c r="B32" s="18"/>
      <c r="C32" s="18"/>
      <c r="D32" s="18"/>
      <c r="E32" s="18"/>
      <c r="F32" s="18"/>
      <c r="G32" s="18"/>
      <c r="H32" s="18"/>
      <c r="I32" s="18"/>
      <c r="J32" s="18"/>
      <c r="K32" s="18"/>
      <c r="L32" s="18"/>
      <c r="M32" s="18"/>
      <c r="N32" s="18"/>
      <c r="O32" s="18"/>
      <c r="Q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23"/>
      <c r="BF32" s="123"/>
      <c r="BG32" s="18"/>
      <c r="BH32" s="18"/>
      <c r="BI32" s="18"/>
      <c r="BJ32" s="18"/>
      <c r="BK32" s="18"/>
      <c r="BL32" s="18"/>
      <c r="BM32" s="18"/>
      <c r="BN32" s="18"/>
      <c r="BO32" s="18"/>
      <c r="BP32" s="18"/>
      <c r="BQ32" s="18"/>
      <c r="BR32" s="31">
        <v>250</v>
      </c>
      <c r="BS32" s="32" t="s">
        <v>1307</v>
      </c>
      <c r="BY32" s="29">
        <v>462</v>
      </c>
      <c r="BZ32" s="30" t="s">
        <v>1123</v>
      </c>
      <c r="CA32" s="29">
        <v>462</v>
      </c>
      <c r="CK32" s="31">
        <v>230</v>
      </c>
      <c r="CL32" s="32" t="s">
        <v>1028</v>
      </c>
      <c r="CO32" s="19" t="str">
        <f t="shared" si="0"/>
        <v>300 - ЈАВНИ РЕД И БЕЗБЕДНОСТ</v>
      </c>
      <c r="DE32" s="628"/>
      <c r="DF32" s="675"/>
      <c r="DG32" s="675"/>
      <c r="DH32" s="675"/>
      <c r="DI32" s="675"/>
      <c r="DJ32" s="675"/>
      <c r="DK32" s="675"/>
      <c r="DL32" s="675"/>
      <c r="DM32" s="675"/>
      <c r="DN32" s="675"/>
      <c r="DO32" s="675"/>
      <c r="DP32" s="675"/>
      <c r="DQ32" s="675"/>
      <c r="DR32" s="675"/>
    </row>
    <row r="33" spans="1:126" ht="20.25" customHeight="1">
      <c r="A33" s="22"/>
      <c r="B33" s="18"/>
      <c r="C33" s="18"/>
      <c r="D33" s="18"/>
      <c r="E33" s="18"/>
      <c r="F33" s="18"/>
      <c r="G33" s="18"/>
      <c r="H33" s="18"/>
      <c r="I33" s="18"/>
      <c r="J33" s="18"/>
      <c r="K33" s="18"/>
      <c r="L33" s="18"/>
      <c r="M33" s="18"/>
      <c r="N33" s="18"/>
      <c r="O33" s="18"/>
      <c r="Q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23"/>
      <c r="BF33" s="123"/>
      <c r="BG33" s="18"/>
      <c r="BH33" s="18"/>
      <c r="BI33" s="18"/>
      <c r="BJ33" s="18"/>
      <c r="BK33" s="18"/>
      <c r="BL33" s="18"/>
      <c r="BM33" s="18"/>
      <c r="BN33" s="18"/>
      <c r="BO33" s="18"/>
      <c r="BP33" s="18"/>
      <c r="BQ33" s="18"/>
      <c r="BR33" s="20">
        <v>300</v>
      </c>
      <c r="BS33" s="21" t="s">
        <v>1030</v>
      </c>
      <c r="BY33" s="29"/>
      <c r="BZ33" s="30"/>
      <c r="CA33" s="29"/>
      <c r="CK33" s="31"/>
      <c r="CL33" s="32"/>
      <c r="CO33" s="19" t="str">
        <f t="shared" si="0"/>
        <v>310 - Услуге полиције</v>
      </c>
      <c r="DE33" s="628"/>
      <c r="DF33" s="676" t="s">
        <v>1962</v>
      </c>
      <c r="DG33" s="676"/>
      <c r="DH33" s="676"/>
      <c r="DI33" s="676"/>
      <c r="DJ33" s="676"/>
      <c r="DK33" s="676"/>
      <c r="DL33" s="676"/>
      <c r="DM33" s="676"/>
      <c r="DN33" s="676"/>
      <c r="DO33" s="676"/>
      <c r="DP33" s="676"/>
      <c r="DQ33" s="676"/>
      <c r="DR33" s="676"/>
    </row>
    <row r="34" spans="1:126" ht="21.75" customHeight="1">
      <c r="A34" s="18"/>
      <c r="B34" s="18"/>
      <c r="C34" s="18"/>
      <c r="D34" s="18"/>
      <c r="E34" s="18"/>
      <c r="F34" s="18"/>
      <c r="G34" s="18"/>
      <c r="H34" s="18"/>
      <c r="I34" s="18"/>
      <c r="J34" s="18"/>
      <c r="K34" s="18"/>
      <c r="L34" s="18"/>
      <c r="M34" s="18"/>
      <c r="N34" s="18"/>
      <c r="O34" s="18"/>
      <c r="P34" s="18"/>
      <c r="Q34" s="18"/>
      <c r="S34" s="18"/>
      <c r="T34" s="18"/>
      <c r="U34" s="18"/>
      <c r="V34" s="18"/>
      <c r="W34" s="18"/>
      <c r="X34" s="18"/>
      <c r="Y34" s="18"/>
      <c r="Z34" s="18"/>
      <c r="AA34" s="18"/>
      <c r="AB34" s="18"/>
      <c r="AC34" s="18"/>
      <c r="AD34" s="18"/>
      <c r="AE34" s="18"/>
      <c r="AF34" s="18"/>
      <c r="AG34" s="18"/>
      <c r="AH34" s="18"/>
      <c r="AI34" s="18"/>
      <c r="AJ34" s="18"/>
      <c r="AK34" s="18"/>
      <c r="AL34" s="18"/>
      <c r="AM34" s="18"/>
      <c r="AN34" s="18"/>
      <c r="AO34" s="18"/>
      <c r="AP34" s="18"/>
      <c r="AQ34" s="18"/>
      <c r="AR34" s="18"/>
      <c r="AS34" s="18"/>
      <c r="AT34" s="18"/>
      <c r="AU34" s="18"/>
      <c r="AV34" s="18"/>
      <c r="AW34" s="18"/>
      <c r="AX34" s="18"/>
      <c r="AY34" s="18"/>
      <c r="AZ34" s="18"/>
      <c r="BA34" s="18"/>
      <c r="BB34" s="18"/>
      <c r="BC34" s="18"/>
      <c r="BD34" s="18"/>
      <c r="BE34" s="123"/>
      <c r="BF34" s="123"/>
      <c r="BG34" s="18"/>
      <c r="BH34" s="18"/>
      <c r="BI34" s="18"/>
      <c r="BJ34" s="18"/>
      <c r="BK34" s="18"/>
      <c r="BL34" s="18"/>
      <c r="BM34" s="18"/>
      <c r="BN34" s="18"/>
      <c r="BO34" s="18"/>
      <c r="BP34" s="18"/>
      <c r="BQ34" s="18"/>
      <c r="BR34" s="31">
        <v>310</v>
      </c>
      <c r="BS34" s="32" t="s">
        <v>1031</v>
      </c>
      <c r="BY34" s="29">
        <v>4632</v>
      </c>
      <c r="BZ34" s="30" t="s">
        <v>1125</v>
      </c>
      <c r="CA34" s="29">
        <v>4632</v>
      </c>
      <c r="CK34" s="31">
        <v>250</v>
      </c>
      <c r="CL34" s="32" t="s">
        <v>1307</v>
      </c>
      <c r="CO34" s="19" t="str">
        <f t="shared" si="0"/>
        <v>320 - Услуге противпожарне заштите</v>
      </c>
      <c r="DE34" s="628"/>
      <c r="DF34" s="677" t="s">
        <v>5202</v>
      </c>
      <c r="DG34" s="678"/>
      <c r="DH34" s="678"/>
      <c r="DI34" s="678"/>
      <c r="DJ34" s="678"/>
      <c r="DK34" s="678"/>
      <c r="DL34" s="678"/>
      <c r="DM34" s="678"/>
      <c r="DN34" s="678"/>
      <c r="DO34" s="678"/>
      <c r="DP34" s="678"/>
      <c r="DQ34" s="678"/>
      <c r="DR34" s="678"/>
      <c r="DV34" s="431"/>
    </row>
    <row r="35" spans="1:126" ht="72.75" customHeight="1">
      <c r="A35" s="18"/>
      <c r="B35" s="18"/>
      <c r="C35" s="18"/>
      <c r="D35" s="18"/>
      <c r="E35" s="18"/>
      <c r="F35" s="18"/>
      <c r="G35" s="18"/>
      <c r="H35" s="18"/>
      <c r="I35" s="18"/>
      <c r="J35" s="18"/>
      <c r="K35" s="18"/>
      <c r="L35" s="18"/>
      <c r="M35" s="18"/>
      <c r="N35" s="18"/>
      <c r="O35" s="18"/>
      <c r="P35" s="18"/>
      <c r="Q35" s="18"/>
      <c r="S35" s="18"/>
      <c r="T35" s="18"/>
      <c r="U35" s="18"/>
      <c r="V35" s="18"/>
      <c r="W35" s="18"/>
      <c r="X35" s="18"/>
      <c r="Y35" s="18"/>
      <c r="Z35" s="18"/>
      <c r="AA35" s="18"/>
      <c r="AB35" s="18"/>
      <c r="AC35" s="18"/>
      <c r="AD35" s="18"/>
      <c r="AE35" s="18"/>
      <c r="AF35" s="18"/>
      <c r="AG35" s="18"/>
      <c r="AH35" s="18"/>
      <c r="AI35" s="18"/>
      <c r="AJ35" s="18"/>
      <c r="AK35" s="18"/>
      <c r="AL35" s="18"/>
      <c r="AM35" s="18"/>
      <c r="AN35" s="18"/>
      <c r="AO35" s="18"/>
      <c r="AP35" s="18"/>
      <c r="AQ35" s="18"/>
      <c r="AR35" s="18"/>
      <c r="AS35" s="18"/>
      <c r="AT35" s="18"/>
      <c r="AU35" s="18"/>
      <c r="AV35" s="18"/>
      <c r="AW35" s="18"/>
      <c r="AX35" s="18"/>
      <c r="AY35" s="18"/>
      <c r="AZ35" s="18"/>
      <c r="BA35" s="18"/>
      <c r="BB35" s="18"/>
      <c r="BC35" s="18"/>
      <c r="BD35" s="18"/>
      <c r="BE35" s="123"/>
      <c r="BF35" s="123"/>
      <c r="BG35" s="18"/>
      <c r="BH35" s="18"/>
      <c r="BI35" s="18"/>
      <c r="BJ35" s="18"/>
      <c r="BK35" s="18"/>
      <c r="BL35" s="18"/>
      <c r="BM35" s="18"/>
      <c r="BN35" s="18"/>
      <c r="BO35" s="18"/>
      <c r="BP35" s="18"/>
      <c r="BQ35" s="18"/>
      <c r="BR35" s="31">
        <v>320</v>
      </c>
      <c r="BS35" s="32" t="s">
        <v>1308</v>
      </c>
      <c r="BY35" s="29">
        <v>464</v>
      </c>
      <c r="BZ35" s="30" t="s">
        <v>1126</v>
      </c>
      <c r="CA35" s="29">
        <v>464</v>
      </c>
      <c r="CK35" s="20">
        <v>300</v>
      </c>
      <c r="CL35" s="21" t="s">
        <v>1030</v>
      </c>
      <c r="CO35" s="19" t="str">
        <f t="shared" si="0"/>
        <v>330 - Судови</v>
      </c>
      <c r="DE35" s="628"/>
      <c r="DF35" s="679" t="s">
        <v>5203</v>
      </c>
      <c r="DG35" s="680"/>
      <c r="DH35" s="680"/>
      <c r="DI35" s="680"/>
      <c r="DJ35" s="680"/>
      <c r="DK35" s="680"/>
      <c r="DL35" s="680"/>
      <c r="DM35" s="680"/>
      <c r="DN35" s="680"/>
      <c r="DO35" s="680"/>
      <c r="DP35" s="680"/>
      <c r="DQ35" s="680"/>
      <c r="DR35" s="681"/>
    </row>
    <row r="36" spans="1:126" ht="31.5" customHeight="1">
      <c r="BE36" s="123"/>
      <c r="BF36" s="123"/>
      <c r="BR36" s="31">
        <v>330</v>
      </c>
      <c r="BS36" s="32" t="s">
        <v>1309</v>
      </c>
      <c r="BY36" s="29">
        <v>465</v>
      </c>
      <c r="BZ36" s="30" t="s">
        <v>1127</v>
      </c>
      <c r="CA36" s="29">
        <v>465</v>
      </c>
      <c r="CK36" s="31">
        <v>310</v>
      </c>
      <c r="CL36" s="32" t="s">
        <v>1031</v>
      </c>
      <c r="CO36" s="19" t="str">
        <f t="shared" si="0"/>
        <v>350 - Јавни ред и безбедност - истраживање и развој</v>
      </c>
      <c r="DE36" s="628"/>
      <c r="DF36" s="682" t="s">
        <v>5187</v>
      </c>
      <c r="DG36" s="682"/>
      <c r="DH36" s="682"/>
      <c r="DI36" s="682"/>
      <c r="DJ36" s="682"/>
      <c r="DK36" s="682"/>
      <c r="DL36" s="682"/>
      <c r="DM36" s="682"/>
      <c r="DN36" s="682"/>
      <c r="DO36" s="682"/>
      <c r="DP36" s="682"/>
      <c r="DQ36" s="682"/>
      <c r="DR36" s="682"/>
    </row>
    <row r="37" spans="1:126" ht="23.25" customHeight="1">
      <c r="A37" s="57" t="s">
        <v>1178</v>
      </c>
      <c r="B37" s="55" t="s">
        <v>1238</v>
      </c>
      <c r="C37" s="56"/>
      <c r="D37" s="56"/>
      <c r="E37" s="56"/>
      <c r="F37" s="56"/>
      <c r="G37" s="56"/>
      <c r="H37" s="56"/>
      <c r="I37" s="56"/>
      <c r="J37" s="56"/>
      <c r="K37" s="56"/>
      <c r="L37" s="56"/>
      <c r="M37" s="56"/>
      <c r="N37" s="56"/>
      <c r="O37" s="56"/>
      <c r="P37" s="56"/>
      <c r="BE37" s="123"/>
      <c r="BF37" s="123"/>
      <c r="BR37" s="31">
        <v>350</v>
      </c>
      <c r="BS37" s="32" t="s">
        <v>1032</v>
      </c>
      <c r="BY37" s="29">
        <v>472</v>
      </c>
      <c r="BZ37" s="30" t="s">
        <v>1128</v>
      </c>
      <c r="CA37" s="29">
        <v>472</v>
      </c>
      <c r="CK37" s="31">
        <v>320</v>
      </c>
      <c r="CL37" s="32" t="s">
        <v>1308</v>
      </c>
      <c r="CO37" s="19" t="str">
        <f t="shared" si="0"/>
        <v>360 - Јавни ред и безбедност  некласификован на другом месту</v>
      </c>
      <c r="DF37" s="231"/>
      <c r="DG37" s="231"/>
      <c r="DH37" s="231"/>
      <c r="DI37" s="231"/>
      <c r="DJ37" s="231"/>
      <c r="DK37" s="231"/>
      <c r="DL37" s="231"/>
      <c r="DM37" s="231"/>
      <c r="DN37" s="231"/>
      <c r="DO37" s="231"/>
      <c r="DP37" s="231"/>
      <c r="DQ37" s="231"/>
      <c r="DR37" s="231"/>
    </row>
    <row r="38" spans="1:126" ht="46.5" customHeight="1">
      <c r="A38" s="58" t="s">
        <v>1269</v>
      </c>
      <c r="B38" s="243" t="s">
        <v>1978</v>
      </c>
      <c r="C38" s="19" t="s">
        <v>836</v>
      </c>
      <c r="D38" s="185" t="s">
        <v>2001</v>
      </c>
      <c r="E38" s="185" t="s">
        <v>2002</v>
      </c>
      <c r="F38" s="185" t="s">
        <v>2003</v>
      </c>
      <c r="G38" s="185" t="s">
        <v>2004</v>
      </c>
      <c r="H38" s="185"/>
      <c r="I38" s="185"/>
      <c r="J38" s="185"/>
      <c r="K38" s="185"/>
      <c r="L38" s="185"/>
      <c r="M38" s="185"/>
      <c r="N38" s="185"/>
      <c r="O38" s="185"/>
      <c r="P38" s="185"/>
      <c r="Q38" s="185"/>
      <c r="BE38" s="123"/>
      <c r="BF38" s="123"/>
      <c r="BR38" s="31">
        <v>360</v>
      </c>
      <c r="BS38" s="32" t="s">
        <v>1033</v>
      </c>
      <c r="BY38" s="29">
        <v>481</v>
      </c>
      <c r="BZ38" s="30" t="s">
        <v>1157</v>
      </c>
      <c r="CA38" s="29">
        <v>481</v>
      </c>
      <c r="CK38" s="31">
        <v>330</v>
      </c>
      <c r="CL38" s="32" t="s">
        <v>1309</v>
      </c>
      <c r="CO38" s="19" t="str">
        <f t="shared" si="0"/>
        <v>400 - ЕКОНОМСКИ ПОСЛОВИ</v>
      </c>
      <c r="DE38" s="628" t="s">
        <v>879</v>
      </c>
      <c r="DF38" s="674" t="s">
        <v>1235</v>
      </c>
      <c r="DG38" s="674"/>
      <c r="DH38" s="674"/>
      <c r="DI38" s="674"/>
      <c r="DJ38" s="674"/>
      <c r="DK38" s="674"/>
      <c r="DL38" s="674"/>
      <c r="DM38" s="674"/>
      <c r="DN38" s="674"/>
      <c r="DO38" s="674"/>
      <c r="DP38" s="674"/>
      <c r="DQ38" s="674"/>
      <c r="DR38" s="674"/>
    </row>
    <row r="39" spans="1:126" ht="65.25" customHeight="1">
      <c r="A39" s="58" t="s">
        <v>1270</v>
      </c>
      <c r="B39" s="243" t="s">
        <v>1979</v>
      </c>
      <c r="C39" s="19" t="s">
        <v>837</v>
      </c>
      <c r="D39" s="185" t="s">
        <v>2005</v>
      </c>
      <c r="E39" s="185" t="s">
        <v>2006</v>
      </c>
      <c r="F39" s="185" t="s">
        <v>2007</v>
      </c>
      <c r="G39" s="185" t="s">
        <v>2008</v>
      </c>
      <c r="H39" s="185" t="s">
        <v>2009</v>
      </c>
      <c r="I39" s="185" t="s">
        <v>2010</v>
      </c>
      <c r="J39" s="185" t="s">
        <v>2011</v>
      </c>
      <c r="K39" s="185" t="s">
        <v>2012</v>
      </c>
      <c r="L39" s="185" t="s">
        <v>2013</v>
      </c>
      <c r="M39" s="185"/>
      <c r="N39" s="185"/>
      <c r="O39" s="185"/>
      <c r="P39" s="185"/>
      <c r="Q39" s="185"/>
      <c r="BE39" s="123"/>
      <c r="BF39" s="123"/>
      <c r="BR39" s="20">
        <v>400</v>
      </c>
      <c r="BS39" s="21" t="s">
        <v>1310</v>
      </c>
      <c r="BY39" s="29">
        <v>482</v>
      </c>
      <c r="BZ39" s="30" t="s">
        <v>1158</v>
      </c>
      <c r="CA39" s="29">
        <v>482</v>
      </c>
      <c r="CK39" s="31">
        <v>350</v>
      </c>
      <c r="CL39" s="32" t="s">
        <v>1032</v>
      </c>
      <c r="CO39" s="19" t="str">
        <f t="shared" si="0"/>
        <v>410 - Општи економски и комерцијални послови и послови по питању рада</v>
      </c>
      <c r="DE39" s="628"/>
      <c r="DF39" s="673" t="s">
        <v>5191</v>
      </c>
      <c r="DG39" s="673"/>
      <c r="DH39" s="673"/>
      <c r="DI39" s="673"/>
      <c r="DJ39" s="673"/>
      <c r="DK39" s="673"/>
      <c r="DL39" s="673"/>
      <c r="DM39" s="673"/>
      <c r="DN39" s="673"/>
      <c r="DO39" s="673"/>
      <c r="DP39" s="673"/>
      <c r="DQ39" s="673"/>
      <c r="DR39" s="673"/>
    </row>
    <row r="40" spans="1:126" ht="36" customHeight="1">
      <c r="B40" s="243" t="s">
        <v>827</v>
      </c>
      <c r="C40" s="19" t="s">
        <v>838</v>
      </c>
      <c r="D40" s="185" t="s">
        <v>2014</v>
      </c>
      <c r="E40" s="185" t="s">
        <v>2015</v>
      </c>
      <c r="F40" s="185" t="s">
        <v>851</v>
      </c>
      <c r="G40" s="185"/>
      <c r="H40" s="185"/>
      <c r="I40" s="185"/>
      <c r="J40" s="185"/>
      <c r="K40" s="185"/>
      <c r="L40" s="185"/>
      <c r="M40" s="185"/>
      <c r="N40" s="185"/>
      <c r="O40" s="185"/>
      <c r="P40" s="185"/>
      <c r="Q40" s="185"/>
      <c r="BE40" s="123"/>
      <c r="BF40" s="123"/>
      <c r="BR40" s="31">
        <v>410</v>
      </c>
      <c r="BS40" s="32" t="s">
        <v>1311</v>
      </c>
      <c r="BY40" s="29">
        <v>483</v>
      </c>
      <c r="BZ40" s="30" t="s">
        <v>1159</v>
      </c>
      <c r="CA40" s="29">
        <v>483</v>
      </c>
      <c r="CK40" s="31">
        <v>360</v>
      </c>
      <c r="CL40" s="32" t="s">
        <v>1033</v>
      </c>
      <c r="CO40" s="19" t="str">
        <f t="shared" si="0"/>
        <v>411 - Општи економски и комерцијални послови</v>
      </c>
      <c r="DE40" s="628"/>
      <c r="DF40" s="671" t="s">
        <v>5190</v>
      </c>
      <c r="DG40" s="671"/>
      <c r="DH40" s="671"/>
      <c r="DI40" s="671"/>
      <c r="DJ40" s="671"/>
      <c r="DK40" s="671"/>
      <c r="DL40" s="671"/>
      <c r="DM40" s="671"/>
      <c r="DN40" s="671"/>
      <c r="DO40" s="671"/>
      <c r="DP40" s="671"/>
      <c r="DQ40" s="671"/>
      <c r="DR40" s="671"/>
    </row>
    <row r="41" spans="1:126" ht="33" hidden="1" customHeight="1">
      <c r="B41" s="243" t="s">
        <v>828</v>
      </c>
      <c r="C41" s="19" t="s">
        <v>839</v>
      </c>
      <c r="D41" s="185" t="s">
        <v>857</v>
      </c>
      <c r="E41" s="185" t="s">
        <v>2016</v>
      </c>
      <c r="F41" s="185"/>
      <c r="G41" s="185"/>
      <c r="H41" s="185"/>
      <c r="I41" s="185"/>
      <c r="J41" s="185"/>
      <c r="K41" s="185"/>
      <c r="L41" s="185"/>
      <c r="M41" s="185"/>
      <c r="N41" s="185"/>
      <c r="O41" s="185"/>
      <c r="P41" s="185"/>
      <c r="Q41" s="185"/>
      <c r="BE41" s="123"/>
      <c r="BF41" s="123"/>
      <c r="BR41" s="36">
        <v>411</v>
      </c>
      <c r="BS41" s="37" t="s">
        <v>1312</v>
      </c>
      <c r="BY41" s="29">
        <v>484</v>
      </c>
      <c r="BZ41" s="30" t="s">
        <v>1160</v>
      </c>
      <c r="CA41" s="29">
        <v>484</v>
      </c>
      <c r="CK41" s="20">
        <v>400</v>
      </c>
      <c r="CL41" s="21" t="s">
        <v>1310</v>
      </c>
      <c r="CO41" s="19" t="str">
        <f t="shared" si="0"/>
        <v>412 - Општи послови по питању рада</v>
      </c>
      <c r="DE41" s="628"/>
      <c r="DF41" s="432"/>
      <c r="DG41" s="432"/>
      <c r="DH41" s="432"/>
      <c r="DI41" s="432"/>
      <c r="DJ41" s="432"/>
      <c r="DK41" s="432"/>
      <c r="DL41" s="432"/>
      <c r="DM41" s="432"/>
      <c r="DN41" s="432"/>
      <c r="DO41" s="432"/>
      <c r="DP41" s="432"/>
      <c r="DQ41" s="432"/>
      <c r="DR41" s="432"/>
    </row>
    <row r="42" spans="1:126" ht="84.75" customHeight="1">
      <c r="B42" s="243" t="s">
        <v>869</v>
      </c>
      <c r="C42" s="19" t="s">
        <v>840</v>
      </c>
      <c r="D42" s="185" t="s">
        <v>2018</v>
      </c>
      <c r="E42" s="185" t="s">
        <v>2017</v>
      </c>
      <c r="F42" s="185"/>
      <c r="G42" s="185"/>
      <c r="H42" s="185"/>
      <c r="I42" s="185"/>
      <c r="J42" s="185"/>
      <c r="K42" s="185"/>
      <c r="L42" s="185"/>
      <c r="M42" s="185"/>
      <c r="N42" s="185"/>
      <c r="O42" s="185"/>
      <c r="P42" s="185"/>
      <c r="Q42" s="185"/>
      <c r="BE42" s="123"/>
      <c r="BF42" s="123"/>
      <c r="BR42" s="36">
        <v>412</v>
      </c>
      <c r="BS42" s="37" t="s">
        <v>1313</v>
      </c>
      <c r="BY42" s="29">
        <v>485</v>
      </c>
      <c r="BZ42" s="30" t="s">
        <v>1161</v>
      </c>
      <c r="CA42" s="29">
        <v>485</v>
      </c>
      <c r="CK42" s="31">
        <v>410</v>
      </c>
      <c r="CL42" s="32" t="s">
        <v>1311</v>
      </c>
      <c r="CO42" s="19" t="str">
        <f t="shared" si="0"/>
        <v>420 - Пољопривреда, шумарство, лов и риболов</v>
      </c>
      <c r="DE42" s="628"/>
      <c r="DF42" s="666" t="s">
        <v>1967</v>
      </c>
      <c r="DG42" s="666"/>
      <c r="DH42" s="666"/>
      <c r="DI42" s="666"/>
      <c r="DJ42" s="666"/>
      <c r="DK42" s="666"/>
      <c r="DL42" s="666"/>
      <c r="DM42" s="666"/>
      <c r="DN42" s="666"/>
      <c r="DO42" s="666"/>
      <c r="DP42" s="666"/>
      <c r="DQ42" s="666"/>
      <c r="DR42" s="666"/>
    </row>
    <row r="43" spans="1:126" ht="80.25" customHeight="1">
      <c r="B43" s="243" t="s">
        <v>829</v>
      </c>
      <c r="C43" s="19" t="s">
        <v>841</v>
      </c>
      <c r="D43" s="185" t="s">
        <v>2019</v>
      </c>
      <c r="E43" s="185" t="s">
        <v>2020</v>
      </c>
      <c r="F43" s="185" t="s">
        <v>2021</v>
      </c>
      <c r="G43" s="185" t="s">
        <v>2022</v>
      </c>
      <c r="H43" s="185" t="s">
        <v>2023</v>
      </c>
      <c r="I43" s="185" t="s">
        <v>2024</v>
      </c>
      <c r="J43" s="185"/>
      <c r="K43" s="185"/>
      <c r="L43" s="185"/>
      <c r="M43" s="185"/>
      <c r="N43" s="185"/>
      <c r="O43" s="185"/>
      <c r="P43" s="185"/>
      <c r="Q43" s="185"/>
      <c r="BE43" s="123"/>
      <c r="BF43" s="123"/>
      <c r="BR43" s="31">
        <v>420</v>
      </c>
      <c r="BS43" s="32" t="s">
        <v>1314</v>
      </c>
      <c r="BY43" s="29">
        <v>489</v>
      </c>
      <c r="BZ43" s="30" t="s">
        <v>1129</v>
      </c>
      <c r="CA43" s="29">
        <v>489</v>
      </c>
      <c r="CK43" s="36">
        <v>411</v>
      </c>
      <c r="CL43" s="37" t="s">
        <v>1312</v>
      </c>
      <c r="CO43" s="19" t="str">
        <f t="shared" si="0"/>
        <v>421 - Пољопривреда</v>
      </c>
      <c r="DE43" s="628"/>
      <c r="DF43" s="665" t="s">
        <v>5194</v>
      </c>
      <c r="DG43" s="665"/>
      <c r="DH43" s="665"/>
      <c r="DI43" s="665"/>
      <c r="DJ43" s="665"/>
      <c r="DK43" s="665"/>
      <c r="DL43" s="665"/>
      <c r="DM43" s="665"/>
      <c r="DN43" s="665"/>
      <c r="DO43" s="665"/>
      <c r="DP43" s="665"/>
      <c r="DQ43" s="665"/>
      <c r="DR43" s="665"/>
    </row>
    <row r="44" spans="1:126" ht="49.5" customHeight="1">
      <c r="B44" s="243" t="s">
        <v>1982</v>
      </c>
      <c r="C44" s="19" t="s">
        <v>842</v>
      </c>
      <c r="D44" s="185" t="s">
        <v>2025</v>
      </c>
      <c r="E44" s="185" t="s">
        <v>2026</v>
      </c>
      <c r="F44" s="185" t="s">
        <v>2027</v>
      </c>
      <c r="G44" s="185" t="s">
        <v>2028</v>
      </c>
      <c r="H44" s="185"/>
      <c r="I44" s="185"/>
      <c r="J44" s="185"/>
      <c r="K44" s="185"/>
      <c r="L44" s="185"/>
      <c r="M44" s="185"/>
      <c r="N44" s="185"/>
      <c r="O44" s="185"/>
      <c r="P44" s="185"/>
      <c r="Q44" s="185"/>
      <c r="BE44" s="123"/>
      <c r="BF44" s="123"/>
      <c r="BR44" s="36">
        <v>421</v>
      </c>
      <c r="BS44" s="37" t="s">
        <v>1034</v>
      </c>
      <c r="BY44" s="29">
        <v>494</v>
      </c>
      <c r="BZ44" s="42" t="s">
        <v>1130</v>
      </c>
      <c r="CA44" s="29">
        <v>494</v>
      </c>
      <c r="CK44" s="36">
        <v>412</v>
      </c>
      <c r="CL44" s="37" t="s">
        <v>1313</v>
      </c>
      <c r="CO44" s="19" t="str">
        <f t="shared" si="0"/>
        <v>422 - Шумарство</v>
      </c>
      <c r="DE44" s="628"/>
      <c r="DF44" s="672" t="s">
        <v>5192</v>
      </c>
      <c r="DG44" s="672"/>
      <c r="DH44" s="672"/>
      <c r="DI44" s="672"/>
      <c r="DJ44" s="672"/>
      <c r="DK44" s="672"/>
      <c r="DL44" s="672"/>
      <c r="DM44" s="672"/>
      <c r="DN44" s="672"/>
      <c r="DO44" s="672"/>
      <c r="DP44" s="672"/>
      <c r="DQ44" s="672"/>
      <c r="DR44" s="672"/>
    </row>
    <row r="45" spans="1:126" ht="41.25" customHeight="1">
      <c r="B45" s="243" t="s">
        <v>830</v>
      </c>
      <c r="C45" s="19" t="s">
        <v>843</v>
      </c>
      <c r="D45" s="185" t="s">
        <v>858</v>
      </c>
      <c r="E45" s="185"/>
      <c r="F45" s="185"/>
      <c r="G45" s="185"/>
      <c r="H45" s="185"/>
      <c r="I45" s="185"/>
      <c r="J45" s="185"/>
      <c r="K45" s="185"/>
      <c r="L45" s="185"/>
      <c r="M45" s="185"/>
      <c r="N45" s="185"/>
      <c r="O45" s="185"/>
      <c r="P45" s="185"/>
      <c r="Q45" s="185"/>
      <c r="BE45" s="123"/>
      <c r="BF45" s="123"/>
      <c r="BR45" s="36">
        <v>422</v>
      </c>
      <c r="BS45" s="37" t="s">
        <v>1315</v>
      </c>
      <c r="BY45" s="29">
        <v>495</v>
      </c>
      <c r="BZ45" s="42" t="s">
        <v>1131</v>
      </c>
      <c r="CA45" s="29">
        <v>495</v>
      </c>
      <c r="CK45" s="31">
        <v>420</v>
      </c>
      <c r="CL45" s="32" t="s">
        <v>1314</v>
      </c>
      <c r="CO45" s="19" t="str">
        <f t="shared" si="0"/>
        <v>423 - Лов и риболов</v>
      </c>
      <c r="DE45" s="628"/>
      <c r="DF45" s="667" t="s">
        <v>5193</v>
      </c>
      <c r="DG45" s="667"/>
      <c r="DH45" s="667"/>
      <c r="DI45" s="667"/>
      <c r="DJ45" s="667"/>
      <c r="DK45" s="667"/>
      <c r="DL45" s="667"/>
      <c r="DM45" s="667"/>
      <c r="DN45" s="667"/>
      <c r="DO45" s="667"/>
      <c r="DP45" s="667"/>
      <c r="DQ45" s="667"/>
      <c r="DR45" s="667"/>
    </row>
    <row r="46" spans="1:126" ht="53.25" customHeight="1">
      <c r="B46" s="243" t="s">
        <v>831</v>
      </c>
      <c r="C46" s="19" t="s">
        <v>844</v>
      </c>
      <c r="D46" s="185" t="s">
        <v>859</v>
      </c>
      <c r="E46" s="185"/>
      <c r="F46" s="185"/>
      <c r="G46" s="185"/>
      <c r="H46" s="185"/>
      <c r="I46" s="185"/>
      <c r="J46" s="185"/>
      <c r="K46" s="185"/>
      <c r="L46" s="185"/>
      <c r="M46" s="185"/>
      <c r="N46" s="185"/>
      <c r="O46" s="185"/>
      <c r="P46" s="185"/>
      <c r="Q46" s="185"/>
      <c r="BE46" s="123"/>
      <c r="BF46" s="123"/>
      <c r="BR46" s="36">
        <v>423</v>
      </c>
      <c r="BS46" s="37" t="s">
        <v>1316</v>
      </c>
      <c r="BY46" s="29">
        <v>496</v>
      </c>
      <c r="BZ46" s="42" t="s">
        <v>1132</v>
      </c>
      <c r="CA46" s="29">
        <v>496</v>
      </c>
      <c r="CK46" s="36">
        <v>421</v>
      </c>
      <c r="CL46" s="37" t="s">
        <v>1034</v>
      </c>
      <c r="CO46" s="19" t="str">
        <f t="shared" si="0"/>
        <v>430 - Гориво и енергија</v>
      </c>
      <c r="DE46" s="628"/>
      <c r="DF46" s="667" t="s">
        <v>1963</v>
      </c>
      <c r="DG46" s="667"/>
      <c r="DH46" s="667"/>
      <c r="DI46" s="667"/>
      <c r="DJ46" s="667"/>
      <c r="DK46" s="667"/>
      <c r="DL46" s="667"/>
      <c r="DM46" s="667"/>
      <c r="DN46" s="667"/>
      <c r="DO46" s="667"/>
      <c r="DP46" s="667"/>
      <c r="DQ46" s="667"/>
      <c r="DR46" s="667"/>
    </row>
    <row r="47" spans="1:126" ht="15" customHeight="1">
      <c r="B47" s="243" t="s">
        <v>868</v>
      </c>
      <c r="C47" s="19" t="s">
        <v>845</v>
      </c>
      <c r="D47" s="185" t="s">
        <v>860</v>
      </c>
      <c r="E47" s="185"/>
      <c r="F47" s="185"/>
      <c r="G47" s="185"/>
      <c r="H47" s="185"/>
      <c r="I47" s="185"/>
      <c r="J47" s="185"/>
      <c r="K47" s="185"/>
      <c r="L47" s="185"/>
      <c r="M47" s="185"/>
      <c r="N47" s="185"/>
      <c r="O47" s="185"/>
      <c r="P47" s="185"/>
      <c r="Q47" s="185"/>
      <c r="BE47" s="123"/>
      <c r="BF47" s="123"/>
      <c r="BR47" s="31">
        <v>430</v>
      </c>
      <c r="BS47" s="32" t="s">
        <v>1317</v>
      </c>
      <c r="BY47" s="29">
        <v>499</v>
      </c>
      <c r="BZ47" s="42" t="s">
        <v>1133</v>
      </c>
      <c r="CA47" s="29">
        <v>499</v>
      </c>
      <c r="CK47" s="36">
        <v>422</v>
      </c>
      <c r="CL47" s="37" t="s">
        <v>1315</v>
      </c>
      <c r="CO47" s="19" t="str">
        <f t="shared" si="0"/>
        <v>431 - Угаљ и остала чврста минерална горива</v>
      </c>
      <c r="DE47" s="229"/>
      <c r="DG47" s="433"/>
      <c r="DH47" s="433"/>
      <c r="DI47" s="433"/>
      <c r="DJ47" s="433"/>
      <c r="DK47" s="433"/>
      <c r="DL47" s="433"/>
      <c r="DM47" s="433"/>
      <c r="DN47" s="433"/>
      <c r="DO47" s="433"/>
      <c r="DP47" s="433"/>
      <c r="DQ47" s="433"/>
      <c r="DR47" s="434"/>
    </row>
    <row r="48" spans="1:126" ht="17.25" customHeight="1">
      <c r="B48" s="243" t="s">
        <v>832</v>
      </c>
      <c r="C48" s="19" t="s">
        <v>846</v>
      </c>
      <c r="D48" s="185" t="s">
        <v>861</v>
      </c>
      <c r="E48" s="185" t="s">
        <v>2029</v>
      </c>
      <c r="F48" s="185" t="s">
        <v>852</v>
      </c>
      <c r="G48" s="185" t="s">
        <v>853</v>
      </c>
      <c r="H48" s="185" t="s">
        <v>854</v>
      </c>
      <c r="I48" s="185" t="s">
        <v>2030</v>
      </c>
      <c r="J48" s="185" t="s">
        <v>2031</v>
      </c>
      <c r="K48" s="185"/>
      <c r="L48" s="185"/>
      <c r="M48" s="185"/>
      <c r="N48" s="185"/>
      <c r="O48" s="185"/>
      <c r="P48" s="185"/>
      <c r="Q48" s="185"/>
      <c r="BE48" s="123"/>
      <c r="BF48" s="123"/>
      <c r="BR48" s="36">
        <v>431</v>
      </c>
      <c r="BS48" s="37" t="s">
        <v>1035</v>
      </c>
      <c r="BY48" s="29">
        <v>511</v>
      </c>
      <c r="BZ48" s="43" t="s">
        <v>1162</v>
      </c>
      <c r="CA48" s="29">
        <v>511</v>
      </c>
      <c r="CK48" s="36">
        <v>423</v>
      </c>
      <c r="CL48" s="37" t="s">
        <v>1316</v>
      </c>
      <c r="CO48" s="19" t="str">
        <f t="shared" si="0"/>
        <v>432 - Нафта и природни гас</v>
      </c>
      <c r="DG48" s="435"/>
      <c r="DH48" s="435"/>
      <c r="DI48" s="435"/>
      <c r="DJ48" s="435"/>
      <c r="DK48" s="435"/>
      <c r="DL48" s="435"/>
      <c r="DM48" s="435"/>
      <c r="DN48" s="435"/>
      <c r="DO48" s="435"/>
      <c r="DP48" s="435"/>
      <c r="DQ48" s="435"/>
      <c r="DR48" s="435"/>
    </row>
    <row r="49" spans="1:122" ht="37.5" customHeight="1">
      <c r="B49" s="243" t="s">
        <v>833</v>
      </c>
      <c r="C49" s="19" t="s">
        <v>847</v>
      </c>
      <c r="D49" s="185" t="s">
        <v>862</v>
      </c>
      <c r="E49" s="185" t="s">
        <v>2032</v>
      </c>
      <c r="F49" s="185" t="s">
        <v>2033</v>
      </c>
      <c r="G49" s="185"/>
      <c r="H49" s="185"/>
      <c r="I49" s="185"/>
      <c r="J49" s="185"/>
      <c r="K49" s="185"/>
      <c r="L49" s="185"/>
      <c r="M49" s="185"/>
      <c r="N49" s="185"/>
      <c r="O49" s="185"/>
      <c r="P49" s="185"/>
      <c r="Q49" s="185"/>
      <c r="BE49" s="123"/>
      <c r="BF49" s="123"/>
      <c r="BR49" s="36">
        <v>432</v>
      </c>
      <c r="BS49" s="37" t="s">
        <v>1318</v>
      </c>
      <c r="BY49" s="29">
        <v>512</v>
      </c>
      <c r="BZ49" s="43" t="s">
        <v>1163</v>
      </c>
      <c r="CA49" s="29">
        <v>512</v>
      </c>
      <c r="CK49" s="31">
        <v>430</v>
      </c>
      <c r="CL49" s="32" t="s">
        <v>1317</v>
      </c>
      <c r="CO49" s="19" t="str">
        <f t="shared" si="0"/>
        <v>433 - Нуклеарно гориво</v>
      </c>
      <c r="DE49" s="633" t="s">
        <v>1975</v>
      </c>
      <c r="DF49" s="668" t="s">
        <v>1974</v>
      </c>
      <c r="DG49" s="669"/>
      <c r="DH49" s="669"/>
      <c r="DI49" s="669"/>
      <c r="DJ49" s="669"/>
      <c r="DK49" s="669"/>
      <c r="DL49" s="669"/>
      <c r="DM49" s="669"/>
      <c r="DN49" s="669"/>
      <c r="DO49" s="669"/>
      <c r="DP49" s="669"/>
      <c r="DQ49" s="669"/>
      <c r="DR49" s="670"/>
    </row>
    <row r="50" spans="1:122" ht="118.5" customHeight="1">
      <c r="B50" s="243" t="s">
        <v>834</v>
      </c>
      <c r="C50" s="19" t="s">
        <v>848</v>
      </c>
      <c r="D50" s="185" t="s">
        <v>863</v>
      </c>
      <c r="E50" s="185" t="s">
        <v>2034</v>
      </c>
      <c r="F50" s="185" t="s">
        <v>2035</v>
      </c>
      <c r="G50" s="185" t="s">
        <v>2036</v>
      </c>
      <c r="H50" s="185" t="s">
        <v>2037</v>
      </c>
      <c r="I50" s="185" t="s">
        <v>2038</v>
      </c>
      <c r="J50" s="185"/>
      <c r="K50" s="185"/>
      <c r="L50" s="185"/>
      <c r="M50" s="185"/>
      <c r="N50" s="185"/>
      <c r="O50" s="185"/>
      <c r="P50" s="185"/>
      <c r="Q50" s="185"/>
      <c r="BE50" s="123"/>
      <c r="BF50" s="123"/>
      <c r="BR50" s="36">
        <v>433</v>
      </c>
      <c r="BS50" s="37" t="s">
        <v>1319</v>
      </c>
      <c r="BY50" s="29">
        <v>513</v>
      </c>
      <c r="BZ50" s="43" t="s">
        <v>1164</v>
      </c>
      <c r="CA50" s="29">
        <v>513</v>
      </c>
      <c r="CK50" s="36">
        <v>431</v>
      </c>
      <c r="CL50" s="37" t="s">
        <v>1035</v>
      </c>
      <c r="CO50" s="19" t="str">
        <f t="shared" si="0"/>
        <v>434 - Остала горива</v>
      </c>
      <c r="DE50" s="634"/>
      <c r="DF50" s="629" t="s">
        <v>1977</v>
      </c>
      <c r="DG50" s="630"/>
      <c r="DH50" s="630"/>
      <c r="DI50" s="630"/>
      <c r="DJ50" s="630"/>
      <c r="DK50" s="630"/>
      <c r="DL50" s="630"/>
      <c r="DM50" s="630"/>
      <c r="DN50" s="630"/>
      <c r="DO50" s="630"/>
      <c r="DP50" s="630"/>
      <c r="DQ50" s="630"/>
      <c r="DR50" s="631"/>
    </row>
    <row r="51" spans="1:122" ht="20.25" customHeight="1">
      <c r="B51" s="243" t="s">
        <v>835</v>
      </c>
      <c r="C51" s="19" t="s">
        <v>849</v>
      </c>
      <c r="D51" s="185" t="s">
        <v>864</v>
      </c>
      <c r="E51" s="185" t="s">
        <v>2039</v>
      </c>
      <c r="F51" s="185" t="s">
        <v>855</v>
      </c>
      <c r="G51" s="185" t="s">
        <v>2040</v>
      </c>
      <c r="H51" s="185" t="s">
        <v>2041</v>
      </c>
      <c r="I51" s="185"/>
      <c r="J51" s="185"/>
      <c r="K51" s="185"/>
      <c r="L51" s="185"/>
      <c r="M51" s="185"/>
      <c r="N51" s="185"/>
      <c r="O51" s="185"/>
      <c r="P51" s="185"/>
      <c r="Q51" s="185"/>
      <c r="BE51" s="123"/>
      <c r="BF51" s="123"/>
      <c r="BR51" s="36">
        <v>434</v>
      </c>
      <c r="BS51" s="37" t="s">
        <v>1320</v>
      </c>
      <c r="BY51" s="29">
        <v>514</v>
      </c>
      <c r="BZ51" s="43" t="s">
        <v>1165</v>
      </c>
      <c r="CA51" s="29">
        <v>514</v>
      </c>
      <c r="CK51" s="36">
        <v>432</v>
      </c>
      <c r="CL51" s="37" t="s">
        <v>1318</v>
      </c>
      <c r="CO51" s="19" t="str">
        <f t="shared" si="0"/>
        <v>435 - Електрична енергија</v>
      </c>
      <c r="DF51" s="231"/>
      <c r="DG51" s="231"/>
      <c r="DH51" s="231"/>
      <c r="DI51" s="231"/>
      <c r="DJ51" s="231"/>
      <c r="DK51" s="231"/>
      <c r="DL51" s="231"/>
      <c r="DM51" s="231"/>
      <c r="DN51" s="231"/>
      <c r="DO51" s="231"/>
      <c r="DP51" s="231"/>
      <c r="DQ51" s="231"/>
      <c r="DR51" s="231"/>
    </row>
    <row r="52" spans="1:122" ht="36" customHeight="1">
      <c r="B52" s="243" t="s">
        <v>5338</v>
      </c>
      <c r="C52" s="19" t="s">
        <v>850</v>
      </c>
      <c r="D52" s="185" t="s">
        <v>865</v>
      </c>
      <c r="E52" s="185" t="s">
        <v>2042</v>
      </c>
      <c r="F52" s="185" t="s">
        <v>2043</v>
      </c>
      <c r="G52" s="185" t="s">
        <v>2044</v>
      </c>
      <c r="H52" s="185" t="s">
        <v>856</v>
      </c>
      <c r="I52" s="185" t="s">
        <v>2045</v>
      </c>
      <c r="J52" s="185" t="s">
        <v>2046</v>
      </c>
      <c r="K52" s="185" t="s">
        <v>2047</v>
      </c>
      <c r="L52" s="185" t="s">
        <v>2048</v>
      </c>
      <c r="M52" s="185" t="s">
        <v>2049</v>
      </c>
      <c r="N52" s="185" t="s">
        <v>2050</v>
      </c>
      <c r="O52" s="185" t="s">
        <v>2051</v>
      </c>
      <c r="P52" s="185" t="s">
        <v>2052</v>
      </c>
      <c r="Q52" s="185" t="s">
        <v>2053</v>
      </c>
      <c r="BE52" s="123"/>
      <c r="BF52" s="123"/>
      <c r="BR52" s="36">
        <v>435</v>
      </c>
      <c r="BS52" s="37" t="s">
        <v>1321</v>
      </c>
      <c r="BY52" s="29">
        <v>515</v>
      </c>
      <c r="BZ52" s="42" t="s">
        <v>1134</v>
      </c>
      <c r="CA52" s="29">
        <v>515</v>
      </c>
      <c r="CK52" s="36">
        <v>433</v>
      </c>
      <c r="CL52" s="37" t="s">
        <v>1319</v>
      </c>
      <c r="CO52" s="19" t="str">
        <f t="shared" si="0"/>
        <v>436 - Остала енергија</v>
      </c>
      <c r="DE52" s="628" t="s">
        <v>1976</v>
      </c>
      <c r="DF52" s="652" t="s">
        <v>1226</v>
      </c>
      <c r="DG52" s="652"/>
      <c r="DH52" s="652"/>
      <c r="DI52" s="652"/>
      <c r="DJ52" s="652"/>
      <c r="DK52" s="652"/>
      <c r="DL52" s="652"/>
      <c r="DM52" s="652"/>
      <c r="DN52" s="652"/>
      <c r="DO52" s="652"/>
      <c r="DP52" s="652"/>
      <c r="DQ52" s="652"/>
      <c r="DR52" s="652"/>
    </row>
    <row r="53" spans="1:122" ht="64.5" customHeight="1">
      <c r="B53" s="244" t="s">
        <v>1984</v>
      </c>
      <c r="C53" s="19" t="s">
        <v>1988</v>
      </c>
      <c r="D53" s="252" t="s">
        <v>2054</v>
      </c>
      <c r="E53" s="252" t="s">
        <v>2055</v>
      </c>
      <c r="F53" s="252" t="s">
        <v>2056</v>
      </c>
      <c r="G53" s="252"/>
      <c r="H53" s="252"/>
      <c r="I53" s="252"/>
      <c r="J53" s="252"/>
      <c r="K53" s="252"/>
      <c r="L53" s="252"/>
      <c r="M53" s="252"/>
      <c r="N53" s="252"/>
      <c r="O53" s="252"/>
      <c r="P53" s="252"/>
      <c r="Q53" s="252"/>
      <c r="BE53" s="123"/>
      <c r="BF53" s="123"/>
      <c r="BR53" s="36">
        <v>436</v>
      </c>
      <c r="BS53" s="37" t="s">
        <v>1036</v>
      </c>
      <c r="BY53" s="29">
        <v>521</v>
      </c>
      <c r="BZ53" s="43" t="s">
        <v>1166</v>
      </c>
      <c r="CA53" s="29">
        <v>521</v>
      </c>
      <c r="CK53" s="36">
        <v>434</v>
      </c>
      <c r="CL53" s="37" t="s">
        <v>1320</v>
      </c>
      <c r="CO53" s="19" t="str">
        <f t="shared" si="0"/>
        <v>440 - Рударство, производња и изградња</v>
      </c>
      <c r="DE53" s="628"/>
      <c r="DF53" s="632" t="s">
        <v>1968</v>
      </c>
      <c r="DG53" s="632"/>
      <c r="DH53" s="632"/>
      <c r="DI53" s="632"/>
      <c r="DJ53" s="632"/>
      <c r="DK53" s="632"/>
      <c r="DL53" s="632"/>
      <c r="DM53" s="632"/>
      <c r="DN53" s="632"/>
      <c r="DO53" s="632"/>
      <c r="DP53" s="632"/>
      <c r="DQ53" s="632"/>
      <c r="DR53" s="632"/>
    </row>
    <row r="54" spans="1:122" ht="15" customHeight="1">
      <c r="B54" s="244" t="s">
        <v>1998</v>
      </c>
      <c r="C54" s="228" t="s">
        <v>1989</v>
      </c>
      <c r="D54" s="254" t="s">
        <v>2057</v>
      </c>
      <c r="E54" s="253"/>
      <c r="F54" s="253"/>
      <c r="G54" s="253"/>
      <c r="H54" s="253"/>
      <c r="I54" s="253"/>
      <c r="J54" s="253"/>
      <c r="K54" s="253"/>
      <c r="L54" s="253"/>
      <c r="M54" s="253"/>
      <c r="N54" s="253"/>
      <c r="O54" s="253"/>
      <c r="P54" s="253"/>
      <c r="Q54" s="253"/>
      <c r="BE54" s="123"/>
      <c r="BF54" s="123"/>
      <c r="BR54" s="31">
        <v>440</v>
      </c>
      <c r="BS54" s="32" t="s">
        <v>1037</v>
      </c>
      <c r="BY54" s="29">
        <v>522</v>
      </c>
      <c r="BZ54" s="43" t="s">
        <v>1167</v>
      </c>
      <c r="CA54" s="29">
        <v>522</v>
      </c>
      <c r="CK54" s="36">
        <v>435</v>
      </c>
      <c r="CL54" s="37" t="s">
        <v>1321</v>
      </c>
      <c r="CO54" s="19" t="str">
        <f t="shared" si="0"/>
        <v>441 - Ископавање минералних ресурса, изузев минералних горива</v>
      </c>
      <c r="DE54" s="229"/>
      <c r="DF54" s="233"/>
      <c r="DG54" s="232"/>
      <c r="DH54" s="232"/>
      <c r="DI54" s="232"/>
      <c r="DJ54" s="232"/>
      <c r="DK54" s="232"/>
      <c r="DL54" s="232"/>
      <c r="DM54" s="232"/>
      <c r="DN54" s="232"/>
      <c r="DO54" s="232"/>
      <c r="DP54" s="232"/>
      <c r="DQ54" s="232"/>
      <c r="DR54" s="232"/>
    </row>
    <row r="55" spans="1:122" ht="15" customHeight="1">
      <c r="BE55" s="123"/>
      <c r="BF55" s="123"/>
      <c r="BR55" s="36">
        <v>441</v>
      </c>
      <c r="BS55" s="37" t="s">
        <v>1038</v>
      </c>
      <c r="BY55" s="29">
        <v>523</v>
      </c>
      <c r="BZ55" s="42" t="s">
        <v>1135</v>
      </c>
      <c r="CA55" s="29">
        <v>523</v>
      </c>
      <c r="CK55" s="36">
        <v>436</v>
      </c>
      <c r="CL55" s="37" t="s">
        <v>1036</v>
      </c>
      <c r="CO55" s="19" t="str">
        <f t="shared" si="0"/>
        <v>442 - Производња</v>
      </c>
      <c r="DE55" s="236"/>
      <c r="DF55" s="234"/>
      <c r="DG55" s="234"/>
      <c r="DH55" s="234"/>
      <c r="DI55" s="234"/>
      <c r="DJ55" s="234"/>
      <c r="DK55" s="234"/>
      <c r="DL55" s="234"/>
      <c r="DM55" s="234"/>
      <c r="DN55" s="234"/>
      <c r="DO55" s="234"/>
      <c r="DP55" s="234"/>
      <c r="DQ55" s="234"/>
      <c r="DR55" s="234"/>
    </row>
    <row r="56" spans="1:122" ht="15" customHeight="1">
      <c r="A56" s="50" t="s">
        <v>1237</v>
      </c>
      <c r="B56" s="51"/>
      <c r="C56" s="51"/>
      <c r="D56" s="51"/>
      <c r="BE56" s="123"/>
      <c r="BF56" s="123"/>
      <c r="BR56" s="36">
        <v>442</v>
      </c>
      <c r="BS56" s="37" t="s">
        <v>1322</v>
      </c>
      <c r="BY56" s="29">
        <v>531</v>
      </c>
      <c r="BZ56" s="34" t="s">
        <v>1136</v>
      </c>
      <c r="CA56" s="29">
        <v>531</v>
      </c>
      <c r="CK56" s="31">
        <v>440</v>
      </c>
      <c r="CL56" s="32" t="s">
        <v>1037</v>
      </c>
      <c r="CO56" s="19" t="str">
        <f t="shared" si="0"/>
        <v>443 - Изградња</v>
      </c>
      <c r="DE56" s="235"/>
      <c r="DF56" s="237"/>
      <c r="DG56" s="237"/>
      <c r="DH56" s="237"/>
      <c r="DI56" s="237"/>
      <c r="DJ56" s="237"/>
      <c r="DK56" s="237"/>
      <c r="DL56" s="237"/>
      <c r="DM56" s="237"/>
      <c r="DN56" s="237"/>
      <c r="DO56" s="237"/>
      <c r="DP56" s="237"/>
      <c r="DQ56" s="237"/>
      <c r="DR56" s="237"/>
    </row>
    <row r="57" spans="1:122" ht="15" customHeight="1">
      <c r="A57" s="52" t="s">
        <v>1218</v>
      </c>
      <c r="B57" s="53" t="s">
        <v>1183</v>
      </c>
      <c r="C57" s="54"/>
      <c r="D57" s="54"/>
      <c r="BE57" s="123"/>
      <c r="BF57" s="123"/>
      <c r="BR57" s="36">
        <v>443</v>
      </c>
      <c r="BS57" s="37" t="s">
        <v>1323</v>
      </c>
      <c r="BY57" s="29">
        <v>541</v>
      </c>
      <c r="BZ57" s="43" t="s">
        <v>1168</v>
      </c>
      <c r="CA57" s="29">
        <v>541</v>
      </c>
      <c r="CK57" s="36">
        <v>441</v>
      </c>
      <c r="CL57" s="37" t="s">
        <v>1038</v>
      </c>
      <c r="CO57" s="19" t="str">
        <f t="shared" si="0"/>
        <v>450 - Саобраћај</v>
      </c>
      <c r="DE57" s="228"/>
      <c r="DF57" s="228"/>
      <c r="DG57" s="228"/>
      <c r="DH57" s="228"/>
      <c r="DI57" s="228"/>
      <c r="DJ57" s="228"/>
      <c r="DK57" s="228"/>
      <c r="DL57" s="228"/>
      <c r="DM57" s="228"/>
      <c r="DN57" s="228"/>
      <c r="DO57" s="228"/>
      <c r="DP57" s="228"/>
      <c r="DQ57" s="228"/>
      <c r="DR57" s="228"/>
    </row>
    <row r="58" spans="1:122" ht="15" customHeight="1">
      <c r="A58" s="52" t="s">
        <v>1219</v>
      </c>
      <c r="B58" s="53" t="s">
        <v>1192</v>
      </c>
      <c r="C58" s="54"/>
      <c r="D58" s="54"/>
      <c r="BE58" s="123"/>
      <c r="BF58" s="123"/>
      <c r="BR58" s="31">
        <v>450</v>
      </c>
      <c r="BS58" s="32" t="s">
        <v>1324</v>
      </c>
      <c r="BY58" s="29">
        <v>542</v>
      </c>
      <c r="BZ58" s="43" t="s">
        <v>1169</v>
      </c>
      <c r="CA58" s="29">
        <v>542</v>
      </c>
      <c r="CK58" s="36">
        <v>442</v>
      </c>
      <c r="CL58" s="37" t="s">
        <v>1322</v>
      </c>
      <c r="CO58" s="19" t="str">
        <f t="shared" si="0"/>
        <v>451 - Друмски саобраћај</v>
      </c>
      <c r="DE58" s="228"/>
      <c r="DF58" s="228"/>
      <c r="DG58" s="228"/>
      <c r="DH58" s="228"/>
      <c r="DI58" s="228"/>
      <c r="DJ58" s="228"/>
      <c r="DK58" s="228"/>
      <c r="DL58" s="228"/>
      <c r="DM58" s="228"/>
      <c r="DN58" s="228"/>
      <c r="DO58" s="228"/>
      <c r="DP58" s="228"/>
      <c r="DQ58" s="228"/>
      <c r="DR58" s="228"/>
    </row>
    <row r="59" spans="1:122" ht="15" customHeight="1">
      <c r="A59" s="52" t="s">
        <v>1216</v>
      </c>
      <c r="B59" s="53" t="s">
        <v>1180</v>
      </c>
      <c r="C59" s="53" t="s">
        <v>1191</v>
      </c>
      <c r="D59" s="54"/>
      <c r="BE59" s="123"/>
      <c r="BF59" s="123"/>
      <c r="BR59" s="36">
        <v>451</v>
      </c>
      <c r="BS59" s="37" t="s">
        <v>1039</v>
      </c>
      <c r="BY59" s="29">
        <v>543</v>
      </c>
      <c r="BZ59" s="42" t="s">
        <v>1137</v>
      </c>
      <c r="CA59" s="29">
        <v>543</v>
      </c>
      <c r="CK59" s="36">
        <v>443</v>
      </c>
      <c r="CL59" s="37" t="s">
        <v>1323</v>
      </c>
      <c r="CO59" s="19" t="str">
        <f t="shared" si="0"/>
        <v>452 - Водени саобраћај</v>
      </c>
    </row>
    <row r="60" spans="1:122" ht="15" customHeight="1">
      <c r="A60" s="52" t="s">
        <v>1220</v>
      </c>
      <c r="B60" s="53" t="s">
        <v>1184</v>
      </c>
      <c r="C60" s="54"/>
      <c r="D60" s="54"/>
      <c r="BE60" s="123"/>
      <c r="BF60" s="123"/>
      <c r="BR60" s="36">
        <v>452</v>
      </c>
      <c r="BS60" s="37" t="s">
        <v>1040</v>
      </c>
      <c r="BY60" s="29">
        <v>551</v>
      </c>
      <c r="BZ60" s="42" t="s">
        <v>1138</v>
      </c>
      <c r="CA60" s="29">
        <v>551</v>
      </c>
      <c r="CK60" s="31">
        <v>450</v>
      </c>
      <c r="CL60" s="32" t="s">
        <v>1324</v>
      </c>
      <c r="CO60" s="19" t="str">
        <f t="shared" si="0"/>
        <v>453 - Железнички саобраћај</v>
      </c>
    </row>
    <row r="61" spans="1:122" ht="15" customHeight="1">
      <c r="A61" s="52" t="s">
        <v>1222</v>
      </c>
      <c r="B61" s="53" t="s">
        <v>1326</v>
      </c>
      <c r="C61" s="54"/>
      <c r="D61" s="54"/>
      <c r="BE61" s="123"/>
      <c r="BF61" s="123"/>
      <c r="BR61" s="36">
        <v>453</v>
      </c>
      <c r="BS61" s="37" t="s">
        <v>1041</v>
      </c>
      <c r="BY61" s="29">
        <v>611</v>
      </c>
      <c r="BZ61" s="44" t="s">
        <v>1139</v>
      </c>
      <c r="CA61" s="29">
        <v>611</v>
      </c>
      <c r="CK61" s="36">
        <v>451</v>
      </c>
      <c r="CL61" s="37" t="s">
        <v>1039</v>
      </c>
      <c r="CO61" s="19" t="str">
        <f t="shared" si="0"/>
        <v>454 - Ваздушни саобраћај</v>
      </c>
    </row>
    <row r="62" spans="1:122" ht="15" customHeight="1" thickBot="1">
      <c r="A62" s="52" t="s">
        <v>1215</v>
      </c>
      <c r="B62" s="53" t="s">
        <v>1179</v>
      </c>
      <c r="C62" s="54"/>
      <c r="D62" s="54"/>
      <c r="BE62" s="123"/>
      <c r="BF62" s="123"/>
      <c r="BR62" s="36">
        <v>454</v>
      </c>
      <c r="BS62" s="37" t="s">
        <v>1042</v>
      </c>
      <c r="BY62" s="29">
        <v>620</v>
      </c>
      <c r="BZ62" s="45" t="s">
        <v>1140</v>
      </c>
      <c r="CA62" s="29">
        <v>620</v>
      </c>
      <c r="CK62" s="36">
        <v>452</v>
      </c>
      <c r="CL62" s="37" t="s">
        <v>1040</v>
      </c>
      <c r="CO62" s="19" t="str">
        <f t="shared" si="0"/>
        <v>455 - Цевоводи и други облици саобраћаја</v>
      </c>
    </row>
    <row r="63" spans="1:122" ht="15" customHeight="1">
      <c r="A63" s="52" t="s">
        <v>1224</v>
      </c>
      <c r="B63" s="53" t="s">
        <v>1189</v>
      </c>
      <c r="C63" s="54"/>
      <c r="D63" s="54"/>
      <c r="BE63" s="123"/>
      <c r="BF63" s="123"/>
      <c r="BR63" s="36">
        <v>455</v>
      </c>
      <c r="BS63" s="37" t="s">
        <v>1043</v>
      </c>
      <c r="CK63" s="36">
        <v>453</v>
      </c>
      <c r="CL63" s="37" t="s">
        <v>1041</v>
      </c>
      <c r="CO63" s="19" t="str">
        <f t="shared" si="0"/>
        <v>460 - Комуникације</v>
      </c>
    </row>
    <row r="64" spans="1:122" ht="15" customHeight="1">
      <c r="A64" s="52" t="s">
        <v>1225</v>
      </c>
      <c r="B64" s="53" t="s">
        <v>1190</v>
      </c>
      <c r="C64" s="54"/>
      <c r="D64" s="54"/>
      <c r="BE64" s="123"/>
      <c r="BF64" s="123"/>
      <c r="BR64" s="31">
        <v>460</v>
      </c>
      <c r="BS64" s="32" t="s">
        <v>981</v>
      </c>
      <c r="CK64" s="36">
        <v>454</v>
      </c>
      <c r="CL64" s="37" t="s">
        <v>1042</v>
      </c>
      <c r="CO64" s="19" t="str">
        <f t="shared" si="0"/>
        <v>470 - Остале делатности</v>
      </c>
    </row>
    <row r="65" spans="1:93" ht="15" customHeight="1">
      <c r="A65" s="52" t="s">
        <v>1217</v>
      </c>
      <c r="B65" s="53" t="s">
        <v>1181</v>
      </c>
      <c r="C65" s="53" t="s">
        <v>1182</v>
      </c>
      <c r="D65" s="54"/>
      <c r="BE65" s="123"/>
      <c r="BF65" s="123"/>
      <c r="BR65" s="31">
        <v>470</v>
      </c>
      <c r="BS65" s="32" t="s">
        <v>982</v>
      </c>
      <c r="CK65" s="36">
        <v>455</v>
      </c>
      <c r="CL65" s="37" t="s">
        <v>1043</v>
      </c>
      <c r="CO65" s="19" t="str">
        <f t="shared" si="0"/>
        <v>471 - Трговина, смештај и складиштење</v>
      </c>
    </row>
    <row r="66" spans="1:93" ht="15" customHeight="1">
      <c r="A66" s="52" t="s">
        <v>1223</v>
      </c>
      <c r="B66" s="53" t="s">
        <v>1188</v>
      </c>
      <c r="C66" s="54"/>
      <c r="D66" s="54"/>
      <c r="BE66" s="123"/>
      <c r="BF66" s="123"/>
      <c r="BR66" s="36">
        <v>471</v>
      </c>
      <c r="BS66" s="37" t="s">
        <v>1044</v>
      </c>
      <c r="CK66" s="31">
        <v>460</v>
      </c>
      <c r="CL66" s="32" t="s">
        <v>981</v>
      </c>
      <c r="CO66" s="19" t="str">
        <f t="shared" ref="CO66:CO129" si="2">BR67&amp;" - "&amp;BS67</f>
        <v>472 - Хотели и ресторани</v>
      </c>
    </row>
    <row r="67" spans="1:93" ht="15" customHeight="1">
      <c r="A67" s="52" t="s">
        <v>1221</v>
      </c>
      <c r="B67" s="53" t="s">
        <v>1185</v>
      </c>
      <c r="C67" s="53" t="s">
        <v>1186</v>
      </c>
      <c r="D67" s="53" t="s">
        <v>1187</v>
      </c>
      <c r="BE67" s="123"/>
      <c r="BF67" s="123"/>
      <c r="BR67" s="36">
        <v>472</v>
      </c>
      <c r="BS67" s="37" t="s">
        <v>983</v>
      </c>
      <c r="CK67" s="31">
        <v>470</v>
      </c>
      <c r="CL67" s="32" t="s">
        <v>982</v>
      </c>
      <c r="CO67" s="19" t="str">
        <f t="shared" si="2"/>
        <v>473 - Туризам</v>
      </c>
    </row>
    <row r="68" spans="1:93" ht="15" customHeight="1">
      <c r="B68" s="46"/>
      <c r="C68" s="46"/>
      <c r="D68" s="46"/>
      <c r="BE68" s="123"/>
      <c r="BF68" s="123"/>
      <c r="BR68" s="36">
        <v>473</v>
      </c>
      <c r="BS68" s="37" t="s">
        <v>984</v>
      </c>
      <c r="CK68" s="36">
        <v>471</v>
      </c>
      <c r="CL68" s="37" t="s">
        <v>1044</v>
      </c>
      <c r="CO68" s="19" t="str">
        <f t="shared" si="2"/>
        <v>474 - Вишенаменски развојни пројекти</v>
      </c>
    </row>
    <row r="69" spans="1:93" ht="15" customHeight="1">
      <c r="BE69" s="123"/>
      <c r="BF69" s="123"/>
      <c r="BR69" s="36">
        <v>474</v>
      </c>
      <c r="BS69" s="37" t="s">
        <v>985</v>
      </c>
      <c r="CK69" s="36">
        <v>472</v>
      </c>
      <c r="CL69" s="37" t="s">
        <v>983</v>
      </c>
      <c r="CO69" s="19" t="str">
        <f t="shared" si="2"/>
        <v>480 - Економски послови -  истраживање и развој</v>
      </c>
    </row>
    <row r="70" spans="1:93" ht="15" customHeight="1">
      <c r="BE70" s="123"/>
      <c r="BF70" s="123"/>
      <c r="BR70" s="31">
        <v>480</v>
      </c>
      <c r="BS70" s="32" t="s">
        <v>1045</v>
      </c>
      <c r="CK70" s="36">
        <v>473</v>
      </c>
      <c r="CL70" s="37" t="s">
        <v>984</v>
      </c>
      <c r="CO70" s="19" t="str">
        <f t="shared" si="2"/>
        <v>481 - Истраживање и развој - Општи економски и комерцијални послови и послови по питању рада</v>
      </c>
    </row>
    <row r="71" spans="1:93" ht="15" customHeight="1">
      <c r="BE71" s="123"/>
      <c r="BF71" s="123"/>
      <c r="BR71" s="36">
        <v>481</v>
      </c>
      <c r="BS71" s="37" t="s">
        <v>1079</v>
      </c>
      <c r="CK71" s="36">
        <v>474</v>
      </c>
      <c r="CL71" s="37" t="s">
        <v>985</v>
      </c>
      <c r="CO71" s="19" t="str">
        <f t="shared" si="2"/>
        <v>482 - Истраживање и развој - Пољопривреда, шумарство, лов и риболов</v>
      </c>
    </row>
    <row r="72" spans="1:93" ht="15" customHeight="1">
      <c r="BE72" s="123"/>
      <c r="BF72" s="123"/>
      <c r="BR72" s="36">
        <v>482</v>
      </c>
      <c r="BS72" s="37" t="s">
        <v>1046</v>
      </c>
      <c r="CK72" s="31">
        <v>480</v>
      </c>
      <c r="CL72" s="32" t="s">
        <v>1045</v>
      </c>
      <c r="CO72" s="19" t="str">
        <f t="shared" si="2"/>
        <v>483 - Истраживање и развој - Гориво и енергија</v>
      </c>
    </row>
    <row r="73" spans="1:93" ht="15" customHeight="1">
      <c r="BE73" s="123"/>
      <c r="BF73" s="123"/>
      <c r="BR73" s="36">
        <v>483</v>
      </c>
      <c r="BS73" s="37" t="s">
        <v>1047</v>
      </c>
      <c r="CK73" s="36">
        <v>481</v>
      </c>
      <c r="CL73" s="37" t="s">
        <v>1079</v>
      </c>
      <c r="CO73" s="19" t="str">
        <f t="shared" si="2"/>
        <v>484 - Истраживање и развој - Рударство, производња и изградња</v>
      </c>
    </row>
    <row r="74" spans="1:93" ht="15" customHeight="1">
      <c r="BE74" s="123"/>
      <c r="BF74" s="123"/>
      <c r="BR74" s="36">
        <v>484</v>
      </c>
      <c r="BS74" s="37" t="s">
        <v>1048</v>
      </c>
      <c r="CK74" s="36">
        <v>482</v>
      </c>
      <c r="CL74" s="37" t="s">
        <v>1046</v>
      </c>
      <c r="CO74" s="19" t="str">
        <f t="shared" si="2"/>
        <v>485 - Истраживање и развој - Саобраћај</v>
      </c>
    </row>
    <row r="75" spans="1:93" ht="15" customHeight="1">
      <c r="A75" s="61"/>
      <c r="B75" s="61"/>
      <c r="C75" s="62"/>
      <c r="D75" s="61"/>
      <c r="E75" s="61"/>
      <c r="F75" s="62"/>
      <c r="BE75" s="123"/>
      <c r="BF75" s="123"/>
      <c r="BR75" s="36">
        <v>485</v>
      </c>
      <c r="BS75" s="37" t="s">
        <v>1049</v>
      </c>
      <c r="CK75" s="36">
        <v>483</v>
      </c>
      <c r="CL75" s="37" t="s">
        <v>1047</v>
      </c>
      <c r="CO75" s="19" t="str">
        <f t="shared" si="2"/>
        <v>486 - Истраживање и развој - Комуникације</v>
      </c>
    </row>
    <row r="76" spans="1:93" ht="15" customHeight="1">
      <c r="A76" s="250" t="s">
        <v>1252</v>
      </c>
      <c r="B76" s="65" t="s">
        <v>1413</v>
      </c>
      <c r="C76" s="66"/>
      <c r="D76" s="257" t="s">
        <v>2058</v>
      </c>
      <c r="E76" s="257"/>
      <c r="F76" s="258"/>
      <c r="G76" s="259"/>
      <c r="H76" s="260"/>
      <c r="I76" s="261"/>
      <c r="J76"/>
      <c r="K76"/>
      <c r="L76"/>
      <c r="M76"/>
      <c r="N76"/>
      <c r="O76"/>
      <c r="P76"/>
      <c r="Q76"/>
      <c r="R76"/>
      <c r="S76"/>
      <c r="T76"/>
      <c r="U76"/>
      <c r="V76"/>
      <c r="W76"/>
      <c r="X76"/>
      <c r="Y76"/>
      <c r="Z76"/>
      <c r="AA76"/>
      <c r="AB76"/>
      <c r="AC76"/>
      <c r="AD76"/>
      <c r="AE76"/>
      <c r="AF76"/>
      <c r="AG76"/>
      <c r="AH76"/>
      <c r="AI76"/>
      <c r="AJ76"/>
      <c r="AK76"/>
      <c r="AL76"/>
      <c r="AM76"/>
      <c r="AN76"/>
      <c r="AO76"/>
      <c r="AP76"/>
      <c r="AQ76"/>
      <c r="AR76"/>
      <c r="AS76"/>
      <c r="AT76"/>
      <c r="AU76"/>
      <c r="AV76"/>
      <c r="AW76"/>
      <c r="AX76"/>
      <c r="AY76"/>
      <c r="AZ76"/>
      <c r="BA76"/>
      <c r="BB76"/>
      <c r="BC76"/>
      <c r="BD76"/>
      <c r="BE76" s="123"/>
      <c r="BF76" s="123"/>
      <c r="BR76" s="36">
        <v>486</v>
      </c>
      <c r="BS76" s="37" t="s">
        <v>1050</v>
      </c>
      <c r="CK76" s="36">
        <v>484</v>
      </c>
      <c r="CL76" s="37" t="s">
        <v>1048</v>
      </c>
      <c r="CO76" s="19" t="str">
        <f t="shared" si="2"/>
        <v>487 - Истраживање и развој - Остале делатности</v>
      </c>
    </row>
    <row r="77" spans="1:93" ht="15" customHeight="1">
      <c r="A77" s="250" t="s">
        <v>1980</v>
      </c>
      <c r="B77" s="67" t="s">
        <v>1414</v>
      </c>
      <c r="C77" s="68"/>
      <c r="D77" s="89" t="s">
        <v>2059</v>
      </c>
      <c r="E77" s="89" t="s">
        <v>2060</v>
      </c>
      <c r="F77" s="89" t="s">
        <v>2061</v>
      </c>
      <c r="G77" s="262" t="s">
        <v>2062</v>
      </c>
      <c r="H77" s="262" t="s">
        <v>2063</v>
      </c>
      <c r="I77" s="263"/>
      <c r="J77"/>
      <c r="K77"/>
      <c r="L77"/>
      <c r="M77"/>
      <c r="N77"/>
      <c r="O77"/>
      <c r="P77"/>
      <c r="Q77"/>
      <c r="R77"/>
      <c r="S77"/>
      <c r="T77"/>
      <c r="U77"/>
      <c r="V77"/>
      <c r="W77"/>
      <c r="X77"/>
      <c r="Y77"/>
      <c r="Z77"/>
      <c r="AA77"/>
      <c r="AB77"/>
      <c r="AC77"/>
      <c r="AD77"/>
      <c r="AE77"/>
      <c r="AF77"/>
      <c r="AG77"/>
      <c r="AH77"/>
      <c r="AI77"/>
      <c r="AJ77"/>
      <c r="AK77"/>
      <c r="AL77"/>
      <c r="AM77"/>
      <c r="AN77"/>
      <c r="AO77"/>
      <c r="AP77"/>
      <c r="AQ77"/>
      <c r="AR77"/>
      <c r="AS77"/>
      <c r="AT77"/>
      <c r="AU77"/>
      <c r="AV77"/>
      <c r="AW77"/>
      <c r="AX77"/>
      <c r="AY77"/>
      <c r="AZ77"/>
      <c r="BA77"/>
      <c r="BB77"/>
      <c r="BC77"/>
      <c r="BD77"/>
      <c r="BE77" s="123"/>
      <c r="BF77" s="123"/>
      <c r="BR77" s="36">
        <v>487</v>
      </c>
      <c r="BS77" s="37" t="s">
        <v>1051</v>
      </c>
      <c r="CK77" s="36">
        <v>485</v>
      </c>
      <c r="CL77" s="37" t="s">
        <v>1049</v>
      </c>
      <c r="CO77" s="19" t="str">
        <f t="shared" si="2"/>
        <v>490 - Економски послови некласификовани на другом месту</v>
      </c>
    </row>
    <row r="78" spans="1:93" ht="15" customHeight="1">
      <c r="A78" s="250" t="s">
        <v>1253</v>
      </c>
      <c r="B78" s="67" t="s">
        <v>1415</v>
      </c>
      <c r="C78" s="68"/>
      <c r="D78" s="264" t="s">
        <v>2064</v>
      </c>
      <c r="E78" s="264" t="s">
        <v>2065</v>
      </c>
      <c r="F78" s="264"/>
      <c r="G78" s="255"/>
      <c r="H78" s="265"/>
      <c r="I78" s="263"/>
      <c r="J78"/>
      <c r="K78"/>
      <c r="L78"/>
      <c r="M78"/>
      <c r="N78"/>
      <c r="O78"/>
      <c r="P78"/>
      <c r="Q78"/>
      <c r="R78"/>
      <c r="S78"/>
      <c r="T78"/>
      <c r="U78"/>
      <c r="V78"/>
      <c r="W78"/>
      <c r="X78"/>
      <c r="Y78"/>
      <c r="Z78"/>
      <c r="AA78"/>
      <c r="AB78"/>
      <c r="AC78"/>
      <c r="AD78"/>
      <c r="AE78"/>
      <c r="AF78"/>
      <c r="AG78"/>
      <c r="AH78"/>
      <c r="AI78"/>
      <c r="AJ78"/>
      <c r="AK78"/>
      <c r="AL78"/>
      <c r="AM78"/>
      <c r="AN78"/>
      <c r="AO78"/>
      <c r="AP78"/>
      <c r="AQ78"/>
      <c r="AR78"/>
      <c r="AS78"/>
      <c r="AT78"/>
      <c r="AU78"/>
      <c r="AV78"/>
      <c r="AW78"/>
      <c r="AX78"/>
      <c r="AY78"/>
      <c r="AZ78"/>
      <c r="BA78"/>
      <c r="BB78"/>
      <c r="BC78"/>
      <c r="BD78"/>
      <c r="BE78" s="123"/>
      <c r="BF78" s="123"/>
      <c r="BR78" s="31">
        <v>490</v>
      </c>
      <c r="BS78" s="32" t="s">
        <v>986</v>
      </c>
      <c r="CK78" s="36">
        <v>486</v>
      </c>
      <c r="CL78" s="37" t="s">
        <v>1050</v>
      </c>
      <c r="CO78" s="19" t="str">
        <f t="shared" si="2"/>
        <v>500 - ЗАШТИТА ЖИВОТНЕ СРЕДИНЕ</v>
      </c>
    </row>
    <row r="79" spans="1:93" ht="15" customHeight="1">
      <c r="A79" s="250" t="s">
        <v>1254</v>
      </c>
      <c r="B79" s="67" t="s">
        <v>1416</v>
      </c>
      <c r="C79" s="68"/>
      <c r="D79" s="89" t="s">
        <v>2066</v>
      </c>
      <c r="E79" s="89" t="s">
        <v>289</v>
      </c>
      <c r="F79" s="266"/>
      <c r="G79" s="255"/>
      <c r="H79" s="265"/>
      <c r="I79" s="263"/>
      <c r="J79"/>
      <c r="K79"/>
      <c r="L79"/>
      <c r="M79"/>
      <c r="N79"/>
      <c r="O79"/>
      <c r="P79"/>
      <c r="Q79"/>
      <c r="R79"/>
      <c r="S79"/>
      <c r="T79"/>
      <c r="U79"/>
      <c r="V79"/>
      <c r="W79"/>
      <c r="X79"/>
      <c r="Y79"/>
      <c r="Z79"/>
      <c r="AA79"/>
      <c r="AB79"/>
      <c r="AC79"/>
      <c r="AD79"/>
      <c r="AE79"/>
      <c r="AF79"/>
      <c r="AG79"/>
      <c r="AH79"/>
      <c r="AI79"/>
      <c r="AJ79"/>
      <c r="AK79"/>
      <c r="AL79"/>
      <c r="AM79"/>
      <c r="AN79"/>
      <c r="AO79"/>
      <c r="AP79"/>
      <c r="AQ79"/>
      <c r="AR79"/>
      <c r="AS79"/>
      <c r="AT79"/>
      <c r="AU79"/>
      <c r="AV79"/>
      <c r="AW79"/>
      <c r="AX79"/>
      <c r="AY79"/>
      <c r="AZ79"/>
      <c r="BA79"/>
      <c r="BB79"/>
      <c r="BC79"/>
      <c r="BD79"/>
      <c r="BE79" s="123"/>
      <c r="BF79" s="123"/>
      <c r="BR79" s="20">
        <v>500</v>
      </c>
      <c r="BS79" s="21" t="s">
        <v>987</v>
      </c>
      <c r="CK79" s="36">
        <v>487</v>
      </c>
      <c r="CL79" s="37" t="s">
        <v>1051</v>
      </c>
      <c r="CO79" s="19" t="str">
        <f t="shared" si="2"/>
        <v>510 - Управљање отпадом</v>
      </c>
    </row>
    <row r="80" spans="1:93" ht="15" customHeight="1">
      <c r="A80" s="250" t="s">
        <v>1241</v>
      </c>
      <c r="B80" s="67" t="s">
        <v>1417</v>
      </c>
      <c r="C80" s="68"/>
      <c r="D80" s="267" t="s">
        <v>2067</v>
      </c>
      <c r="E80" s="267"/>
      <c r="F80" s="268"/>
      <c r="G80" s="255"/>
      <c r="H80" s="265"/>
      <c r="I80" s="263"/>
      <c r="J80"/>
      <c r="K80"/>
      <c r="L80"/>
      <c r="M80"/>
      <c r="N80"/>
      <c r="O80"/>
      <c r="P80"/>
      <c r="Q80"/>
      <c r="R80"/>
      <c r="S80"/>
      <c r="T80"/>
      <c r="U80"/>
      <c r="V80"/>
      <c r="W80"/>
      <c r="X80"/>
      <c r="Y80"/>
      <c r="Z80"/>
      <c r="AA80"/>
      <c r="AB80"/>
      <c r="AC80"/>
      <c r="AD80"/>
      <c r="AE80"/>
      <c r="AF80"/>
      <c r="AG80"/>
      <c r="AH80"/>
      <c r="AI80"/>
      <c r="AJ80"/>
      <c r="AK80"/>
      <c r="AL80"/>
      <c r="AM80"/>
      <c r="AN80"/>
      <c r="AO80"/>
      <c r="AP80"/>
      <c r="AQ80"/>
      <c r="AR80"/>
      <c r="AS80"/>
      <c r="AT80"/>
      <c r="AU80"/>
      <c r="AV80"/>
      <c r="AW80"/>
      <c r="AX80"/>
      <c r="AY80"/>
      <c r="AZ80"/>
      <c r="BA80"/>
      <c r="BB80"/>
      <c r="BC80"/>
      <c r="BD80"/>
      <c r="BE80" s="123"/>
      <c r="BF80" s="123"/>
      <c r="BR80" s="31">
        <v>510</v>
      </c>
      <c r="BS80" s="32" t="s">
        <v>988</v>
      </c>
      <c r="CK80" s="31">
        <v>490</v>
      </c>
      <c r="CL80" s="32" t="s">
        <v>986</v>
      </c>
      <c r="CO80" s="19" t="str">
        <f t="shared" si="2"/>
        <v>520 - Управљање отпадним водама</v>
      </c>
    </row>
    <row r="81" spans="1:93" ht="15" customHeight="1">
      <c r="A81" s="250" t="s">
        <v>1250</v>
      </c>
      <c r="B81" s="67" t="s">
        <v>1418</v>
      </c>
      <c r="C81" s="68"/>
      <c r="D81" s="89" t="s">
        <v>2068</v>
      </c>
      <c r="E81" s="89" t="s">
        <v>2069</v>
      </c>
      <c r="F81" s="266" t="s">
        <v>2070</v>
      </c>
      <c r="G81" s="269" t="s">
        <v>2071</v>
      </c>
      <c r="H81" s="269"/>
      <c r="I81" s="263"/>
      <c r="J81"/>
      <c r="K81"/>
      <c r="L81"/>
      <c r="M81"/>
      <c r="N81"/>
      <c r="O81"/>
      <c r="P81"/>
      <c r="Q81"/>
      <c r="R81"/>
      <c r="S81"/>
      <c r="T81"/>
      <c r="U81"/>
      <c r="V81"/>
      <c r="W81"/>
      <c r="X81"/>
      <c r="Y81"/>
      <c r="Z81"/>
      <c r="AA81"/>
      <c r="AB81"/>
      <c r="AC81"/>
      <c r="AD81"/>
      <c r="AE81"/>
      <c r="AF81"/>
      <c r="AG81"/>
      <c r="AH81"/>
      <c r="AI81"/>
      <c r="AJ81"/>
      <c r="AK81"/>
      <c r="AL81"/>
      <c r="AM81"/>
      <c r="AN81"/>
      <c r="AO81"/>
      <c r="AP81"/>
      <c r="AQ81"/>
      <c r="AR81"/>
      <c r="AS81"/>
      <c r="AT81"/>
      <c r="AU81"/>
      <c r="AV81"/>
      <c r="AW81"/>
      <c r="AX81"/>
      <c r="AY81"/>
      <c r="AZ81"/>
      <c r="BA81"/>
      <c r="BB81"/>
      <c r="BC81"/>
      <c r="BD81"/>
      <c r="BE81" s="123"/>
      <c r="BF81" s="123"/>
      <c r="BR81" s="31">
        <v>520</v>
      </c>
      <c r="BS81" s="32" t="s">
        <v>989</v>
      </c>
      <c r="CK81" s="20">
        <v>500</v>
      </c>
      <c r="CL81" s="21" t="s">
        <v>987</v>
      </c>
      <c r="CO81" s="19" t="str">
        <f t="shared" si="2"/>
        <v>530 - Смањење загађености</v>
      </c>
    </row>
    <row r="82" spans="1:93" ht="15" customHeight="1">
      <c r="A82" s="250" t="s">
        <v>1242</v>
      </c>
      <c r="B82" s="67" t="s">
        <v>1419</v>
      </c>
      <c r="C82" s="68"/>
      <c r="D82" s="264" t="s">
        <v>290</v>
      </c>
      <c r="E82" s="264" t="s">
        <v>1411</v>
      </c>
      <c r="F82" s="270" t="s">
        <v>2072</v>
      </c>
      <c r="G82" s="255"/>
      <c r="H82" s="265"/>
      <c r="I82" s="263"/>
      <c r="J82"/>
      <c r="K82"/>
      <c r="L82"/>
      <c r="M82"/>
      <c r="N82"/>
      <c r="O82"/>
      <c r="P82"/>
      <c r="Q82"/>
      <c r="R82"/>
      <c r="S82"/>
      <c r="T82"/>
      <c r="U82"/>
      <c r="V82"/>
      <c r="W82"/>
      <c r="X82"/>
      <c r="Y82"/>
      <c r="Z82"/>
      <c r="AA82"/>
      <c r="AB82"/>
      <c r="AC82"/>
      <c r="AD82"/>
      <c r="AE82"/>
      <c r="AF82"/>
      <c r="AG82"/>
      <c r="AH82"/>
      <c r="AI82"/>
      <c r="AJ82"/>
      <c r="AK82"/>
      <c r="AL82"/>
      <c r="AM82"/>
      <c r="AN82"/>
      <c r="AO82"/>
      <c r="AP82"/>
      <c r="AQ82"/>
      <c r="AR82"/>
      <c r="AS82"/>
      <c r="AT82"/>
      <c r="AU82"/>
      <c r="AV82"/>
      <c r="AW82"/>
      <c r="AX82"/>
      <c r="AY82"/>
      <c r="AZ82"/>
      <c r="BA82"/>
      <c r="BB82"/>
      <c r="BC82"/>
      <c r="BD82"/>
      <c r="BE82" s="123"/>
      <c r="BF82" s="123"/>
      <c r="BR82" s="31">
        <v>530</v>
      </c>
      <c r="BS82" s="32" t="s">
        <v>990</v>
      </c>
      <c r="CK82" s="31">
        <v>510</v>
      </c>
      <c r="CL82" s="32" t="s">
        <v>988</v>
      </c>
      <c r="CO82" s="19" t="str">
        <f t="shared" si="2"/>
        <v>540 - Заштита биљног и животињског света  и крајолика</v>
      </c>
    </row>
    <row r="83" spans="1:93" ht="15" customHeight="1">
      <c r="A83" s="250" t="s">
        <v>1243</v>
      </c>
      <c r="B83" s="67" t="s">
        <v>1420</v>
      </c>
      <c r="C83" s="68"/>
      <c r="D83" s="89" t="s">
        <v>291</v>
      </c>
      <c r="E83" s="89" t="s">
        <v>2086</v>
      </c>
      <c r="F83" s="266"/>
      <c r="G83" s="255"/>
      <c r="H83" s="265"/>
      <c r="I83" s="263"/>
      <c r="J83"/>
      <c r="K83"/>
      <c r="L83"/>
      <c r="M83"/>
      <c r="N83"/>
      <c r="O83"/>
      <c r="P83"/>
      <c r="Q83"/>
      <c r="R83"/>
      <c r="S83"/>
      <c r="T83"/>
      <c r="U83"/>
      <c r="V83"/>
      <c r="W83"/>
      <c r="X83"/>
      <c r="Y83"/>
      <c r="Z83"/>
      <c r="AA83"/>
      <c r="AB83"/>
      <c r="AC83"/>
      <c r="AD83"/>
      <c r="AE83"/>
      <c r="AF83"/>
      <c r="AG83"/>
      <c r="AH83"/>
      <c r="AI83"/>
      <c r="AJ83"/>
      <c r="AK83"/>
      <c r="AL83"/>
      <c r="AM83"/>
      <c r="AN83"/>
      <c r="AO83"/>
      <c r="AP83"/>
      <c r="AQ83"/>
      <c r="AR83"/>
      <c r="AS83"/>
      <c r="AT83"/>
      <c r="AU83"/>
      <c r="AV83"/>
      <c r="AW83"/>
      <c r="AX83"/>
      <c r="AY83"/>
      <c r="AZ83"/>
      <c r="BA83"/>
      <c r="BB83"/>
      <c r="BC83"/>
      <c r="BD83"/>
      <c r="BE83" s="123"/>
      <c r="BF83" s="123"/>
      <c r="BR83" s="31">
        <v>540</v>
      </c>
      <c r="BS83" s="32" t="s">
        <v>1052</v>
      </c>
      <c r="CK83" s="31">
        <v>520</v>
      </c>
      <c r="CL83" s="32" t="s">
        <v>989</v>
      </c>
      <c r="CO83" s="19" t="str">
        <f t="shared" si="2"/>
        <v>550 - Заштита животне средине -  истраживање и развој</v>
      </c>
    </row>
    <row r="84" spans="1:93" ht="15" customHeight="1">
      <c r="A84" s="250" t="s">
        <v>1244</v>
      </c>
      <c r="B84" s="67" t="s">
        <v>1421</v>
      </c>
      <c r="C84" s="68"/>
      <c r="D84" s="89" t="s">
        <v>292</v>
      </c>
      <c r="E84" s="89" t="s">
        <v>293</v>
      </c>
      <c r="F84" s="271" t="s">
        <v>294</v>
      </c>
      <c r="G84" s="255"/>
      <c r="H84" s="265"/>
      <c r="I84" s="263"/>
      <c r="J84"/>
      <c r="K84"/>
      <c r="L84"/>
      <c r="M84"/>
      <c r="N84"/>
      <c r="O84"/>
      <c r="P84"/>
      <c r="Q84"/>
      <c r="R84"/>
      <c r="S84"/>
      <c r="T84"/>
      <c r="U84"/>
      <c r="V84"/>
      <c r="W84"/>
      <c r="X84"/>
      <c r="Y84"/>
      <c r="Z84"/>
      <c r="AA84"/>
      <c r="AB84"/>
      <c r="AC84"/>
      <c r="AD84"/>
      <c r="AE84"/>
      <c r="AF84"/>
      <c r="AG84"/>
      <c r="AH84"/>
      <c r="AI84"/>
      <c r="AJ84"/>
      <c r="AK84"/>
      <c r="AL84"/>
      <c r="AM84"/>
      <c r="AN84"/>
      <c r="AO84"/>
      <c r="AP84"/>
      <c r="AQ84"/>
      <c r="AR84"/>
      <c r="AS84"/>
      <c r="AT84"/>
      <c r="AU84"/>
      <c r="AV84"/>
      <c r="AW84"/>
      <c r="AX84"/>
      <c r="AY84"/>
      <c r="AZ84"/>
      <c r="BA84"/>
      <c r="BB84"/>
      <c r="BC84"/>
      <c r="BD84"/>
      <c r="BE84" s="123"/>
      <c r="BF84" s="123"/>
      <c r="BR84" s="31">
        <v>550</v>
      </c>
      <c r="BS84" s="32" t="s">
        <v>1053</v>
      </c>
      <c r="CK84" s="31">
        <v>530</v>
      </c>
      <c r="CL84" s="32" t="s">
        <v>990</v>
      </c>
      <c r="CO84" s="19" t="str">
        <f t="shared" si="2"/>
        <v>560 - Заштита животне средине некласификована на другом месту</v>
      </c>
    </row>
    <row r="85" spans="1:93" ht="15" customHeight="1">
      <c r="A85" s="250" t="s">
        <v>1245</v>
      </c>
      <c r="B85" s="67" t="s">
        <v>1422</v>
      </c>
      <c r="C85" s="68"/>
      <c r="D85" s="89" t="s">
        <v>2085</v>
      </c>
      <c r="E85" s="89" t="s">
        <v>295</v>
      </c>
      <c r="F85" s="266"/>
      <c r="G85" s="255"/>
      <c r="H85" s="265"/>
      <c r="I85" s="263"/>
      <c r="J85"/>
      <c r="K85"/>
      <c r="L85"/>
      <c r="M85"/>
      <c r="N85"/>
      <c r="O85"/>
      <c r="P85"/>
      <c r="Q85"/>
      <c r="R85"/>
      <c r="S85"/>
      <c r="T85"/>
      <c r="U85"/>
      <c r="V85"/>
      <c r="W85"/>
      <c r="X85"/>
      <c r="Y85"/>
      <c r="Z85"/>
      <c r="AA85"/>
      <c r="AB85"/>
      <c r="AC85"/>
      <c r="AD85"/>
      <c r="AE85"/>
      <c r="AF85"/>
      <c r="AG85"/>
      <c r="AH85"/>
      <c r="AI85"/>
      <c r="AJ85"/>
      <c r="AK85"/>
      <c r="AL85"/>
      <c r="AM85"/>
      <c r="AN85"/>
      <c r="AO85"/>
      <c r="AP85"/>
      <c r="AQ85"/>
      <c r="AR85"/>
      <c r="AS85"/>
      <c r="AT85"/>
      <c r="AU85"/>
      <c r="AV85"/>
      <c r="AW85"/>
      <c r="AX85"/>
      <c r="AY85"/>
      <c r="AZ85"/>
      <c r="BA85"/>
      <c r="BB85"/>
      <c r="BC85"/>
      <c r="BD85"/>
      <c r="BE85" s="123"/>
      <c r="BF85" s="123"/>
      <c r="BR85" s="31">
        <v>560</v>
      </c>
      <c r="BS85" s="32" t="s">
        <v>991</v>
      </c>
      <c r="CK85" s="31">
        <v>540</v>
      </c>
      <c r="CL85" s="32" t="s">
        <v>1052</v>
      </c>
      <c r="CO85" s="19" t="str">
        <f t="shared" si="2"/>
        <v>600 - ПОСЛОВИ СТАНОВАЊА И  ЗАЈЕДНИЦЕ</v>
      </c>
    </row>
    <row r="86" spans="1:93" ht="15" customHeight="1">
      <c r="A86" s="250" t="s">
        <v>1246</v>
      </c>
      <c r="B86" s="67" t="s">
        <v>1423</v>
      </c>
      <c r="C86" s="68"/>
      <c r="D86" s="272" t="s">
        <v>2073</v>
      </c>
      <c r="E86" s="273" t="s">
        <v>2074</v>
      </c>
      <c r="F86" s="89" t="s">
        <v>2075</v>
      </c>
      <c r="G86" s="256" t="s">
        <v>2076</v>
      </c>
      <c r="H86" s="265"/>
      <c r="I86" s="263"/>
      <c r="J86"/>
      <c r="K86"/>
      <c r="L86"/>
      <c r="M86"/>
      <c r="N86"/>
      <c r="O86"/>
      <c r="P86"/>
      <c r="Q86"/>
      <c r="R86"/>
      <c r="S86"/>
      <c r="T86"/>
      <c r="U86"/>
      <c r="V86"/>
      <c r="W86"/>
      <c r="X86"/>
      <c r="Y86"/>
      <c r="Z86"/>
      <c r="AA86"/>
      <c r="AB86"/>
      <c r="AC86"/>
      <c r="AD86"/>
      <c r="AE86"/>
      <c r="AF86"/>
      <c r="AG86"/>
      <c r="AH86"/>
      <c r="AI86"/>
      <c r="AJ86"/>
      <c r="AK86"/>
      <c r="AL86"/>
      <c r="AM86"/>
      <c r="AN86"/>
      <c r="AO86"/>
      <c r="AP86"/>
      <c r="AQ86"/>
      <c r="AR86"/>
      <c r="AS86"/>
      <c r="AT86"/>
      <c r="AU86"/>
      <c r="AV86"/>
      <c r="AW86"/>
      <c r="AX86"/>
      <c r="AY86"/>
      <c r="AZ86"/>
      <c r="BA86"/>
      <c r="BB86"/>
      <c r="BC86"/>
      <c r="BD86"/>
      <c r="BE86" s="123"/>
      <c r="BF86" s="123"/>
      <c r="BR86" s="20">
        <v>600</v>
      </c>
      <c r="BS86" s="21" t="s">
        <v>1054</v>
      </c>
      <c r="CK86" s="31">
        <v>550</v>
      </c>
      <c r="CL86" s="32" t="s">
        <v>1053</v>
      </c>
      <c r="CO86" s="19" t="str">
        <f t="shared" si="2"/>
        <v>610 - Стамбени развој</v>
      </c>
    </row>
    <row r="87" spans="1:93" ht="15" customHeight="1">
      <c r="A87" s="250" t="s">
        <v>1247</v>
      </c>
      <c r="B87" s="67" t="s">
        <v>1424</v>
      </c>
      <c r="C87" s="68"/>
      <c r="D87" s="89" t="s">
        <v>2077</v>
      </c>
      <c r="E87" s="89"/>
      <c r="F87" s="89"/>
      <c r="G87" s="255"/>
      <c r="H87" s="265"/>
      <c r="I87" s="263"/>
      <c r="J87"/>
      <c r="K87"/>
      <c r="L87"/>
      <c r="M87"/>
      <c r="N87"/>
      <c r="O87"/>
      <c r="P87"/>
      <c r="Q87"/>
      <c r="R87"/>
      <c r="S87"/>
      <c r="T87"/>
      <c r="U87"/>
      <c r="V87"/>
      <c r="W87"/>
      <c r="X87"/>
      <c r="Y87"/>
      <c r="Z87"/>
      <c r="AA87"/>
      <c r="AB87"/>
      <c r="AC87"/>
      <c r="AD87"/>
      <c r="AE87"/>
      <c r="AF87"/>
      <c r="AG87"/>
      <c r="AH87"/>
      <c r="AI87"/>
      <c r="AJ87"/>
      <c r="AK87"/>
      <c r="AL87"/>
      <c r="AM87"/>
      <c r="AN87"/>
      <c r="AO87"/>
      <c r="AP87"/>
      <c r="AQ87"/>
      <c r="AR87"/>
      <c r="AS87"/>
      <c r="AT87"/>
      <c r="AU87"/>
      <c r="AV87"/>
      <c r="AW87"/>
      <c r="AX87"/>
      <c r="AY87"/>
      <c r="AZ87"/>
      <c r="BA87"/>
      <c r="BB87"/>
      <c r="BC87"/>
      <c r="BD87"/>
      <c r="BE87" s="123"/>
      <c r="BF87" s="123"/>
      <c r="BR87" s="31">
        <v>610</v>
      </c>
      <c r="BS87" s="32" t="s">
        <v>992</v>
      </c>
      <c r="CK87" s="31">
        <v>560</v>
      </c>
      <c r="CL87" s="32" t="s">
        <v>991</v>
      </c>
      <c r="CO87" s="19" t="str">
        <f t="shared" si="2"/>
        <v>620 - Развој заједнице</v>
      </c>
    </row>
    <row r="88" spans="1:93" ht="15" customHeight="1">
      <c r="A88" s="250" t="s">
        <v>1248</v>
      </c>
      <c r="B88" s="67" t="s">
        <v>1425</v>
      </c>
      <c r="C88" s="68"/>
      <c r="D88" s="271" t="s">
        <v>2078</v>
      </c>
      <c r="E88" s="89" t="s">
        <v>2079</v>
      </c>
      <c r="F88" s="266"/>
      <c r="G88" s="255"/>
      <c r="H88" s="265"/>
      <c r="I88" s="263"/>
      <c r="J88"/>
      <c r="K88"/>
      <c r="L88"/>
      <c r="M88"/>
      <c r="N88"/>
      <c r="O88"/>
      <c r="P88"/>
      <c r="Q88"/>
      <c r="R88"/>
      <c r="S88"/>
      <c r="T88"/>
      <c r="U88"/>
      <c r="V88"/>
      <c r="W88"/>
      <c r="X88"/>
      <c r="Y88"/>
      <c r="Z88"/>
      <c r="AA88"/>
      <c r="AB88"/>
      <c r="AC88"/>
      <c r="AD88"/>
      <c r="AE88"/>
      <c r="AF88"/>
      <c r="AG88"/>
      <c r="AH88"/>
      <c r="AI88"/>
      <c r="AJ88"/>
      <c r="AK88"/>
      <c r="AL88"/>
      <c r="AM88"/>
      <c r="AN88"/>
      <c r="AO88"/>
      <c r="AP88"/>
      <c r="AQ88"/>
      <c r="AR88"/>
      <c r="AS88"/>
      <c r="AT88"/>
      <c r="AU88"/>
      <c r="AV88"/>
      <c r="AW88"/>
      <c r="AX88"/>
      <c r="AY88"/>
      <c r="AZ88"/>
      <c r="BA88"/>
      <c r="BB88"/>
      <c r="BC88"/>
      <c r="BD88"/>
      <c r="BE88" s="123"/>
      <c r="BF88" s="123"/>
      <c r="BR88" s="31">
        <v>620</v>
      </c>
      <c r="BS88" s="32" t="s">
        <v>993</v>
      </c>
      <c r="CK88" s="20">
        <v>600</v>
      </c>
      <c r="CL88" s="21" t="s">
        <v>1054</v>
      </c>
      <c r="CO88" s="19" t="str">
        <f t="shared" si="2"/>
        <v>630 - Водоснабдевање</v>
      </c>
    </row>
    <row r="89" spans="1:93" ht="15" customHeight="1">
      <c r="A89" s="250" t="s">
        <v>1249</v>
      </c>
      <c r="B89" s="67" t="s">
        <v>1426</v>
      </c>
      <c r="C89" s="68"/>
      <c r="D89" s="89" t="s">
        <v>2080</v>
      </c>
      <c r="E89" s="89" t="s">
        <v>296</v>
      </c>
      <c r="F89" s="89"/>
      <c r="G89" s="255"/>
      <c r="H89" s="265"/>
      <c r="I89" s="263"/>
      <c r="J89"/>
      <c r="K89"/>
      <c r="L89"/>
      <c r="M89"/>
      <c r="N89"/>
      <c r="O89"/>
      <c r="P89"/>
      <c r="Q89"/>
      <c r="R89"/>
      <c r="S89"/>
      <c r="T89"/>
      <c r="U89"/>
      <c r="V89"/>
      <c r="W89"/>
      <c r="X89"/>
      <c r="Y89"/>
      <c r="Z89"/>
      <c r="AA89"/>
      <c r="AB89"/>
      <c r="AC89"/>
      <c r="AD89"/>
      <c r="AE89"/>
      <c r="AF89"/>
      <c r="AG89"/>
      <c r="AH89"/>
      <c r="AI89"/>
      <c r="AJ89"/>
      <c r="AK89"/>
      <c r="AL89"/>
      <c r="AM89"/>
      <c r="AN89"/>
      <c r="AO89"/>
      <c r="AP89"/>
      <c r="AQ89"/>
      <c r="AR89"/>
      <c r="AS89"/>
      <c r="AT89"/>
      <c r="AU89"/>
      <c r="AV89"/>
      <c r="AW89"/>
      <c r="AX89"/>
      <c r="AY89"/>
      <c r="AZ89"/>
      <c r="BA89"/>
      <c r="BB89"/>
      <c r="BC89"/>
      <c r="BD89"/>
      <c r="BE89" s="123"/>
      <c r="BF89" s="123"/>
      <c r="BR89" s="31">
        <v>630</v>
      </c>
      <c r="BS89" s="32" t="s">
        <v>1285</v>
      </c>
      <c r="CK89" s="31">
        <v>610</v>
      </c>
      <c r="CL89" s="32" t="s">
        <v>992</v>
      </c>
      <c r="CO89" s="19" t="str">
        <f t="shared" si="2"/>
        <v>640 - Улична расвета</v>
      </c>
    </row>
    <row r="90" spans="1:93" ht="15" customHeight="1">
      <c r="A90" s="250" t="s">
        <v>1251</v>
      </c>
      <c r="B90" s="73" t="s">
        <v>1427</v>
      </c>
      <c r="C90" s="74"/>
      <c r="D90" s="274" t="s">
        <v>1412</v>
      </c>
      <c r="E90" s="274"/>
      <c r="F90" s="275"/>
      <c r="G90" s="255"/>
      <c r="H90" s="265"/>
      <c r="I90" s="263"/>
      <c r="J90"/>
      <c r="K90"/>
      <c r="L90"/>
      <c r="M90"/>
      <c r="N90"/>
      <c r="O90"/>
      <c r="P90"/>
      <c r="Q90"/>
      <c r="R90"/>
      <c r="S90"/>
      <c r="T90"/>
      <c r="U90"/>
      <c r="V90"/>
      <c r="W90"/>
      <c r="X90"/>
      <c r="Y90"/>
      <c r="Z90"/>
      <c r="AA90"/>
      <c r="AB90"/>
      <c r="AC90"/>
      <c r="AD90"/>
      <c r="AE90"/>
      <c r="AF90"/>
      <c r="AG90"/>
      <c r="AH90"/>
      <c r="AI90"/>
      <c r="AJ90"/>
      <c r="AK90"/>
      <c r="AL90"/>
      <c r="AM90"/>
      <c r="AN90"/>
      <c r="AO90"/>
      <c r="AP90"/>
      <c r="AQ90"/>
      <c r="AR90"/>
      <c r="AS90"/>
      <c r="AT90"/>
      <c r="AU90"/>
      <c r="AV90"/>
      <c r="AW90"/>
      <c r="AX90"/>
      <c r="AY90"/>
      <c r="AZ90"/>
      <c r="BA90"/>
      <c r="BB90"/>
      <c r="BC90"/>
      <c r="BD90"/>
      <c r="BE90" s="123"/>
      <c r="BF90" s="123"/>
      <c r="BR90" s="31">
        <v>640</v>
      </c>
      <c r="BS90" s="32" t="s">
        <v>994</v>
      </c>
      <c r="CK90" s="31">
        <v>620</v>
      </c>
      <c r="CL90" s="32" t="s">
        <v>993</v>
      </c>
      <c r="CO90" s="19" t="str">
        <f t="shared" si="2"/>
        <v>650 - Послови становања и заједнице - истраживање и развој</v>
      </c>
    </row>
    <row r="91" spans="1:93" ht="23.25" customHeight="1">
      <c r="A91" s="250" t="s">
        <v>1986</v>
      </c>
      <c r="B91" s="248" t="s">
        <v>1999</v>
      </c>
      <c r="C91" s="249"/>
      <c r="D91" s="276" t="s">
        <v>2081</v>
      </c>
      <c r="E91" s="277"/>
      <c r="F91" s="277"/>
      <c r="G91" s="255"/>
      <c r="H91" s="265"/>
      <c r="I91" s="263"/>
      <c r="J91"/>
      <c r="K91"/>
      <c r="L91"/>
      <c r="M91"/>
      <c r="N91"/>
      <c r="O91"/>
      <c r="P91"/>
      <c r="Q91"/>
      <c r="R91"/>
      <c r="S91"/>
      <c r="T91"/>
      <c r="U91"/>
      <c r="V91"/>
      <c r="W91"/>
      <c r="X91"/>
      <c r="Y91"/>
      <c r="Z91"/>
      <c r="AA91"/>
      <c r="AB91"/>
      <c r="AC91"/>
      <c r="AD91"/>
      <c r="AE91"/>
      <c r="AF91"/>
      <c r="AG91"/>
      <c r="AH91"/>
      <c r="AI91"/>
      <c r="AJ91"/>
      <c r="AK91"/>
      <c r="AL91"/>
      <c r="AM91"/>
      <c r="AN91"/>
      <c r="AO91"/>
      <c r="AP91"/>
      <c r="AQ91"/>
      <c r="AR91"/>
      <c r="AS91"/>
      <c r="AT91"/>
      <c r="AU91"/>
      <c r="AV91"/>
      <c r="AW91"/>
      <c r="AX91"/>
      <c r="AY91"/>
      <c r="AZ91"/>
      <c r="BA91"/>
      <c r="BB91"/>
      <c r="BC91"/>
      <c r="BD91"/>
      <c r="BE91" s="123"/>
      <c r="BF91" s="123"/>
      <c r="BR91" s="31">
        <v>650</v>
      </c>
      <c r="BS91" s="32" t="s">
        <v>1055</v>
      </c>
      <c r="CK91" s="31">
        <v>630</v>
      </c>
      <c r="CL91" s="32" t="s">
        <v>1285</v>
      </c>
      <c r="CO91" s="19" t="str">
        <f t="shared" si="2"/>
        <v>660 - Послови становања и заједнице некласификовани на другом месту</v>
      </c>
    </row>
    <row r="92" spans="1:93" ht="20.25" customHeight="1">
      <c r="A92" s="251" t="s">
        <v>1985</v>
      </c>
      <c r="B92" s="248" t="s">
        <v>2000</v>
      </c>
      <c r="C92" s="249"/>
      <c r="D92" s="276" t="s">
        <v>2082</v>
      </c>
      <c r="E92" s="277" t="s">
        <v>2083</v>
      </c>
      <c r="F92" s="277" t="s">
        <v>2084</v>
      </c>
      <c r="G92" s="278"/>
      <c r="H92" s="279"/>
      <c r="I92" s="280"/>
      <c r="J92"/>
      <c r="K92"/>
      <c r="L92"/>
      <c r="M92"/>
      <c r="N92"/>
      <c r="O92"/>
      <c r="P92"/>
      <c r="Q92"/>
      <c r="R92"/>
      <c r="S92"/>
      <c r="T92"/>
      <c r="U92"/>
      <c r="V92"/>
      <c r="W92"/>
      <c r="X92"/>
      <c r="Y92"/>
      <c r="Z92"/>
      <c r="AA92"/>
      <c r="AB92"/>
      <c r="AC92"/>
      <c r="AD92"/>
      <c r="AE92"/>
      <c r="AF92"/>
      <c r="AG92"/>
      <c r="AH92"/>
      <c r="AI92"/>
      <c r="AJ92"/>
      <c r="AK92"/>
      <c r="AL92"/>
      <c r="AM92"/>
      <c r="AN92"/>
      <c r="AO92"/>
      <c r="AP92"/>
      <c r="AQ92"/>
      <c r="AR92"/>
      <c r="AS92"/>
      <c r="AT92"/>
      <c r="AU92"/>
      <c r="AV92"/>
      <c r="AW92"/>
      <c r="AX92"/>
      <c r="AY92"/>
      <c r="AZ92"/>
      <c r="BA92"/>
      <c r="BB92"/>
      <c r="BC92"/>
      <c r="BD92"/>
      <c r="BE92" s="123"/>
      <c r="BF92" s="123"/>
      <c r="BR92" s="31">
        <v>660</v>
      </c>
      <c r="BS92" s="32" t="s">
        <v>1056</v>
      </c>
      <c r="CK92" s="31">
        <v>640</v>
      </c>
      <c r="CL92" s="32" t="s">
        <v>994</v>
      </c>
      <c r="CO92" s="19" t="str">
        <f t="shared" si="2"/>
        <v>700 - ЗДРАВСТВО</v>
      </c>
    </row>
    <row r="93" spans="1:93" ht="15" customHeight="1">
      <c r="A93" s="257" t="s">
        <v>2058</v>
      </c>
      <c r="B93" s="127" t="s">
        <v>1428</v>
      </c>
      <c r="C93" s="131" t="s">
        <v>2094</v>
      </c>
      <c r="D93" s="281" t="s">
        <v>282</v>
      </c>
      <c r="E93" s="129"/>
      <c r="F93" s="66"/>
      <c r="G93" s="66"/>
      <c r="H93" s="66"/>
      <c r="I93" s="66"/>
      <c r="J93"/>
      <c r="K93"/>
      <c r="L93"/>
      <c r="M93"/>
      <c r="N93"/>
      <c r="O93"/>
      <c r="P93"/>
      <c r="Q93"/>
      <c r="R93"/>
      <c r="S93"/>
      <c r="T93"/>
      <c r="U93"/>
      <c r="V93"/>
      <c r="W93"/>
      <c r="X93"/>
      <c r="Y93"/>
      <c r="Z93"/>
      <c r="AA93"/>
      <c r="AB93"/>
      <c r="AC93"/>
      <c r="AD93"/>
      <c r="AE93"/>
      <c r="AF93"/>
      <c r="AG93"/>
      <c r="AH93"/>
      <c r="AI93"/>
      <c r="AJ93"/>
      <c r="AK93"/>
      <c r="AL93"/>
      <c r="AM93"/>
      <c r="AN93"/>
      <c r="AO93"/>
      <c r="AP93"/>
      <c r="AQ93"/>
      <c r="AR93"/>
      <c r="AS93"/>
      <c r="AT93"/>
      <c r="AU93"/>
      <c r="AV93"/>
      <c r="AW93"/>
      <c r="AX93"/>
      <c r="AY93"/>
      <c r="AZ93"/>
      <c r="BA93"/>
      <c r="BB93"/>
      <c r="BC93"/>
      <c r="BD93"/>
      <c r="BE93" s="123"/>
      <c r="BF93" s="123"/>
      <c r="BR93" s="20">
        <v>700</v>
      </c>
      <c r="BS93" s="21" t="s">
        <v>995</v>
      </c>
      <c r="CK93" s="31">
        <v>650</v>
      </c>
      <c r="CL93" s="32" t="s">
        <v>1055</v>
      </c>
      <c r="CO93" s="19" t="str">
        <f t="shared" si="2"/>
        <v>710 - Медицински производи, помагала и опрема</v>
      </c>
    </row>
    <row r="94" spans="1:93" ht="15" customHeight="1" thickBot="1">
      <c r="A94" s="89" t="s">
        <v>2059</v>
      </c>
      <c r="B94" s="128" t="s">
        <v>1429</v>
      </c>
      <c r="C94" s="281" t="s">
        <v>2095</v>
      </c>
      <c r="D94" s="281" t="s">
        <v>1395</v>
      </c>
      <c r="E94" s="130"/>
      <c r="F94" s="68"/>
      <c r="G94" s="68"/>
      <c r="H94" s="68"/>
      <c r="I94" s="68"/>
      <c r="J94"/>
      <c r="K94"/>
      <c r="L94"/>
      <c r="M94"/>
      <c r="N94"/>
      <c r="O94"/>
      <c r="P94"/>
      <c r="Q94"/>
      <c r="R94"/>
      <c r="S94"/>
      <c r="T94"/>
      <c r="U94"/>
      <c r="V94"/>
      <c r="W94"/>
      <c r="X94"/>
      <c r="Y94"/>
      <c r="Z94"/>
      <c r="AA94"/>
      <c r="AB94"/>
      <c r="AC94"/>
      <c r="AD94"/>
      <c r="AE94"/>
      <c r="AF94"/>
      <c r="AG94"/>
      <c r="AH94"/>
      <c r="AI94"/>
      <c r="AJ94"/>
      <c r="AK94"/>
      <c r="AL94"/>
      <c r="AM94"/>
      <c r="AN94"/>
      <c r="AO94"/>
      <c r="AP94"/>
      <c r="AQ94"/>
      <c r="AR94"/>
      <c r="AS94"/>
      <c r="AT94"/>
      <c r="AU94"/>
      <c r="AV94"/>
      <c r="AW94"/>
      <c r="AX94"/>
      <c r="AY94"/>
      <c r="AZ94"/>
      <c r="BA94"/>
      <c r="BB94"/>
      <c r="BC94"/>
      <c r="BD94"/>
      <c r="BE94" s="123"/>
      <c r="BF94" s="123"/>
      <c r="BR94" s="31">
        <v>710</v>
      </c>
      <c r="BS94" s="32" t="s">
        <v>1057</v>
      </c>
      <c r="CK94" s="31">
        <v>660</v>
      </c>
      <c r="CL94" s="32" t="s">
        <v>1056</v>
      </c>
      <c r="CO94" s="19" t="str">
        <f t="shared" si="2"/>
        <v>711 - Фармацеутски производи</v>
      </c>
    </row>
    <row r="95" spans="1:93" ht="15" customHeight="1" thickBot="1">
      <c r="A95" s="89" t="s">
        <v>2060</v>
      </c>
      <c r="B95" s="77" t="s">
        <v>1430</v>
      </c>
      <c r="C95" s="286" t="s">
        <v>2096</v>
      </c>
      <c r="D95" s="286" t="s">
        <v>2097</v>
      </c>
      <c r="E95" s="287" t="s">
        <v>2098</v>
      </c>
      <c r="F95" s="68"/>
      <c r="G95" s="68"/>
      <c r="H95" s="68"/>
      <c r="I95" s="68"/>
      <c r="J95"/>
      <c r="K95"/>
      <c r="L95"/>
      <c r="M95"/>
      <c r="N95"/>
      <c r="O95"/>
      <c r="P95"/>
      <c r="Q95"/>
      <c r="R95"/>
      <c r="S95"/>
      <c r="T95"/>
      <c r="U95"/>
      <c r="V95"/>
      <c r="W95"/>
      <c r="X95"/>
      <c r="Y95"/>
      <c r="Z95"/>
      <c r="AA95"/>
      <c r="AB95"/>
      <c r="AC95"/>
      <c r="AD95"/>
      <c r="AE95"/>
      <c r="AF95"/>
      <c r="AG95"/>
      <c r="AH95"/>
      <c r="AI95"/>
      <c r="AJ95"/>
      <c r="AK95"/>
      <c r="AL95"/>
      <c r="AM95"/>
      <c r="AN95"/>
      <c r="AO95"/>
      <c r="AP95"/>
      <c r="AQ95"/>
      <c r="AR95"/>
      <c r="AS95"/>
      <c r="AT95"/>
      <c r="AU95"/>
      <c r="AV95"/>
      <c r="AW95"/>
      <c r="AX95"/>
      <c r="AY95"/>
      <c r="AZ95"/>
      <c r="BA95"/>
      <c r="BB95"/>
      <c r="BC95"/>
      <c r="BD95"/>
      <c r="BE95" s="123"/>
      <c r="BF95" s="123"/>
      <c r="BR95" s="36">
        <v>711</v>
      </c>
      <c r="BS95" s="37" t="s">
        <v>996</v>
      </c>
      <c r="CK95" s="20">
        <v>700</v>
      </c>
      <c r="CL95" s="21" t="s">
        <v>995</v>
      </c>
      <c r="CO95" s="19" t="str">
        <f t="shared" si="2"/>
        <v>712 - Остали медицински производи</v>
      </c>
    </row>
    <row r="96" spans="1:93" ht="15" customHeight="1" thickBot="1">
      <c r="A96" s="89" t="s">
        <v>2061</v>
      </c>
      <c r="B96" s="77" t="s">
        <v>1431</v>
      </c>
      <c r="C96" s="287" t="s">
        <v>1359</v>
      </c>
      <c r="D96" s="287" t="s">
        <v>2099</v>
      </c>
      <c r="E96" s="78" t="s">
        <v>2100</v>
      </c>
      <c r="F96" s="68"/>
      <c r="G96" s="68"/>
      <c r="H96" s="68"/>
      <c r="I96" s="68"/>
      <c r="J96"/>
      <c r="K96"/>
      <c r="L96"/>
      <c r="M96"/>
      <c r="N96"/>
      <c r="O96"/>
      <c r="P96"/>
      <c r="Q96"/>
      <c r="R96"/>
      <c r="S96"/>
      <c r="T96"/>
      <c r="U96"/>
      <c r="V96"/>
      <c r="W96"/>
      <c r="X96"/>
      <c r="Y96"/>
      <c r="Z96"/>
      <c r="AA96"/>
      <c r="AB96"/>
      <c r="AC96"/>
      <c r="AD96"/>
      <c r="AE96"/>
      <c r="AF96"/>
      <c r="AG96"/>
      <c r="AH96"/>
      <c r="AI96"/>
      <c r="AJ96"/>
      <c r="AK96"/>
      <c r="AL96"/>
      <c r="AM96"/>
      <c r="AN96"/>
      <c r="AO96"/>
      <c r="AP96"/>
      <c r="AQ96"/>
      <c r="AR96"/>
      <c r="AS96"/>
      <c r="AT96"/>
      <c r="AU96"/>
      <c r="AV96"/>
      <c r="AW96"/>
      <c r="AX96"/>
      <c r="AY96"/>
      <c r="AZ96"/>
      <c r="BA96"/>
      <c r="BB96"/>
      <c r="BC96"/>
      <c r="BD96"/>
      <c r="BE96" s="123"/>
      <c r="BF96" s="123"/>
      <c r="BR96" s="36">
        <v>712</v>
      </c>
      <c r="BS96" s="37" t="s">
        <v>997</v>
      </c>
      <c r="CK96" s="31">
        <v>710</v>
      </c>
      <c r="CL96" s="32" t="s">
        <v>1057</v>
      </c>
      <c r="CO96" s="19" t="str">
        <f t="shared" si="2"/>
        <v>713 - Терапеутска помагала и опрема</v>
      </c>
    </row>
    <row r="97" spans="1:93" ht="15" customHeight="1" thickBot="1">
      <c r="A97" s="262" t="s">
        <v>2062</v>
      </c>
      <c r="B97" s="77" t="s">
        <v>1432</v>
      </c>
      <c r="C97" s="287" t="s">
        <v>2101</v>
      </c>
      <c r="D97" s="287" t="s">
        <v>2102</v>
      </c>
      <c r="E97" s="78" t="s">
        <v>2103</v>
      </c>
      <c r="F97" s="68"/>
      <c r="G97" s="68"/>
      <c r="H97" s="68"/>
      <c r="I97" s="68"/>
      <c r="J97"/>
      <c r="K97"/>
      <c r="L97"/>
      <c r="M97"/>
      <c r="N97"/>
      <c r="O97"/>
      <c r="P97"/>
      <c r="Q97"/>
      <c r="R97"/>
      <c r="S97"/>
      <c r="T97"/>
      <c r="U97"/>
      <c r="V97"/>
      <c r="W97"/>
      <c r="X97"/>
      <c r="Y97"/>
      <c r="Z97"/>
      <c r="AA97"/>
      <c r="AB97"/>
      <c r="AC97"/>
      <c r="AD97"/>
      <c r="AE97"/>
      <c r="AF97"/>
      <c r="AG97"/>
      <c r="AH97"/>
      <c r="AI97"/>
      <c r="AJ97"/>
      <c r="AK97"/>
      <c r="AL97"/>
      <c r="AM97"/>
      <c r="AN97"/>
      <c r="AO97"/>
      <c r="AP97"/>
      <c r="AQ97"/>
      <c r="AR97"/>
      <c r="AS97"/>
      <c r="AT97"/>
      <c r="AU97"/>
      <c r="AV97"/>
      <c r="AW97"/>
      <c r="AX97"/>
      <c r="AY97"/>
      <c r="AZ97"/>
      <c r="BA97"/>
      <c r="BB97"/>
      <c r="BC97"/>
      <c r="BD97"/>
      <c r="BE97" s="123"/>
      <c r="BF97" s="123"/>
      <c r="BR97" s="36">
        <v>713</v>
      </c>
      <c r="BS97" s="37" t="s">
        <v>1058</v>
      </c>
      <c r="CK97" s="36">
        <v>711</v>
      </c>
      <c r="CL97" s="37" t="s">
        <v>996</v>
      </c>
      <c r="CO97" s="19" t="str">
        <f t="shared" si="2"/>
        <v>720 - Ванболничке услуге</v>
      </c>
    </row>
    <row r="98" spans="1:93" ht="15" customHeight="1" thickBot="1">
      <c r="A98" s="262" t="s">
        <v>2063</v>
      </c>
      <c r="B98" s="77" t="s">
        <v>1433</v>
      </c>
      <c r="C98" s="286" t="s">
        <v>2104</v>
      </c>
      <c r="D98" s="78" t="s">
        <v>2105</v>
      </c>
      <c r="E98" s="68"/>
      <c r="F98" s="68"/>
      <c r="G98" s="68"/>
      <c r="H98" s="68"/>
      <c r="I98" s="68"/>
      <c r="J98"/>
      <c r="K98"/>
      <c r="L98"/>
      <c r="M98"/>
      <c r="N98"/>
      <c r="O98"/>
      <c r="P98"/>
      <c r="Q98"/>
      <c r="R98"/>
      <c r="S98"/>
      <c r="T98"/>
      <c r="U98"/>
      <c r="V98"/>
      <c r="W98"/>
      <c r="X98"/>
      <c r="Y98"/>
      <c r="Z98"/>
      <c r="AA98"/>
      <c r="AB98"/>
      <c r="AC98"/>
      <c r="AD98"/>
      <c r="AE98"/>
      <c r="AF98"/>
      <c r="AG98"/>
      <c r="AH98"/>
      <c r="AI98"/>
      <c r="AJ98"/>
      <c r="AK98"/>
      <c r="AL98"/>
      <c r="AM98"/>
      <c r="AN98"/>
      <c r="AO98"/>
      <c r="AP98"/>
      <c r="AQ98"/>
      <c r="AR98"/>
      <c r="AS98"/>
      <c r="AT98"/>
      <c r="AU98"/>
      <c r="AV98"/>
      <c r="AW98"/>
      <c r="AX98"/>
      <c r="AY98"/>
      <c r="AZ98"/>
      <c r="BA98"/>
      <c r="BB98"/>
      <c r="BC98"/>
      <c r="BD98"/>
      <c r="BE98" s="123"/>
      <c r="BF98" s="123"/>
      <c r="BR98" s="31">
        <v>720</v>
      </c>
      <c r="BS98" s="32" t="s">
        <v>998</v>
      </c>
      <c r="CK98" s="36">
        <v>712</v>
      </c>
      <c r="CL98" s="37" t="s">
        <v>997</v>
      </c>
      <c r="CO98" s="19" t="str">
        <f t="shared" si="2"/>
        <v>721 - Опште медицинске услуге</v>
      </c>
    </row>
    <row r="99" spans="1:93" ht="15" customHeight="1" thickBot="1">
      <c r="A99" s="288" t="s">
        <v>2064</v>
      </c>
      <c r="B99" s="77" t="s">
        <v>1434</v>
      </c>
      <c r="C99" s="287" t="s">
        <v>1341</v>
      </c>
      <c r="D99" s="287" t="s">
        <v>2106</v>
      </c>
      <c r="E99" s="126"/>
      <c r="F99" s="132"/>
      <c r="G99" s="68"/>
      <c r="H99" s="68"/>
      <c r="I99" s="68"/>
      <c r="J99"/>
      <c r="K99"/>
      <c r="L99"/>
      <c r="M99"/>
      <c r="N99"/>
      <c r="O99"/>
      <c r="P99"/>
      <c r="Q99"/>
      <c r="R99"/>
      <c r="S99"/>
      <c r="T99"/>
      <c r="U99"/>
      <c r="V99"/>
      <c r="W99"/>
      <c r="X99"/>
      <c r="Y99"/>
      <c r="Z99"/>
      <c r="AA99"/>
      <c r="AB99"/>
      <c r="AC99"/>
      <c r="AD99"/>
      <c r="AE99"/>
      <c r="AF99"/>
      <c r="AG99"/>
      <c r="AH99"/>
      <c r="AI99"/>
      <c r="AJ99"/>
      <c r="AK99"/>
      <c r="AL99"/>
      <c r="AM99"/>
      <c r="AN99"/>
      <c r="AO99"/>
      <c r="AP99"/>
      <c r="AQ99"/>
      <c r="AR99"/>
      <c r="AS99"/>
      <c r="AT99"/>
      <c r="AU99"/>
      <c r="AV99"/>
      <c r="AW99"/>
      <c r="AX99"/>
      <c r="AY99"/>
      <c r="AZ99"/>
      <c r="BA99"/>
      <c r="BB99"/>
      <c r="BC99"/>
      <c r="BD99"/>
      <c r="BE99" s="123"/>
      <c r="BF99" s="123"/>
      <c r="BR99" s="36">
        <v>721</v>
      </c>
      <c r="BS99" s="37" t="s">
        <v>999</v>
      </c>
      <c r="CK99" s="36">
        <v>713</v>
      </c>
      <c r="CL99" s="37" t="s">
        <v>1058</v>
      </c>
      <c r="CO99" s="19" t="str">
        <f t="shared" si="2"/>
        <v>722 - Специјализоване медицинске услуге</v>
      </c>
    </row>
    <row r="100" spans="1:93" ht="15" customHeight="1" thickBot="1">
      <c r="A100" s="288" t="s">
        <v>2065</v>
      </c>
      <c r="B100" s="77" t="s">
        <v>1435</v>
      </c>
      <c r="C100" s="286" t="s">
        <v>1342</v>
      </c>
      <c r="D100" s="286" t="s">
        <v>2107</v>
      </c>
      <c r="E100" s="286" t="s">
        <v>1400</v>
      </c>
      <c r="F100" s="78" t="s">
        <v>2108</v>
      </c>
      <c r="G100" s="78"/>
      <c r="H100" s="69"/>
      <c r="I100" s="78"/>
      <c r="J100"/>
      <c r="K100"/>
      <c r="L100"/>
      <c r="M100"/>
      <c r="N100"/>
      <c r="O100"/>
      <c r="P100"/>
      <c r="Q100"/>
      <c r="R100"/>
      <c r="S100"/>
      <c r="T100"/>
      <c r="U100"/>
      <c r="V100"/>
      <c r="W100"/>
      <c r="X100"/>
      <c r="Y100"/>
      <c r="Z100"/>
      <c r="AA100"/>
      <c r="AB100"/>
      <c r="AC100"/>
      <c r="AD100"/>
      <c r="AE100"/>
      <c r="AF100"/>
      <c r="AG100"/>
      <c r="AH100"/>
      <c r="AI100"/>
      <c r="AJ100"/>
      <c r="AK100"/>
      <c r="AL100"/>
      <c r="AM100"/>
      <c r="AN100"/>
      <c r="AO100"/>
      <c r="AP100"/>
      <c r="AQ100"/>
      <c r="AR100"/>
      <c r="AS100"/>
      <c r="AT100"/>
      <c r="AU100"/>
      <c r="AV100"/>
      <c r="AW100"/>
      <c r="AX100"/>
      <c r="AY100"/>
      <c r="AZ100"/>
      <c r="BA100"/>
      <c r="BB100"/>
      <c r="BC100"/>
      <c r="BD100"/>
      <c r="BE100" s="123"/>
      <c r="BF100" s="123"/>
      <c r="BR100" s="36">
        <v>722</v>
      </c>
      <c r="BS100" s="37" t="s">
        <v>1059</v>
      </c>
      <c r="CK100" s="31">
        <v>720</v>
      </c>
      <c r="CL100" s="32" t="s">
        <v>998</v>
      </c>
      <c r="CO100" s="19" t="str">
        <f t="shared" si="2"/>
        <v>723 - Стоматолошке услуге</v>
      </c>
    </row>
    <row r="101" spans="1:93" ht="15" customHeight="1" thickBot="1">
      <c r="A101" s="262" t="s">
        <v>2066</v>
      </c>
      <c r="B101" s="77" t="s">
        <v>1436</v>
      </c>
      <c r="C101" s="286" t="s">
        <v>2110</v>
      </c>
      <c r="D101" s="286" t="s">
        <v>1343</v>
      </c>
      <c r="E101" s="69" t="s">
        <v>2109</v>
      </c>
      <c r="F101" s="69"/>
      <c r="G101" s="69"/>
      <c r="H101" s="69"/>
      <c r="I101" s="68"/>
      <c r="J101"/>
      <c r="K101"/>
      <c r="L101"/>
      <c r="M101"/>
      <c r="N101"/>
      <c r="O101"/>
      <c r="P101"/>
      <c r="Q101"/>
      <c r="R101"/>
      <c r="S101"/>
      <c r="T101"/>
      <c r="U101"/>
      <c r="V101"/>
      <c r="W101"/>
      <c r="X101"/>
      <c r="Y101"/>
      <c r="Z101"/>
      <c r="AA101"/>
      <c r="AB101"/>
      <c r="AC101"/>
      <c r="AD101"/>
      <c r="AE101"/>
      <c r="AF101"/>
      <c r="AG101"/>
      <c r="AH101"/>
      <c r="AI101"/>
      <c r="AJ101"/>
      <c r="AK101"/>
      <c r="AL101"/>
      <c r="AM101"/>
      <c r="AN101"/>
      <c r="AO101"/>
      <c r="AP101"/>
      <c r="AQ101"/>
      <c r="AR101"/>
      <c r="AS101"/>
      <c r="AT101"/>
      <c r="AU101"/>
      <c r="AV101"/>
      <c r="AW101"/>
      <c r="AX101"/>
      <c r="AY101"/>
      <c r="AZ101"/>
      <c r="BA101"/>
      <c r="BB101"/>
      <c r="BC101"/>
      <c r="BD101"/>
      <c r="BE101" s="123"/>
      <c r="BF101" s="123"/>
      <c r="BR101" s="36">
        <v>723</v>
      </c>
      <c r="BS101" s="37" t="s">
        <v>1060</v>
      </c>
      <c r="CK101" s="36">
        <v>721</v>
      </c>
      <c r="CL101" s="37" t="s">
        <v>999</v>
      </c>
      <c r="CO101" s="19" t="str">
        <f t="shared" si="2"/>
        <v>724 - Парамедицинске услуге</v>
      </c>
    </row>
    <row r="102" spans="1:93" ht="15" customHeight="1" thickBot="1">
      <c r="A102" s="262" t="s">
        <v>289</v>
      </c>
      <c r="B102" s="77" t="s">
        <v>1437</v>
      </c>
      <c r="C102" s="286" t="s">
        <v>2110</v>
      </c>
      <c r="D102" s="286" t="s">
        <v>2111</v>
      </c>
      <c r="E102" s="126"/>
      <c r="F102" s="69"/>
      <c r="G102" s="68"/>
      <c r="H102" s="68"/>
      <c r="I102" s="68"/>
      <c r="J102"/>
      <c r="K102"/>
      <c r="L102"/>
      <c r="M102"/>
      <c r="N102"/>
      <c r="O102"/>
      <c r="P102"/>
      <c r="Q102"/>
      <c r="R102"/>
      <c r="S102"/>
      <c r="T102"/>
      <c r="U102"/>
      <c r="V102"/>
      <c r="W102"/>
      <c r="X102"/>
      <c r="Y102"/>
      <c r="Z102"/>
      <c r="AA102"/>
      <c r="AB102"/>
      <c r="AC102"/>
      <c r="AD102"/>
      <c r="AE102"/>
      <c r="AF102"/>
      <c r="AG102"/>
      <c r="AH102"/>
      <c r="AI102"/>
      <c r="AJ102"/>
      <c r="AK102"/>
      <c r="AL102"/>
      <c r="AM102"/>
      <c r="AN102"/>
      <c r="AO102"/>
      <c r="AP102"/>
      <c r="AQ102"/>
      <c r="AR102"/>
      <c r="AS102"/>
      <c r="AT102"/>
      <c r="AU102"/>
      <c r="AV102"/>
      <c r="AW102"/>
      <c r="AX102"/>
      <c r="AY102"/>
      <c r="AZ102"/>
      <c r="BA102"/>
      <c r="BB102"/>
      <c r="BC102"/>
      <c r="BD102"/>
      <c r="BE102" s="123"/>
      <c r="BF102" s="123"/>
      <c r="BR102" s="36">
        <v>724</v>
      </c>
      <c r="BS102" s="37" t="s">
        <v>1000</v>
      </c>
      <c r="CK102" s="36">
        <v>722</v>
      </c>
      <c r="CL102" s="37" t="s">
        <v>1059</v>
      </c>
      <c r="CO102" s="19" t="str">
        <f t="shared" si="2"/>
        <v>730 - Болничке услуге</v>
      </c>
    </row>
    <row r="103" spans="1:93" ht="15" customHeight="1" thickBot="1">
      <c r="A103" s="289" t="s">
        <v>2067</v>
      </c>
      <c r="B103" s="77" t="s">
        <v>1438</v>
      </c>
      <c r="C103" s="287" t="s">
        <v>1344</v>
      </c>
      <c r="D103" s="69" t="s">
        <v>2112</v>
      </c>
      <c r="E103" s="69" t="s">
        <v>2113</v>
      </c>
      <c r="F103" s="68"/>
      <c r="G103" s="68"/>
      <c r="H103" s="68"/>
      <c r="I103" s="68"/>
      <c r="J103"/>
      <c r="K103"/>
      <c r="L103"/>
      <c r="M103"/>
      <c r="N103"/>
      <c r="O103"/>
      <c r="P103"/>
      <c r="Q103"/>
      <c r="R103"/>
      <c r="S103"/>
      <c r="T103"/>
      <c r="U103"/>
      <c r="V103"/>
      <c r="W103"/>
      <c r="X103"/>
      <c r="Y103"/>
      <c r="Z103"/>
      <c r="AA103"/>
      <c r="AB103"/>
      <c r="AC103"/>
      <c r="AD103"/>
      <c r="AE103"/>
      <c r="AF103"/>
      <c r="AG103"/>
      <c r="AH103"/>
      <c r="AI103"/>
      <c r="AJ103"/>
      <c r="AK103"/>
      <c r="AL103"/>
      <c r="AM103"/>
      <c r="AN103"/>
      <c r="AO103"/>
      <c r="AP103"/>
      <c r="AQ103"/>
      <c r="AR103"/>
      <c r="AS103"/>
      <c r="AT103"/>
      <c r="AU103"/>
      <c r="AV103"/>
      <c r="AW103"/>
      <c r="AX103"/>
      <c r="AY103"/>
      <c r="AZ103"/>
      <c r="BA103"/>
      <c r="BB103"/>
      <c r="BC103"/>
      <c r="BD103"/>
      <c r="BE103" s="123"/>
      <c r="BF103" s="123"/>
      <c r="BR103" s="31">
        <v>730</v>
      </c>
      <c r="BS103" s="32" t="s">
        <v>1001</v>
      </c>
      <c r="CK103" s="36">
        <v>723</v>
      </c>
      <c r="CL103" s="37" t="s">
        <v>1060</v>
      </c>
      <c r="CO103" s="19" t="str">
        <f t="shared" si="2"/>
        <v>731 - Опште болничке услуге</v>
      </c>
    </row>
    <row r="104" spans="1:93" ht="15" customHeight="1" thickBot="1">
      <c r="A104" s="262" t="s">
        <v>2068</v>
      </c>
      <c r="B104" s="290" t="s">
        <v>1439</v>
      </c>
      <c r="C104" s="291" t="s">
        <v>304</v>
      </c>
      <c r="D104" s="291" t="s">
        <v>2114</v>
      </c>
      <c r="E104" s="292"/>
      <c r="F104" s="68"/>
      <c r="G104" s="68"/>
      <c r="H104" s="68"/>
      <c r="I104" s="68"/>
      <c r="J104"/>
      <c r="K104"/>
      <c r="L104"/>
      <c r="M104"/>
      <c r="N104"/>
      <c r="O104"/>
      <c r="P104"/>
      <c r="Q104"/>
      <c r="R104"/>
      <c r="S104"/>
      <c r="T104"/>
      <c r="U104"/>
      <c r="V104"/>
      <c r="W104"/>
      <c r="X104"/>
      <c r="Y104"/>
      <c r="Z104"/>
      <c r="AA104"/>
      <c r="AB104"/>
      <c r="AC104"/>
      <c r="AD104"/>
      <c r="AE104"/>
      <c r="AF104"/>
      <c r="AG104"/>
      <c r="AH104"/>
      <c r="AI104"/>
      <c r="AJ104"/>
      <c r="AK104"/>
      <c r="AL104"/>
      <c r="AM104"/>
      <c r="AN104"/>
      <c r="AO104"/>
      <c r="AP104"/>
      <c r="AQ104"/>
      <c r="AR104"/>
      <c r="AS104"/>
      <c r="AT104"/>
      <c r="AU104"/>
      <c r="AV104"/>
      <c r="AW104"/>
      <c r="AX104"/>
      <c r="AY104"/>
      <c r="AZ104"/>
      <c r="BA104"/>
      <c r="BB104"/>
      <c r="BC104"/>
      <c r="BD104"/>
      <c r="BE104" s="123"/>
      <c r="BF104" s="123"/>
      <c r="BR104" s="36">
        <v>731</v>
      </c>
      <c r="BS104" s="37" t="s">
        <v>1002</v>
      </c>
      <c r="CK104" s="36">
        <v>724</v>
      </c>
      <c r="CL104" s="37" t="s">
        <v>1000</v>
      </c>
      <c r="CO104" s="19" t="str">
        <f t="shared" si="2"/>
        <v>732 - Специјализоване болничке услуге</v>
      </c>
    </row>
    <row r="105" spans="1:93" ht="15" customHeight="1" thickBot="1">
      <c r="A105" s="262" t="s">
        <v>2069</v>
      </c>
      <c r="B105" s="77" t="s">
        <v>1440</v>
      </c>
      <c r="C105" s="287" t="s">
        <v>2115</v>
      </c>
      <c r="D105" s="287" t="s">
        <v>2116</v>
      </c>
      <c r="E105" s="287" t="s">
        <v>2117</v>
      </c>
      <c r="F105" s="78"/>
      <c r="G105" s="78"/>
      <c r="H105" s="68"/>
      <c r="I105" s="68"/>
      <c r="J105"/>
      <c r="K105"/>
      <c r="L105"/>
      <c r="M105"/>
      <c r="N105"/>
      <c r="O105"/>
      <c r="P105"/>
      <c r="Q105"/>
      <c r="R105"/>
      <c r="S105"/>
      <c r="T105"/>
      <c r="U105"/>
      <c r="V105"/>
      <c r="W105"/>
      <c r="X105"/>
      <c r="Y105"/>
      <c r="Z105"/>
      <c r="AA105"/>
      <c r="AB105"/>
      <c r="AC105"/>
      <c r="AD105"/>
      <c r="AE105"/>
      <c r="AF105"/>
      <c r="AG105"/>
      <c r="AH105"/>
      <c r="AI105"/>
      <c r="AJ105"/>
      <c r="AK105"/>
      <c r="AL105"/>
      <c r="AM105"/>
      <c r="AN105"/>
      <c r="AO105"/>
      <c r="AP105"/>
      <c r="AQ105"/>
      <c r="AR105"/>
      <c r="AS105"/>
      <c r="AT105"/>
      <c r="AU105"/>
      <c r="AV105"/>
      <c r="AW105"/>
      <c r="AX105"/>
      <c r="AY105"/>
      <c r="AZ105"/>
      <c r="BA105"/>
      <c r="BB105"/>
      <c r="BC105"/>
      <c r="BD105"/>
      <c r="BE105" s="123"/>
      <c r="BF105" s="123"/>
      <c r="BR105" s="36">
        <v>732</v>
      </c>
      <c r="BS105" s="37" t="s">
        <v>1061</v>
      </c>
      <c r="CK105" s="31">
        <v>730</v>
      </c>
      <c r="CL105" s="32" t="s">
        <v>1001</v>
      </c>
      <c r="CO105" s="19" t="str">
        <f t="shared" si="2"/>
        <v>733 - Услуге медицинских центара и породилишта</v>
      </c>
    </row>
    <row r="106" spans="1:93" ht="15" customHeight="1" thickBot="1">
      <c r="A106" s="293" t="s">
        <v>2070</v>
      </c>
      <c r="B106" s="77" t="s">
        <v>1441</v>
      </c>
      <c r="C106" s="286" t="s">
        <v>2118</v>
      </c>
      <c r="D106" s="287" t="s">
        <v>2119</v>
      </c>
      <c r="E106" s="269" t="s">
        <v>2120</v>
      </c>
      <c r="F106" s="68"/>
      <c r="G106" s="68"/>
      <c r="H106" s="68"/>
      <c r="I106" s="68"/>
      <c r="J106"/>
      <c r="K106"/>
      <c r="L106"/>
      <c r="M106"/>
      <c r="N106"/>
      <c r="O106"/>
      <c r="P106"/>
      <c r="Q106"/>
      <c r="R106"/>
      <c r="S106"/>
      <c r="T106"/>
      <c r="U106"/>
      <c r="V106"/>
      <c r="W106"/>
      <c r="X106"/>
      <c r="Y106"/>
      <c r="Z106"/>
      <c r="AA106"/>
      <c r="AB106"/>
      <c r="AC106"/>
      <c r="AD106"/>
      <c r="AE106"/>
      <c r="AF106"/>
      <c r="AG106"/>
      <c r="AH106"/>
      <c r="AI106"/>
      <c r="AJ106"/>
      <c r="AK106"/>
      <c r="AL106"/>
      <c r="AM106"/>
      <c r="AN106"/>
      <c r="AO106"/>
      <c r="AP106"/>
      <c r="AQ106"/>
      <c r="AR106"/>
      <c r="AS106"/>
      <c r="AT106"/>
      <c r="AU106"/>
      <c r="AV106"/>
      <c r="AW106"/>
      <c r="AX106"/>
      <c r="AY106"/>
      <c r="AZ106"/>
      <c r="BA106"/>
      <c r="BB106"/>
      <c r="BC106"/>
      <c r="BD106"/>
      <c r="BE106" s="123"/>
      <c r="BF106" s="123"/>
      <c r="BR106" s="36">
        <v>733</v>
      </c>
      <c r="BS106" s="37" t="s">
        <v>1062</v>
      </c>
      <c r="CK106" s="36">
        <v>731</v>
      </c>
      <c r="CL106" s="37" t="s">
        <v>1002</v>
      </c>
      <c r="CO106" s="19" t="str">
        <f t="shared" si="2"/>
        <v>734 - Услуге домова  за негу и опоравак</v>
      </c>
    </row>
    <row r="107" spans="1:93" ht="15" customHeight="1" thickBot="1">
      <c r="A107" s="294" t="s">
        <v>2071</v>
      </c>
      <c r="B107" s="77" t="s">
        <v>1442</v>
      </c>
      <c r="C107" s="287" t="s">
        <v>2121</v>
      </c>
      <c r="D107" s="287" t="s">
        <v>2122</v>
      </c>
      <c r="E107" s="78" t="s">
        <v>2123</v>
      </c>
      <c r="F107" s="68"/>
      <c r="G107" s="68"/>
      <c r="H107" s="68"/>
      <c r="I107" s="68"/>
      <c r="J107"/>
      <c r="K107"/>
      <c r="L107"/>
      <c r="M107"/>
      <c r="N107"/>
      <c r="O107"/>
      <c r="P107"/>
      <c r="Q107"/>
      <c r="R107"/>
      <c r="S107"/>
      <c r="T107"/>
      <c r="U107"/>
      <c r="V107"/>
      <c r="W107"/>
      <c r="X107"/>
      <c r="Y107"/>
      <c r="Z107"/>
      <c r="AA107"/>
      <c r="AB107"/>
      <c r="AC107"/>
      <c r="AD107"/>
      <c r="AE107"/>
      <c r="AF107"/>
      <c r="AG107"/>
      <c r="AH107"/>
      <c r="AI107"/>
      <c r="AJ107"/>
      <c r="AK107"/>
      <c r="AL107"/>
      <c r="AM107"/>
      <c r="AN107"/>
      <c r="AO107"/>
      <c r="AP107"/>
      <c r="AQ107"/>
      <c r="AR107"/>
      <c r="AS107"/>
      <c r="AT107"/>
      <c r="AU107"/>
      <c r="AV107"/>
      <c r="AW107"/>
      <c r="AX107"/>
      <c r="AY107"/>
      <c r="AZ107"/>
      <c r="BA107"/>
      <c r="BB107"/>
      <c r="BC107"/>
      <c r="BD107"/>
      <c r="BE107" s="123"/>
      <c r="BF107" s="123"/>
      <c r="BR107" s="36">
        <v>734</v>
      </c>
      <c r="BS107" s="37" t="s">
        <v>1063</v>
      </c>
      <c r="CK107" s="36">
        <v>732</v>
      </c>
      <c r="CL107" s="37" t="s">
        <v>1061</v>
      </c>
      <c r="CO107" s="19" t="str">
        <f t="shared" si="2"/>
        <v>740 - Услуге јавног здравства</v>
      </c>
    </row>
    <row r="108" spans="1:93" ht="15" customHeight="1" thickBot="1">
      <c r="A108" s="295" t="s">
        <v>290</v>
      </c>
      <c r="B108" s="77" t="s">
        <v>1443</v>
      </c>
      <c r="C108" s="287" t="s">
        <v>2124</v>
      </c>
      <c r="D108" s="287" t="s">
        <v>1345</v>
      </c>
      <c r="E108" s="68" t="s">
        <v>1567</v>
      </c>
      <c r="F108" s="68"/>
      <c r="G108" s="68"/>
      <c r="H108" s="68"/>
      <c r="I108" s="68"/>
      <c r="J108"/>
      <c r="K108"/>
      <c r="L108"/>
      <c r="M108"/>
      <c r="N108"/>
      <c r="O108"/>
      <c r="P108"/>
      <c r="Q108"/>
      <c r="R108"/>
      <c r="S108"/>
      <c r="T108"/>
      <c r="U108"/>
      <c r="V108"/>
      <c r="W108"/>
      <c r="X108"/>
      <c r="Y108"/>
      <c r="Z108"/>
      <c r="AA108"/>
      <c r="AB108"/>
      <c r="AC108"/>
      <c r="AD108"/>
      <c r="AE108"/>
      <c r="AF108"/>
      <c r="AG108"/>
      <c r="AH108"/>
      <c r="AI108"/>
      <c r="AJ108"/>
      <c r="AK108"/>
      <c r="AL108"/>
      <c r="AM108"/>
      <c r="AN108"/>
      <c r="AO108"/>
      <c r="AP108"/>
      <c r="AQ108"/>
      <c r="AR108"/>
      <c r="AS108"/>
      <c r="AT108"/>
      <c r="AU108"/>
      <c r="AV108"/>
      <c r="AW108"/>
      <c r="AX108"/>
      <c r="AY108"/>
      <c r="AZ108"/>
      <c r="BA108"/>
      <c r="BB108"/>
      <c r="BC108"/>
      <c r="BD108"/>
      <c r="BE108" s="123"/>
      <c r="BF108" s="123"/>
      <c r="BR108" s="31">
        <v>740</v>
      </c>
      <c r="BS108" s="32" t="s">
        <v>1064</v>
      </c>
      <c r="CK108" s="36">
        <v>733</v>
      </c>
      <c r="CL108" s="37" t="s">
        <v>1062</v>
      </c>
      <c r="CO108" s="19" t="str">
        <f t="shared" si="2"/>
        <v>750 - Здравство  истраживање и развој</v>
      </c>
    </row>
    <row r="109" spans="1:93" ht="15" customHeight="1" thickBot="1">
      <c r="A109" s="295" t="s">
        <v>1411</v>
      </c>
      <c r="B109" s="77" t="s">
        <v>1444</v>
      </c>
      <c r="C109" s="287" t="s">
        <v>1460</v>
      </c>
      <c r="D109" s="287" t="s">
        <v>1461</v>
      </c>
      <c r="E109" s="68" t="s">
        <v>1462</v>
      </c>
      <c r="F109" s="68"/>
      <c r="G109" s="68"/>
      <c r="H109" s="68"/>
      <c r="I109" s="68"/>
      <c r="J109"/>
      <c r="K109"/>
      <c r="L109"/>
      <c r="M109"/>
      <c r="N109"/>
      <c r="O109"/>
      <c r="P109"/>
      <c r="Q109"/>
      <c r="R109"/>
      <c r="S109"/>
      <c r="T109"/>
      <c r="U109"/>
      <c r="V109"/>
      <c r="W109"/>
      <c r="X109"/>
      <c r="Y109"/>
      <c r="Z109"/>
      <c r="AA109"/>
      <c r="AB109"/>
      <c r="AC109"/>
      <c r="AD109"/>
      <c r="AE109"/>
      <c r="AF109"/>
      <c r="AG109"/>
      <c r="AH109"/>
      <c r="AI109"/>
      <c r="AJ109"/>
      <c r="AK109"/>
      <c r="AL109"/>
      <c r="AM109"/>
      <c r="AN109"/>
      <c r="AO109"/>
      <c r="AP109"/>
      <c r="AQ109"/>
      <c r="AR109"/>
      <c r="AS109"/>
      <c r="AT109"/>
      <c r="AU109"/>
      <c r="AV109"/>
      <c r="AW109"/>
      <c r="AX109"/>
      <c r="AY109"/>
      <c r="AZ109"/>
      <c r="BA109"/>
      <c r="BB109"/>
      <c r="BC109"/>
      <c r="BD109"/>
      <c r="BE109" s="123"/>
      <c r="BF109" s="123"/>
      <c r="BR109" s="31">
        <v>750</v>
      </c>
      <c r="BS109" s="32" t="s">
        <v>1065</v>
      </c>
      <c r="CK109" s="36">
        <v>734</v>
      </c>
      <c r="CL109" s="37" t="s">
        <v>1063</v>
      </c>
      <c r="CO109" s="19" t="str">
        <f t="shared" si="2"/>
        <v>760 - Здравство некласификовано на другом месту</v>
      </c>
    </row>
    <row r="110" spans="1:93" ht="15" customHeight="1" thickBot="1">
      <c r="A110" s="296" t="s">
        <v>2072</v>
      </c>
      <c r="B110" s="77" t="s">
        <v>1445</v>
      </c>
      <c r="C110" s="287" t="s">
        <v>2125</v>
      </c>
      <c r="D110" s="287" t="s">
        <v>2126</v>
      </c>
      <c r="E110" s="78" t="s">
        <v>2127</v>
      </c>
      <c r="F110" s="78"/>
      <c r="G110" s="68"/>
      <c r="H110" s="68"/>
      <c r="I110" s="68"/>
      <c r="J110"/>
      <c r="K110"/>
      <c r="L110"/>
      <c r="M110"/>
      <c r="N110"/>
      <c r="O110"/>
      <c r="P110"/>
      <c r="Q110"/>
      <c r="R110"/>
      <c r="S110"/>
      <c r="T110"/>
      <c r="U110"/>
      <c r="V110"/>
      <c r="W110"/>
      <c r="X110"/>
      <c r="Y110"/>
      <c r="Z110"/>
      <c r="AA110"/>
      <c r="AB110"/>
      <c r="AC110"/>
      <c r="AD110"/>
      <c r="AE110"/>
      <c r="AF110"/>
      <c r="AG110"/>
      <c r="AH110"/>
      <c r="AI110"/>
      <c r="AJ110"/>
      <c r="AK110"/>
      <c r="AL110"/>
      <c r="AM110"/>
      <c r="AN110"/>
      <c r="AO110"/>
      <c r="AP110"/>
      <c r="AQ110"/>
      <c r="AR110"/>
      <c r="AS110"/>
      <c r="AT110"/>
      <c r="AU110"/>
      <c r="AV110"/>
      <c r="AW110"/>
      <c r="AX110"/>
      <c r="AY110"/>
      <c r="AZ110"/>
      <c r="BA110"/>
      <c r="BB110"/>
      <c r="BC110"/>
      <c r="BD110"/>
      <c r="BE110" s="123"/>
      <c r="BF110" s="123"/>
      <c r="BR110" s="31">
        <v>760</v>
      </c>
      <c r="BS110" s="32" t="s">
        <v>1003</v>
      </c>
      <c r="CK110" s="31">
        <v>740</v>
      </c>
      <c r="CL110" s="32" t="s">
        <v>1064</v>
      </c>
      <c r="CO110" s="19" t="str">
        <f t="shared" si="2"/>
        <v>800 - РЕКРЕАЦИЈА, СПОРТ, КУЛТУРА И ВЕРЕ</v>
      </c>
    </row>
    <row r="111" spans="1:93" ht="15" customHeight="1" thickBot="1">
      <c r="A111" s="295" t="s">
        <v>291</v>
      </c>
      <c r="B111" s="77" t="s">
        <v>1446</v>
      </c>
      <c r="C111" s="287" t="s">
        <v>2128</v>
      </c>
      <c r="D111" s="287" t="s">
        <v>2129</v>
      </c>
      <c r="E111" s="68"/>
      <c r="F111" s="68"/>
      <c r="G111" s="68"/>
      <c r="H111" s="68"/>
      <c r="I111" s="68"/>
      <c r="J111"/>
      <c r="K111"/>
      <c r="L111"/>
      <c r="M111"/>
      <c r="N111"/>
      <c r="O111"/>
      <c r="P111"/>
      <c r="Q111"/>
      <c r="R111"/>
      <c r="S111"/>
      <c r="T111"/>
      <c r="U111"/>
      <c r="V111"/>
      <c r="W111"/>
      <c r="X111"/>
      <c r="Y111"/>
      <c r="Z111"/>
      <c r="AA111"/>
      <c r="AB111"/>
      <c r="AC111"/>
      <c r="AD111"/>
      <c r="AE111"/>
      <c r="AF111"/>
      <c r="AG111"/>
      <c r="AH111"/>
      <c r="AI111"/>
      <c r="AJ111"/>
      <c r="AK111"/>
      <c r="AL111"/>
      <c r="AM111"/>
      <c r="AN111"/>
      <c r="AO111"/>
      <c r="AP111"/>
      <c r="AQ111"/>
      <c r="AR111"/>
      <c r="AS111"/>
      <c r="AT111"/>
      <c r="AU111"/>
      <c r="AV111"/>
      <c r="AW111"/>
      <c r="AX111"/>
      <c r="AY111"/>
      <c r="AZ111"/>
      <c r="BA111"/>
      <c r="BB111"/>
      <c r="BC111"/>
      <c r="BD111"/>
      <c r="BE111" s="123"/>
      <c r="BF111" s="123"/>
      <c r="BR111" s="20">
        <v>800</v>
      </c>
      <c r="BS111" s="21" t="s">
        <v>1066</v>
      </c>
      <c r="CK111" s="31">
        <v>750</v>
      </c>
      <c r="CL111" s="32" t="s">
        <v>1065</v>
      </c>
      <c r="CO111" s="19" t="str">
        <f t="shared" si="2"/>
        <v>810 - Услуге рекреације и спорта</v>
      </c>
    </row>
    <row r="112" spans="1:93" ht="15" customHeight="1" thickBot="1">
      <c r="A112" s="124" t="s">
        <v>2086</v>
      </c>
      <c r="B112" s="77" t="s">
        <v>1447</v>
      </c>
      <c r="C112" s="287" t="s">
        <v>2130</v>
      </c>
      <c r="D112" s="297" t="s">
        <v>2131</v>
      </c>
      <c r="E112" s="78" t="s">
        <v>2132</v>
      </c>
      <c r="F112" s="78"/>
      <c r="G112" s="68"/>
      <c r="H112" s="68"/>
      <c r="I112" s="68"/>
      <c r="J112"/>
      <c r="K112"/>
      <c r="L112"/>
      <c r="M112"/>
      <c r="N112"/>
      <c r="O112"/>
      <c r="P112"/>
      <c r="Q112"/>
      <c r="R112"/>
      <c r="S112"/>
      <c r="T112"/>
      <c r="U112"/>
      <c r="V112"/>
      <c r="W112"/>
      <c r="X112"/>
      <c r="Y112"/>
      <c r="Z112"/>
      <c r="AA112"/>
      <c r="AB112"/>
      <c r="AC112"/>
      <c r="AD112"/>
      <c r="AE112"/>
      <c r="AF112"/>
      <c r="AG112"/>
      <c r="AH112"/>
      <c r="AI112"/>
      <c r="AJ112"/>
      <c r="AK112"/>
      <c r="AL112"/>
      <c r="AM112"/>
      <c r="AN112"/>
      <c r="AO112"/>
      <c r="AP112"/>
      <c r="AQ112"/>
      <c r="AR112"/>
      <c r="AS112"/>
      <c r="AT112"/>
      <c r="AU112"/>
      <c r="AV112"/>
      <c r="AW112"/>
      <c r="AX112"/>
      <c r="AY112"/>
      <c r="AZ112"/>
      <c r="BA112"/>
      <c r="BB112"/>
      <c r="BC112"/>
      <c r="BD112"/>
      <c r="BE112" s="123"/>
      <c r="BF112" s="123"/>
      <c r="BR112" s="31">
        <v>810</v>
      </c>
      <c r="BS112" s="32" t="s">
        <v>1004</v>
      </c>
      <c r="CK112" s="31">
        <v>760</v>
      </c>
      <c r="CL112" s="32" t="s">
        <v>1003</v>
      </c>
      <c r="CO112" s="19" t="str">
        <f t="shared" si="2"/>
        <v>820 - Услуге културе</v>
      </c>
    </row>
    <row r="113" spans="1:93" ht="15" customHeight="1" thickBot="1">
      <c r="A113" s="262" t="s">
        <v>292</v>
      </c>
      <c r="B113" s="77" t="s">
        <v>1448</v>
      </c>
      <c r="C113" s="298" t="s">
        <v>2133</v>
      </c>
      <c r="D113" s="299" t="s">
        <v>1346</v>
      </c>
      <c r="E113" s="299"/>
      <c r="F113" s="68"/>
      <c r="G113" s="68"/>
      <c r="H113" s="68"/>
      <c r="I113" s="68"/>
      <c r="J113"/>
      <c r="K113"/>
      <c r="L113"/>
      <c r="M113"/>
      <c r="N113"/>
      <c r="O113"/>
      <c r="P113"/>
      <c r="Q113"/>
      <c r="R113"/>
      <c r="S113"/>
      <c r="T113"/>
      <c r="U113"/>
      <c r="V113"/>
      <c r="W113"/>
      <c r="X113"/>
      <c r="Y113"/>
      <c r="Z113"/>
      <c r="AA113"/>
      <c r="AB113"/>
      <c r="AC113"/>
      <c r="AD113"/>
      <c r="AE113"/>
      <c r="AF113"/>
      <c r="AG113"/>
      <c r="AH113"/>
      <c r="AI113"/>
      <c r="AJ113"/>
      <c r="AK113"/>
      <c r="AL113"/>
      <c r="AM113"/>
      <c r="AN113"/>
      <c r="AO113"/>
      <c r="AP113"/>
      <c r="AQ113"/>
      <c r="AR113"/>
      <c r="AS113"/>
      <c r="AT113"/>
      <c r="AU113"/>
      <c r="AV113"/>
      <c r="AW113"/>
      <c r="AX113"/>
      <c r="AY113"/>
      <c r="AZ113"/>
      <c r="BA113"/>
      <c r="BB113"/>
      <c r="BC113"/>
      <c r="BD113"/>
      <c r="BE113" s="123"/>
      <c r="BF113" s="123"/>
      <c r="BR113" s="31">
        <v>820</v>
      </c>
      <c r="BS113" s="32" t="s">
        <v>1005</v>
      </c>
      <c r="CK113" s="20">
        <v>800</v>
      </c>
      <c r="CL113" s="21" t="s">
        <v>1066</v>
      </c>
      <c r="CO113" s="19" t="str">
        <f t="shared" si="2"/>
        <v>830 - Услуге емитовања и штампања</v>
      </c>
    </row>
    <row r="114" spans="1:93" ht="15" customHeight="1" thickBot="1">
      <c r="A114" s="262" t="s">
        <v>293</v>
      </c>
      <c r="B114" s="77" t="s">
        <v>1449</v>
      </c>
      <c r="C114" s="300" t="s">
        <v>2134</v>
      </c>
      <c r="D114" s="300" t="s">
        <v>2135</v>
      </c>
      <c r="E114" s="133"/>
      <c r="F114" s="71"/>
      <c r="G114" s="71"/>
      <c r="H114" s="71"/>
      <c r="I114" s="68"/>
      <c r="J114"/>
      <c r="K114"/>
      <c r="L114"/>
      <c r="M114"/>
      <c r="N114"/>
      <c r="O114"/>
      <c r="P114"/>
      <c r="Q114"/>
      <c r="R114"/>
      <c r="S114"/>
      <c r="T114"/>
      <c r="U114"/>
      <c r="V114"/>
      <c r="W114"/>
      <c r="X114"/>
      <c r="Y114"/>
      <c r="Z114"/>
      <c r="AA114"/>
      <c r="AB114"/>
      <c r="AC114"/>
      <c r="AD114"/>
      <c r="AE114"/>
      <c r="AF114"/>
      <c r="AG114"/>
      <c r="AH114"/>
      <c r="AI114"/>
      <c r="AJ114"/>
      <c r="AK114"/>
      <c r="AL114"/>
      <c r="AM114"/>
      <c r="AN114"/>
      <c r="AO114"/>
      <c r="AP114"/>
      <c r="AQ114"/>
      <c r="AR114"/>
      <c r="AS114"/>
      <c r="AT114"/>
      <c r="AU114"/>
      <c r="AV114"/>
      <c r="AW114"/>
      <c r="AX114"/>
      <c r="AY114"/>
      <c r="AZ114"/>
      <c r="BA114"/>
      <c r="BB114"/>
      <c r="BC114"/>
      <c r="BD114"/>
      <c r="BE114" s="123"/>
      <c r="BF114" s="123"/>
      <c r="BR114" s="31">
        <v>830</v>
      </c>
      <c r="BS114" s="32" t="s">
        <v>1067</v>
      </c>
      <c r="CK114" s="31">
        <v>810</v>
      </c>
      <c r="CL114" s="32" t="s">
        <v>1004</v>
      </c>
      <c r="CO114" s="19" t="str">
        <f t="shared" si="2"/>
        <v>840 - Верске  и остале услуге заједнице</v>
      </c>
    </row>
    <row r="115" spans="1:93" ht="15" customHeight="1" thickBot="1">
      <c r="A115" s="301" t="s">
        <v>294</v>
      </c>
      <c r="B115" s="290" t="s">
        <v>1450</v>
      </c>
      <c r="C115" s="302" t="s">
        <v>2136</v>
      </c>
      <c r="D115" s="303" t="s">
        <v>2137</v>
      </c>
      <c r="E115" s="133"/>
      <c r="F115" s="72"/>
      <c r="G115" s="68"/>
      <c r="H115" s="68"/>
      <c r="I115" s="68"/>
      <c r="J115"/>
      <c r="K115"/>
      <c r="L115"/>
      <c r="M115"/>
      <c r="N115"/>
      <c r="O115"/>
      <c r="P115"/>
      <c r="Q115"/>
      <c r="R115"/>
      <c r="S115"/>
      <c r="T115"/>
      <c r="U115"/>
      <c r="V115"/>
      <c r="W115"/>
      <c r="X115"/>
      <c r="Y115"/>
      <c r="Z115"/>
      <c r="AA115"/>
      <c r="AB115"/>
      <c r="AC115"/>
      <c r="AD115"/>
      <c r="AE115"/>
      <c r="AF115"/>
      <c r="AG115"/>
      <c r="AH115"/>
      <c r="AI115"/>
      <c r="AJ115"/>
      <c r="AK115"/>
      <c r="AL115"/>
      <c r="AM115"/>
      <c r="AN115"/>
      <c r="AO115"/>
      <c r="AP115"/>
      <c r="AQ115"/>
      <c r="AR115"/>
      <c r="AS115"/>
      <c r="AT115"/>
      <c r="AU115"/>
      <c r="AV115"/>
      <c r="AW115"/>
      <c r="AX115"/>
      <c r="AY115"/>
      <c r="AZ115"/>
      <c r="BA115"/>
      <c r="BB115"/>
      <c r="BC115"/>
      <c r="BD115"/>
      <c r="BE115" s="123"/>
      <c r="BF115" s="123"/>
      <c r="BR115" s="31">
        <v>840</v>
      </c>
      <c r="BS115" s="32" t="s">
        <v>1068</v>
      </c>
      <c r="CK115" s="31">
        <v>820</v>
      </c>
      <c r="CL115" s="32" t="s">
        <v>1005</v>
      </c>
      <c r="CO115" s="19" t="str">
        <f t="shared" si="2"/>
        <v>850 - Рекреација, спорт, култура и вере  - истраживање и развој</v>
      </c>
    </row>
    <row r="116" spans="1:93" ht="15" customHeight="1" thickBot="1">
      <c r="A116" s="295" t="s">
        <v>2085</v>
      </c>
      <c r="B116" s="290" t="s">
        <v>1451</v>
      </c>
      <c r="C116" s="291" t="s">
        <v>2138</v>
      </c>
      <c r="D116" s="291" t="s">
        <v>2139</v>
      </c>
      <c r="E116" s="132"/>
      <c r="F116" s="132"/>
      <c r="G116" s="132"/>
      <c r="H116" s="68"/>
      <c r="I116" s="68"/>
      <c r="J116"/>
      <c r="K116"/>
      <c r="L116"/>
      <c r="M116"/>
      <c r="N116"/>
      <c r="O116"/>
      <c r="P116"/>
      <c r="Q116"/>
      <c r="R116"/>
      <c r="S116"/>
      <c r="T116"/>
      <c r="U116"/>
      <c r="V116"/>
      <c r="W116"/>
      <c r="X116"/>
      <c r="Y116"/>
      <c r="Z116"/>
      <c r="AA116"/>
      <c r="AB116"/>
      <c r="AC116"/>
      <c r="AD116"/>
      <c r="AE116"/>
      <c r="AF116"/>
      <c r="AG116"/>
      <c r="AH116"/>
      <c r="AI116"/>
      <c r="AJ116"/>
      <c r="AK116"/>
      <c r="AL116"/>
      <c r="AM116"/>
      <c r="AN116"/>
      <c r="AO116"/>
      <c r="AP116"/>
      <c r="AQ116"/>
      <c r="AR116"/>
      <c r="AS116"/>
      <c r="AT116"/>
      <c r="AU116"/>
      <c r="AV116"/>
      <c r="AW116"/>
      <c r="AX116"/>
      <c r="AY116"/>
      <c r="AZ116"/>
      <c r="BA116"/>
      <c r="BB116"/>
      <c r="BC116"/>
      <c r="BD116"/>
      <c r="BE116" s="123"/>
      <c r="BF116" s="123"/>
      <c r="BR116" s="31">
        <v>850</v>
      </c>
      <c r="BS116" s="32" t="s">
        <v>1069</v>
      </c>
      <c r="CK116" s="31">
        <v>830</v>
      </c>
      <c r="CL116" s="32" t="s">
        <v>1067</v>
      </c>
      <c r="CO116" s="19" t="str">
        <f t="shared" si="2"/>
        <v>860 - Рекреација, спорт, култура и вере, некласификовано на другом месту</v>
      </c>
    </row>
    <row r="117" spans="1:93" ht="15" customHeight="1" thickBot="1">
      <c r="A117" s="295" t="s">
        <v>295</v>
      </c>
      <c r="B117" s="290" t="s">
        <v>1452</v>
      </c>
      <c r="C117" s="291" t="s">
        <v>2140</v>
      </c>
      <c r="D117" s="291" t="s">
        <v>2141</v>
      </c>
      <c r="E117" s="78"/>
      <c r="F117" s="68"/>
      <c r="G117" s="68"/>
      <c r="H117" s="68"/>
      <c r="I117" s="68"/>
      <c r="J117"/>
      <c r="K117"/>
      <c r="L117"/>
      <c r="M117"/>
      <c r="N117"/>
      <c r="O117"/>
      <c r="P117"/>
      <c r="Q117"/>
      <c r="R117"/>
      <c r="S117"/>
      <c r="T117"/>
      <c r="U117"/>
      <c r="V117"/>
      <c r="W117"/>
      <c r="X117"/>
      <c r="Y117"/>
      <c r="Z117"/>
      <c r="AA117"/>
      <c r="AB117"/>
      <c r="AC117"/>
      <c r="AD117"/>
      <c r="AE117"/>
      <c r="AF117"/>
      <c r="AG117"/>
      <c r="AH117"/>
      <c r="AI117"/>
      <c r="AJ117"/>
      <c r="AK117"/>
      <c r="AL117"/>
      <c r="AM117"/>
      <c r="AN117"/>
      <c r="AO117"/>
      <c r="AP117"/>
      <c r="AQ117"/>
      <c r="AR117"/>
      <c r="AS117"/>
      <c r="AT117"/>
      <c r="AU117"/>
      <c r="AV117"/>
      <c r="AW117"/>
      <c r="AX117"/>
      <c r="AY117"/>
      <c r="AZ117"/>
      <c r="BA117"/>
      <c r="BB117"/>
      <c r="BC117"/>
      <c r="BD117"/>
      <c r="BE117" s="123"/>
      <c r="BF117" s="123"/>
      <c r="BR117" s="31">
        <v>860</v>
      </c>
      <c r="BS117" s="32" t="s">
        <v>1070</v>
      </c>
      <c r="CK117" s="31">
        <v>840</v>
      </c>
      <c r="CL117" s="32" t="s">
        <v>1068</v>
      </c>
      <c r="CO117" s="19" t="str">
        <f t="shared" si="2"/>
        <v>900 - ОБРАЗОВАЊЕ</v>
      </c>
    </row>
    <row r="118" spans="1:93" ht="15" customHeight="1" thickBot="1">
      <c r="A118" s="262" t="s">
        <v>2073</v>
      </c>
      <c r="B118" s="290" t="s">
        <v>1453</v>
      </c>
      <c r="C118" s="291" t="s">
        <v>2142</v>
      </c>
      <c r="D118" s="292" t="s">
        <v>2143</v>
      </c>
      <c r="E118" s="304" t="s">
        <v>2144</v>
      </c>
      <c r="F118" s="68"/>
      <c r="G118" s="68"/>
      <c r="H118" s="68"/>
      <c r="I118" s="68"/>
      <c r="J118"/>
      <c r="K118"/>
      <c r="L118"/>
      <c r="M118"/>
      <c r="N118"/>
      <c r="O118"/>
      <c r="P118"/>
      <c r="Q118"/>
      <c r="R118"/>
      <c r="S118"/>
      <c r="T118"/>
      <c r="U118"/>
      <c r="V118"/>
      <c r="W118"/>
      <c r="X118"/>
      <c r="Y118"/>
      <c r="Z118"/>
      <c r="AA118"/>
      <c r="AB118"/>
      <c r="AC118"/>
      <c r="AD118"/>
      <c r="AE118"/>
      <c r="AF118"/>
      <c r="AG118"/>
      <c r="AH118"/>
      <c r="AI118"/>
      <c r="AJ118"/>
      <c r="AK118"/>
      <c r="AL118"/>
      <c r="AM118"/>
      <c r="AN118"/>
      <c r="AO118"/>
      <c r="AP118"/>
      <c r="AQ118"/>
      <c r="AR118"/>
      <c r="AS118"/>
      <c r="AT118"/>
      <c r="AU118"/>
      <c r="AV118"/>
      <c r="AW118"/>
      <c r="AX118"/>
      <c r="AY118"/>
      <c r="AZ118"/>
      <c r="BA118"/>
      <c r="BB118"/>
      <c r="BC118"/>
      <c r="BD118"/>
      <c r="BE118" s="123"/>
      <c r="BF118" s="123"/>
      <c r="BR118" s="20">
        <v>900</v>
      </c>
      <c r="BS118" s="21" t="s">
        <v>1006</v>
      </c>
      <c r="CK118" s="31">
        <v>850</v>
      </c>
      <c r="CL118" s="32" t="s">
        <v>1069</v>
      </c>
      <c r="CO118" s="19" t="str">
        <f t="shared" si="2"/>
        <v>910 - Предшколско и основно образовање</v>
      </c>
    </row>
    <row r="119" spans="1:93" ht="15" customHeight="1" thickBot="1">
      <c r="A119" s="305" t="s">
        <v>2074</v>
      </c>
      <c r="B119" s="290" t="s">
        <v>1454</v>
      </c>
      <c r="C119" s="291" t="s">
        <v>2145</v>
      </c>
      <c r="D119" s="306" t="s">
        <v>2146</v>
      </c>
      <c r="E119" s="125"/>
      <c r="F119" s="68"/>
      <c r="G119" s="68"/>
      <c r="H119" s="68"/>
      <c r="I119" s="68"/>
      <c r="J119"/>
      <c r="K119"/>
      <c r="L119"/>
      <c r="M119"/>
      <c r="N119"/>
      <c r="O119"/>
      <c r="P119"/>
      <c r="Q119"/>
      <c r="R119"/>
      <c r="S119"/>
      <c r="T119"/>
      <c r="U119"/>
      <c r="V119"/>
      <c r="W119"/>
      <c r="X119"/>
      <c r="Y119"/>
      <c r="Z119"/>
      <c r="AA119"/>
      <c r="AB119"/>
      <c r="AC119"/>
      <c r="AD119"/>
      <c r="AE119"/>
      <c r="AF119"/>
      <c r="AG119"/>
      <c r="AH119"/>
      <c r="AI119"/>
      <c r="AJ119"/>
      <c r="AK119"/>
      <c r="AL119"/>
      <c r="AM119"/>
      <c r="AN119"/>
      <c r="AO119"/>
      <c r="AP119"/>
      <c r="AQ119"/>
      <c r="AR119"/>
      <c r="AS119"/>
      <c r="AT119"/>
      <c r="AU119"/>
      <c r="AV119"/>
      <c r="AW119"/>
      <c r="AX119"/>
      <c r="AY119"/>
      <c r="AZ119"/>
      <c r="BA119"/>
      <c r="BB119"/>
      <c r="BC119"/>
      <c r="BD119"/>
      <c r="BE119" s="123"/>
      <c r="BF119" s="123"/>
      <c r="BR119" s="31">
        <v>910</v>
      </c>
      <c r="BS119" s="32" t="s">
        <v>1007</v>
      </c>
      <c r="CK119" s="31">
        <v>860</v>
      </c>
      <c r="CL119" s="32" t="s">
        <v>1070</v>
      </c>
      <c r="CO119" s="19" t="str">
        <f t="shared" si="2"/>
        <v>911 - Предшколско образовање</v>
      </c>
    </row>
    <row r="120" spans="1:93" ht="15" customHeight="1" thickBot="1">
      <c r="A120" s="262" t="s">
        <v>2075</v>
      </c>
      <c r="B120" s="290" t="s">
        <v>1455</v>
      </c>
      <c r="C120" s="291" t="s">
        <v>2147</v>
      </c>
      <c r="D120" s="307"/>
      <c r="E120" s="132"/>
      <c r="F120" s="69"/>
      <c r="G120" s="78"/>
      <c r="H120" s="68"/>
      <c r="I120" s="68"/>
      <c r="J120"/>
      <c r="K120"/>
      <c r="L120"/>
      <c r="M120"/>
      <c r="N120"/>
      <c r="O120"/>
      <c r="P120"/>
      <c r="Q120"/>
      <c r="R120"/>
      <c r="S120"/>
      <c r="T120"/>
      <c r="U120"/>
      <c r="V120"/>
      <c r="W120"/>
      <c r="X120"/>
      <c r="Y120"/>
      <c r="Z120"/>
      <c r="AA120"/>
      <c r="AB120"/>
      <c r="AC120"/>
      <c r="AD120"/>
      <c r="AE120"/>
      <c r="AF120"/>
      <c r="AG120"/>
      <c r="AH120"/>
      <c r="AI120"/>
      <c r="AJ120"/>
      <c r="AK120"/>
      <c r="AL120"/>
      <c r="AM120"/>
      <c r="AN120"/>
      <c r="AO120"/>
      <c r="AP120"/>
      <c r="AQ120"/>
      <c r="AR120"/>
      <c r="AS120"/>
      <c r="AT120"/>
      <c r="AU120"/>
      <c r="AV120"/>
      <c r="AW120"/>
      <c r="AX120"/>
      <c r="AY120"/>
      <c r="AZ120"/>
      <c r="BA120"/>
      <c r="BB120"/>
      <c r="BC120"/>
      <c r="BD120"/>
      <c r="BE120" s="123"/>
      <c r="BF120" s="123"/>
      <c r="BR120" s="36">
        <v>911</v>
      </c>
      <c r="BS120" s="37" t="s">
        <v>1008</v>
      </c>
      <c r="CK120" s="20">
        <v>900</v>
      </c>
      <c r="CL120" s="21" t="s">
        <v>1006</v>
      </c>
      <c r="CO120" s="19" t="str">
        <f t="shared" si="2"/>
        <v>912 - Основно образовање</v>
      </c>
    </row>
    <row r="121" spans="1:93" ht="15" customHeight="1" thickBot="1">
      <c r="A121" s="308" t="s">
        <v>2076</v>
      </c>
      <c r="B121" s="309" t="s">
        <v>1456</v>
      </c>
      <c r="C121" s="310" t="s">
        <v>2148</v>
      </c>
      <c r="D121" s="311" t="s">
        <v>2149</v>
      </c>
      <c r="E121" s="312" t="s">
        <v>2150</v>
      </c>
      <c r="F121" s="78"/>
      <c r="G121" s="68"/>
      <c r="H121" s="68"/>
      <c r="I121" s="68"/>
      <c r="J121"/>
      <c r="K121"/>
      <c r="L121"/>
      <c r="M121"/>
      <c r="N121"/>
      <c r="O121"/>
      <c r="P121"/>
      <c r="Q121"/>
      <c r="R121"/>
      <c r="S121"/>
      <c r="T121"/>
      <c r="U121"/>
      <c r="V121"/>
      <c r="W121"/>
      <c r="X121"/>
      <c r="Y121"/>
      <c r="Z121"/>
      <c r="AA121"/>
      <c r="AB121"/>
      <c r="AC121"/>
      <c r="AD121"/>
      <c r="AE121"/>
      <c r="AF121"/>
      <c r="AG121"/>
      <c r="AH121"/>
      <c r="AI121"/>
      <c r="AJ121"/>
      <c r="AK121"/>
      <c r="AL121"/>
      <c r="AM121"/>
      <c r="AN121"/>
      <c r="AO121"/>
      <c r="AP121"/>
      <c r="AQ121"/>
      <c r="AR121"/>
      <c r="AS121"/>
      <c r="AT121"/>
      <c r="AU121"/>
      <c r="AV121"/>
      <c r="AW121"/>
      <c r="AX121"/>
      <c r="AY121"/>
      <c r="AZ121"/>
      <c r="BA121"/>
      <c r="BB121"/>
      <c r="BC121"/>
      <c r="BD121"/>
      <c r="BE121" s="123"/>
      <c r="BF121" s="123"/>
      <c r="BR121" s="36">
        <v>912</v>
      </c>
      <c r="BS121" s="37" t="s">
        <v>1239</v>
      </c>
      <c r="CK121" s="31">
        <v>910</v>
      </c>
      <c r="CL121" s="32" t="s">
        <v>1007</v>
      </c>
      <c r="CO121" s="19" t="str">
        <f t="shared" si="2"/>
        <v>913 - Основно образовање са домом ученика</v>
      </c>
    </row>
    <row r="122" spans="1:93" ht="15" customHeight="1" thickBot="1">
      <c r="A122" s="262" t="s">
        <v>2077</v>
      </c>
      <c r="B122" s="290" t="s">
        <v>1457</v>
      </c>
      <c r="C122" s="291" t="s">
        <v>2151</v>
      </c>
      <c r="D122" s="306" t="s">
        <v>2152</v>
      </c>
      <c r="E122" s="69" t="s">
        <v>2153</v>
      </c>
      <c r="F122" s="68" t="s">
        <v>2156</v>
      </c>
      <c r="G122" s="68" t="s">
        <v>2155</v>
      </c>
      <c r="H122" s="68" t="s">
        <v>2154</v>
      </c>
      <c r="I122" s="68"/>
      <c r="J122"/>
      <c r="K122"/>
      <c r="L122"/>
      <c r="M122"/>
      <c r="N122"/>
      <c r="O122"/>
      <c r="P122"/>
      <c r="Q122"/>
      <c r="R122"/>
      <c r="S122"/>
      <c r="T122"/>
      <c r="U122"/>
      <c r="V122"/>
      <c r="W122"/>
      <c r="X122"/>
      <c r="Y122"/>
      <c r="Z122"/>
      <c r="AA122"/>
      <c r="AB122"/>
      <c r="AC122"/>
      <c r="AD122"/>
      <c r="AE122"/>
      <c r="AF122"/>
      <c r="AG122"/>
      <c r="AH122"/>
      <c r="AI122"/>
      <c r="AJ122"/>
      <c r="AK122"/>
      <c r="AL122"/>
      <c r="AM122"/>
      <c r="AN122"/>
      <c r="AO122"/>
      <c r="AP122"/>
      <c r="AQ122"/>
      <c r="AR122"/>
      <c r="AS122"/>
      <c r="AT122"/>
      <c r="AU122"/>
      <c r="AV122"/>
      <c r="AW122"/>
      <c r="AX122"/>
      <c r="AY122"/>
      <c r="AZ122"/>
      <c r="BA122"/>
      <c r="BB122"/>
      <c r="BC122"/>
      <c r="BD122"/>
      <c r="BE122" s="123"/>
      <c r="BF122" s="123"/>
      <c r="BR122" s="36">
        <v>913</v>
      </c>
      <c r="BS122" s="37" t="s">
        <v>1071</v>
      </c>
      <c r="CK122" s="36">
        <v>911</v>
      </c>
      <c r="CL122" s="37" t="s">
        <v>1008</v>
      </c>
      <c r="CO122" s="19" t="str">
        <f t="shared" si="2"/>
        <v>914 - Основно образовање са средњом школом</v>
      </c>
    </row>
    <row r="123" spans="1:93" ht="15" customHeight="1" thickBot="1">
      <c r="A123" s="295" t="s">
        <v>2078</v>
      </c>
      <c r="B123" s="290" t="s">
        <v>1458</v>
      </c>
      <c r="C123" s="306" t="s">
        <v>1347</v>
      </c>
      <c r="D123" s="306" t="s">
        <v>1586</v>
      </c>
      <c r="E123" s="291" t="s">
        <v>2157</v>
      </c>
      <c r="F123" s="126"/>
      <c r="G123" s="68"/>
      <c r="H123" s="68"/>
      <c r="I123" s="68"/>
      <c r="J123"/>
      <c r="K123"/>
      <c r="L123"/>
      <c r="M123"/>
      <c r="N123"/>
      <c r="O123"/>
      <c r="P123"/>
      <c r="Q123"/>
      <c r="R123"/>
      <c r="S123"/>
      <c r="T123"/>
      <c r="U123"/>
      <c r="V123"/>
      <c r="W123"/>
      <c r="X123"/>
      <c r="Y123"/>
      <c r="Z123"/>
      <c r="AA123"/>
      <c r="AB123"/>
      <c r="AC123"/>
      <c r="AD123"/>
      <c r="AE123"/>
      <c r="AF123"/>
      <c r="AG123"/>
      <c r="AH123"/>
      <c r="AI123"/>
      <c r="AJ123"/>
      <c r="AK123"/>
      <c r="AL123"/>
      <c r="AM123"/>
      <c r="AN123"/>
      <c r="AO123"/>
      <c r="AP123"/>
      <c r="AQ123"/>
      <c r="AR123"/>
      <c r="AS123"/>
      <c r="AT123"/>
      <c r="AU123"/>
      <c r="AV123"/>
      <c r="AW123"/>
      <c r="AX123"/>
      <c r="AY123"/>
      <c r="AZ123"/>
      <c r="BA123"/>
      <c r="BB123"/>
      <c r="BC123"/>
      <c r="BD123"/>
      <c r="BE123" s="123"/>
      <c r="BF123" s="123"/>
      <c r="BR123" s="36">
        <v>914</v>
      </c>
      <c r="BS123" s="37" t="s">
        <v>1072</v>
      </c>
      <c r="CK123" s="36">
        <v>912</v>
      </c>
      <c r="CL123" s="37" t="s">
        <v>1239</v>
      </c>
      <c r="CO123" s="19" t="str">
        <f t="shared" si="2"/>
        <v>915 - Специјално основно образовање</v>
      </c>
    </row>
    <row r="124" spans="1:93" ht="15" customHeight="1" thickBot="1">
      <c r="A124" s="313" t="s">
        <v>2079</v>
      </c>
      <c r="B124" s="314" t="s">
        <v>1459</v>
      </c>
      <c r="C124" s="306" t="s">
        <v>2158</v>
      </c>
      <c r="D124" s="137"/>
      <c r="E124" s="126"/>
      <c r="F124" s="126"/>
      <c r="G124" s="74"/>
      <c r="H124" s="74"/>
      <c r="I124" s="74"/>
      <c r="J124"/>
      <c r="K124"/>
      <c r="L124"/>
      <c r="M124"/>
      <c r="N124"/>
      <c r="O124"/>
      <c r="P124"/>
      <c r="Q124"/>
      <c r="R124"/>
      <c r="S124"/>
      <c r="T124"/>
      <c r="U124"/>
      <c r="V124"/>
      <c r="W124"/>
      <c r="X124"/>
      <c r="Y124"/>
      <c r="Z124"/>
      <c r="AA124"/>
      <c r="AB124"/>
      <c r="AC124"/>
      <c r="AD124"/>
      <c r="AE124"/>
      <c r="AF124"/>
      <c r="AG124"/>
      <c r="AH124"/>
      <c r="AI124"/>
      <c r="AJ124"/>
      <c r="AK124"/>
      <c r="AL124"/>
      <c r="AM124"/>
      <c r="AN124"/>
      <c r="AO124"/>
      <c r="AP124"/>
      <c r="AQ124"/>
      <c r="AR124"/>
      <c r="AS124"/>
      <c r="AT124"/>
      <c r="AU124"/>
      <c r="AV124"/>
      <c r="AW124"/>
      <c r="AX124"/>
      <c r="AY124"/>
      <c r="AZ124"/>
      <c r="BA124"/>
      <c r="BB124"/>
      <c r="BC124"/>
      <c r="BD124"/>
      <c r="BE124" s="123"/>
      <c r="BF124" s="123"/>
      <c r="BR124" s="36">
        <v>915</v>
      </c>
      <c r="BS124" s="37" t="s">
        <v>1073</v>
      </c>
      <c r="CK124" s="36">
        <v>913</v>
      </c>
      <c r="CL124" s="37" t="s">
        <v>1071</v>
      </c>
      <c r="CO124" s="19" t="str">
        <f t="shared" si="2"/>
        <v>916 - Основно образовање са средњом школом и домом ученика</v>
      </c>
    </row>
    <row r="125" spans="1:93" ht="15" customHeight="1">
      <c r="A125" s="89" t="s">
        <v>2080</v>
      </c>
      <c r="B125" s="284" t="s">
        <v>2087</v>
      </c>
      <c r="C125" s="62" t="s">
        <v>1348</v>
      </c>
      <c r="D125" s="61" t="s">
        <v>2159</v>
      </c>
      <c r="E125" s="61" t="s">
        <v>2160</v>
      </c>
      <c r="F125" s="64" t="s">
        <v>2161</v>
      </c>
      <c r="BE125" s="123"/>
      <c r="BF125" s="123"/>
      <c r="BR125" s="36">
        <v>916</v>
      </c>
      <c r="BS125" s="37" t="s">
        <v>1009</v>
      </c>
      <c r="CK125" s="36">
        <v>914</v>
      </c>
      <c r="CL125" s="37" t="s">
        <v>1072</v>
      </c>
      <c r="CO125" s="19" t="str">
        <f t="shared" si="2"/>
        <v>920 - Средње образовање</v>
      </c>
    </row>
    <row r="126" spans="1:93" ht="15" customHeight="1">
      <c r="A126" s="89" t="s">
        <v>296</v>
      </c>
      <c r="B126" s="285" t="s">
        <v>2088</v>
      </c>
      <c r="C126" s="62" t="s">
        <v>2162</v>
      </c>
      <c r="D126" s="61" t="s">
        <v>1463</v>
      </c>
      <c r="E126" s="63" t="s">
        <v>2163</v>
      </c>
      <c r="F126" s="64"/>
      <c r="BE126" s="123"/>
      <c r="BF126" s="123"/>
      <c r="BR126" s="31">
        <v>920</v>
      </c>
      <c r="BS126" s="32" t="s">
        <v>1240</v>
      </c>
      <c r="CK126" s="36">
        <v>915</v>
      </c>
      <c r="CL126" s="37" t="s">
        <v>1073</v>
      </c>
      <c r="CO126" s="19" t="str">
        <f t="shared" si="2"/>
        <v>921 - Ниже средње образовање</v>
      </c>
    </row>
    <row r="127" spans="1:93" ht="27.75" customHeight="1">
      <c r="A127" s="274" t="s">
        <v>1412</v>
      </c>
      <c r="B127" s="285" t="s">
        <v>2089</v>
      </c>
      <c r="C127" s="62" t="s">
        <v>1349</v>
      </c>
      <c r="D127" s="61" t="s">
        <v>1350</v>
      </c>
      <c r="E127" s="63" t="s">
        <v>1464</v>
      </c>
      <c r="F127" s="64" t="s">
        <v>1589</v>
      </c>
      <c r="BE127" s="123"/>
      <c r="BF127" s="123"/>
      <c r="BR127" s="36">
        <v>921</v>
      </c>
      <c r="BS127" s="37" t="s">
        <v>1010</v>
      </c>
      <c r="CK127" s="36">
        <v>916</v>
      </c>
      <c r="CL127" s="37" t="s">
        <v>1009</v>
      </c>
      <c r="CO127" s="19" t="str">
        <f t="shared" si="2"/>
        <v>922 - Више средње образовање</v>
      </c>
    </row>
    <row r="128" spans="1:93" ht="30" customHeight="1">
      <c r="A128" s="282" t="s">
        <v>2081</v>
      </c>
      <c r="B128" s="285" t="s">
        <v>2090</v>
      </c>
      <c r="F128" s="64"/>
      <c r="BE128" s="123"/>
      <c r="BF128" s="123"/>
      <c r="BR128" s="36">
        <v>922</v>
      </c>
      <c r="BS128" s="37" t="s">
        <v>1074</v>
      </c>
      <c r="CK128" s="31">
        <v>920</v>
      </c>
      <c r="CL128" s="32" t="s">
        <v>1240</v>
      </c>
      <c r="CO128" s="19" t="str">
        <f t="shared" si="2"/>
        <v>923 - Средње образовање са домом ученика</v>
      </c>
    </row>
    <row r="129" spans="1:93" ht="28.5" customHeight="1">
      <c r="A129" s="276" t="s">
        <v>2082</v>
      </c>
      <c r="B129" s="285" t="s">
        <v>2091</v>
      </c>
      <c r="C129" s="62" t="s">
        <v>2164</v>
      </c>
      <c r="D129" s="61" t="s">
        <v>2165</v>
      </c>
      <c r="E129" s="63" t="s">
        <v>2166</v>
      </c>
      <c r="F129" s="64"/>
      <c r="BE129" s="123"/>
      <c r="BF129" s="123"/>
      <c r="BR129" s="36">
        <v>923</v>
      </c>
      <c r="BS129" s="37" t="s">
        <v>1011</v>
      </c>
      <c r="CK129" s="36">
        <v>921</v>
      </c>
      <c r="CL129" s="37" t="s">
        <v>1010</v>
      </c>
      <c r="CO129" s="19" t="str">
        <f t="shared" si="2"/>
        <v>930 - Више образовање</v>
      </c>
    </row>
    <row r="130" spans="1:93" ht="15.75" customHeight="1">
      <c r="A130" s="277" t="s">
        <v>2083</v>
      </c>
      <c r="B130" s="285" t="s">
        <v>2092</v>
      </c>
      <c r="C130" s="62" t="s">
        <v>2167</v>
      </c>
      <c r="D130" s="61" t="s">
        <v>2168</v>
      </c>
      <c r="E130" s="63" t="s">
        <v>2169</v>
      </c>
      <c r="F130" s="64"/>
      <c r="BE130" s="123"/>
      <c r="BF130" s="123"/>
      <c r="BR130" s="31">
        <v>930</v>
      </c>
      <c r="BS130" s="32" t="s">
        <v>1012</v>
      </c>
      <c r="CK130" s="36">
        <v>922</v>
      </c>
      <c r="CL130" s="37" t="s">
        <v>1074</v>
      </c>
      <c r="CO130" s="19" t="str">
        <f t="shared" ref="CO130:CO141" si="3">BR131&amp;" - "&amp;BS131</f>
        <v>931 - Више образовање</v>
      </c>
    </row>
    <row r="131" spans="1:93" ht="15.75" customHeight="1">
      <c r="A131" s="277" t="s">
        <v>2084</v>
      </c>
      <c r="B131" s="285" t="s">
        <v>2093</v>
      </c>
      <c r="C131" s="62" t="s">
        <v>2170</v>
      </c>
      <c r="D131" s="61"/>
      <c r="E131" s="63"/>
      <c r="F131" s="64"/>
      <c r="BE131" s="123"/>
      <c r="BF131" s="123"/>
      <c r="BR131" s="36">
        <v>931</v>
      </c>
      <c r="BS131" s="37" t="s">
        <v>1012</v>
      </c>
      <c r="CK131" s="36">
        <v>923</v>
      </c>
      <c r="CL131" s="37" t="s">
        <v>1011</v>
      </c>
      <c r="CO131" s="19" t="str">
        <f t="shared" si="3"/>
        <v>932 - Више образовање са студентским домом</v>
      </c>
    </row>
    <row r="132" spans="1:93" ht="15.75" customHeight="1">
      <c r="A132" s="283"/>
      <c r="B132" s="62"/>
      <c r="C132" s="62"/>
      <c r="D132" s="61"/>
      <c r="E132" s="63"/>
      <c r="F132" s="64"/>
      <c r="BE132" s="123"/>
      <c r="BF132" s="123"/>
      <c r="BR132" s="36">
        <v>932</v>
      </c>
      <c r="BS132" s="37" t="s">
        <v>1013</v>
      </c>
      <c r="CK132" s="31">
        <v>930</v>
      </c>
      <c r="CL132" s="32" t="s">
        <v>1012</v>
      </c>
      <c r="CO132" s="19" t="str">
        <f t="shared" si="3"/>
        <v>940 - Високо образовање</v>
      </c>
    </row>
    <row r="133" spans="1:93" ht="15" customHeight="1" thickBot="1">
      <c r="A133" s="62"/>
      <c r="B133" s="62"/>
      <c r="C133" s="62"/>
      <c r="D133" s="61"/>
      <c r="E133" s="63"/>
      <c r="F133" s="64"/>
      <c r="BE133" s="123"/>
      <c r="BF133" s="123"/>
      <c r="BR133" s="31">
        <v>940</v>
      </c>
      <c r="BS133" s="32" t="s">
        <v>1014</v>
      </c>
      <c r="CK133" s="36">
        <v>931</v>
      </c>
      <c r="CL133" s="37" t="s">
        <v>1012</v>
      </c>
      <c r="CO133" s="19" t="str">
        <f t="shared" si="3"/>
        <v>941 - Високо образовање - први степен</v>
      </c>
    </row>
    <row r="134" spans="1:93" ht="15" customHeight="1" thickBot="1">
      <c r="A134" s="185" t="s">
        <v>2001</v>
      </c>
      <c r="B134" s="76" t="s">
        <v>1594</v>
      </c>
      <c r="C134" s="79"/>
      <c r="D134" s="286" t="s">
        <v>2186</v>
      </c>
      <c r="E134" s="126"/>
      <c r="F134" s="80"/>
      <c r="G134" s="81"/>
      <c r="H134" s="81"/>
      <c r="I134" s="81"/>
      <c r="J134" s="81"/>
      <c r="K134" s="81"/>
      <c r="L134" s="82"/>
      <c r="M134" s="82"/>
      <c r="N134" s="82"/>
      <c r="O134" s="82"/>
      <c r="P134" s="82"/>
      <c r="BE134" s="123"/>
      <c r="BF134" s="123"/>
      <c r="BR134" s="36">
        <v>941</v>
      </c>
      <c r="BS134" s="37" t="s">
        <v>1075</v>
      </c>
      <c r="CK134" s="36">
        <v>932</v>
      </c>
      <c r="CL134" s="37" t="s">
        <v>1013</v>
      </c>
      <c r="CO134" s="19" t="str">
        <f t="shared" si="3"/>
        <v>942 - Високо образовање -  други степен</v>
      </c>
    </row>
    <row r="135" spans="1:93" ht="45.75" customHeight="1" thickBot="1">
      <c r="A135" s="185" t="s">
        <v>2002</v>
      </c>
      <c r="B135" s="76" t="s">
        <v>1595</v>
      </c>
      <c r="C135" s="84"/>
      <c r="D135" s="286" t="s">
        <v>1328</v>
      </c>
      <c r="E135" s="286" t="s">
        <v>2187</v>
      </c>
      <c r="F135" s="126"/>
      <c r="G135" s="85"/>
      <c r="H135" s="85"/>
      <c r="I135" s="85"/>
      <c r="J135" s="85"/>
      <c r="K135" s="85"/>
      <c r="L135" s="86"/>
      <c r="M135" s="86"/>
      <c r="N135" s="86"/>
      <c r="O135" s="86"/>
      <c r="P135" s="86"/>
      <c r="BE135" s="123"/>
      <c r="BF135" s="123"/>
      <c r="BR135" s="36">
        <v>942</v>
      </c>
      <c r="BS135" s="37" t="s">
        <v>1076</v>
      </c>
      <c r="CK135" s="31">
        <v>940</v>
      </c>
      <c r="CL135" s="32" t="s">
        <v>1014</v>
      </c>
      <c r="CO135" s="19" t="str">
        <f t="shared" si="3"/>
        <v>950 - Образовање које није дефинисано нивоом</v>
      </c>
    </row>
    <row r="136" spans="1:93" ht="15" customHeight="1" thickBot="1">
      <c r="A136" s="185" t="s">
        <v>2003</v>
      </c>
      <c r="B136" s="76" t="s">
        <v>1596</v>
      </c>
      <c r="C136" s="84"/>
      <c r="D136" s="286" t="s">
        <v>2188</v>
      </c>
      <c r="E136" s="126"/>
      <c r="F136" s="126"/>
      <c r="G136" s="85"/>
      <c r="H136" s="85"/>
      <c r="I136" s="85"/>
      <c r="J136" s="85"/>
      <c r="K136" s="85"/>
      <c r="L136" s="86"/>
      <c r="M136" s="86"/>
      <c r="N136" s="86"/>
      <c r="O136" s="86"/>
      <c r="P136" s="86"/>
      <c r="BE136" s="123"/>
      <c r="BF136" s="123"/>
      <c r="BR136" s="31">
        <v>950</v>
      </c>
      <c r="BS136" s="32" t="s">
        <v>1015</v>
      </c>
      <c r="CK136" s="36">
        <v>941</v>
      </c>
      <c r="CL136" s="37" t="s">
        <v>1075</v>
      </c>
      <c r="CO136" s="19" t="str">
        <f t="shared" si="3"/>
        <v>960 - Помоћне услуге образовању</v>
      </c>
    </row>
    <row r="137" spans="1:93" ht="15" customHeight="1" thickBot="1">
      <c r="A137" s="185" t="s">
        <v>2004</v>
      </c>
      <c r="B137" s="76" t="s">
        <v>1597</v>
      </c>
      <c r="C137" s="84"/>
      <c r="D137" s="286" t="s">
        <v>2189</v>
      </c>
      <c r="E137" s="126"/>
      <c r="F137" s="126"/>
      <c r="G137" s="85"/>
      <c r="H137" s="85"/>
      <c r="I137" s="85"/>
      <c r="J137" s="85"/>
      <c r="K137" s="85"/>
      <c r="L137" s="86"/>
      <c r="M137" s="86"/>
      <c r="N137" s="86"/>
      <c r="O137" s="86"/>
      <c r="P137" s="86"/>
      <c r="BE137" s="123"/>
      <c r="BF137" s="123"/>
      <c r="BR137" s="31">
        <v>960</v>
      </c>
      <c r="BS137" s="32" t="s">
        <v>1016</v>
      </c>
      <c r="CK137" s="36">
        <v>942</v>
      </c>
      <c r="CL137" s="37" t="s">
        <v>1076</v>
      </c>
      <c r="CO137" s="19" t="str">
        <f t="shared" si="3"/>
        <v>970 - Образовање -  истраживање и развој</v>
      </c>
    </row>
    <row r="138" spans="1:93" ht="15" customHeight="1" thickBot="1">
      <c r="A138" s="185" t="s">
        <v>2005</v>
      </c>
      <c r="B138" s="76" t="s">
        <v>1598</v>
      </c>
      <c r="C138" s="84"/>
      <c r="D138" s="318" t="s">
        <v>2191</v>
      </c>
      <c r="E138" s="318" t="s">
        <v>2190</v>
      </c>
      <c r="F138" s="126"/>
      <c r="G138" s="85"/>
      <c r="H138" s="85"/>
      <c r="I138" s="85"/>
      <c r="J138" s="85"/>
      <c r="K138" s="85"/>
      <c r="L138" s="86"/>
      <c r="M138" s="86"/>
      <c r="N138" s="86"/>
      <c r="O138" s="86"/>
      <c r="P138" s="86"/>
      <c r="BE138" s="123"/>
      <c r="BF138" s="123"/>
      <c r="BR138" s="31">
        <v>970</v>
      </c>
      <c r="BS138" s="32" t="s">
        <v>1077</v>
      </c>
      <c r="CK138" s="31">
        <v>950</v>
      </c>
      <c r="CL138" s="32" t="s">
        <v>1015</v>
      </c>
      <c r="CO138" s="19" t="str">
        <f t="shared" si="3"/>
        <v>980 - Образовање некласификовано на другом месту</v>
      </c>
    </row>
    <row r="139" spans="1:93" ht="15" customHeight="1" thickBot="1">
      <c r="A139" s="315" t="s">
        <v>2006</v>
      </c>
      <c r="B139" s="320" t="s">
        <v>1599</v>
      </c>
      <c r="C139" s="321"/>
      <c r="D139" s="319" t="s">
        <v>1391</v>
      </c>
      <c r="E139" s="318" t="s">
        <v>1392</v>
      </c>
      <c r="F139" s="126"/>
      <c r="G139" s="85"/>
      <c r="H139" s="85"/>
      <c r="I139" s="85"/>
      <c r="J139" s="85"/>
      <c r="K139" s="85"/>
      <c r="L139" s="86"/>
      <c r="M139" s="86"/>
      <c r="N139" s="86"/>
      <c r="O139" s="86"/>
      <c r="P139" s="86"/>
      <c r="BE139" s="123"/>
      <c r="BF139" s="123"/>
      <c r="BR139" s="31">
        <v>980</v>
      </c>
      <c r="BS139" s="32" t="s">
        <v>1078</v>
      </c>
      <c r="CK139" s="31">
        <v>960</v>
      </c>
      <c r="CL139" s="32" t="s">
        <v>1016</v>
      </c>
      <c r="CO139" s="19" t="str">
        <f t="shared" si="3"/>
        <v xml:space="preserve"> - </v>
      </c>
    </row>
    <row r="140" spans="1:93" ht="26.25" customHeight="1" thickBot="1">
      <c r="A140" s="315" t="s">
        <v>2007</v>
      </c>
      <c r="B140" s="320" t="s">
        <v>1600</v>
      </c>
      <c r="C140" s="321"/>
      <c r="D140" s="323" t="s">
        <v>1389</v>
      </c>
      <c r="E140" s="69"/>
      <c r="F140" s="126"/>
      <c r="G140" s="85"/>
      <c r="H140" s="85"/>
      <c r="I140" s="85"/>
      <c r="J140" s="85"/>
      <c r="K140" s="85"/>
      <c r="L140" s="86"/>
      <c r="M140" s="86"/>
      <c r="N140" s="86"/>
      <c r="O140" s="86"/>
      <c r="P140" s="86"/>
      <c r="BE140" s="123"/>
      <c r="BF140" s="123"/>
      <c r="BR140" s="24"/>
      <c r="BS140" s="47"/>
      <c r="CK140" s="31">
        <v>970</v>
      </c>
      <c r="CL140" s="32" t="s">
        <v>1077</v>
      </c>
      <c r="CO140" s="19" t="str">
        <f t="shared" si="3"/>
        <v xml:space="preserve"> - </v>
      </c>
    </row>
    <row r="141" spans="1:93" ht="15" customHeight="1" thickBot="1">
      <c r="A141" s="315" t="s">
        <v>2008</v>
      </c>
      <c r="B141" s="320" t="s">
        <v>1601</v>
      </c>
      <c r="C141" s="321"/>
      <c r="D141" s="324" t="s">
        <v>2192</v>
      </c>
      <c r="E141" s="137"/>
      <c r="F141" s="137"/>
      <c r="G141" s="85"/>
      <c r="H141" s="85"/>
      <c r="I141" s="85"/>
      <c r="J141" s="85"/>
      <c r="K141" s="85"/>
      <c r="L141" s="86"/>
      <c r="M141" s="86"/>
      <c r="N141" s="86"/>
      <c r="O141" s="86"/>
      <c r="P141" s="86"/>
      <c r="BE141" s="123"/>
      <c r="BF141" s="123"/>
      <c r="BR141" s="24"/>
      <c r="BS141" s="47"/>
      <c r="CK141" s="31">
        <v>980</v>
      </c>
      <c r="CL141" s="32" t="s">
        <v>1078</v>
      </c>
      <c r="CO141" s="19" t="str">
        <f t="shared" si="3"/>
        <v xml:space="preserve"> - </v>
      </c>
    </row>
    <row r="142" spans="1:93" ht="15" customHeight="1" thickBot="1">
      <c r="A142" s="185" t="s">
        <v>2009</v>
      </c>
      <c r="B142" s="76" t="s">
        <v>1602</v>
      </c>
      <c r="C142" s="84"/>
      <c r="D142" s="319" t="s">
        <v>1388</v>
      </c>
      <c r="E142" s="126"/>
      <c r="F142" s="69"/>
      <c r="G142" s="85"/>
      <c r="H142" s="85"/>
      <c r="I142" s="85"/>
      <c r="J142" s="85"/>
      <c r="K142" s="85"/>
      <c r="L142" s="86"/>
      <c r="M142" s="86"/>
      <c r="N142" s="86"/>
      <c r="O142" s="86"/>
      <c r="P142" s="86"/>
      <c r="BE142" s="123"/>
      <c r="BF142" s="123"/>
      <c r="BR142" s="24"/>
      <c r="BS142" s="47"/>
    </row>
    <row r="143" spans="1:93" ht="15" customHeight="1" thickBot="1">
      <c r="A143" s="315" t="s">
        <v>2010</v>
      </c>
      <c r="B143" s="320" t="s">
        <v>1603</v>
      </c>
      <c r="C143" s="321"/>
      <c r="D143" s="323" t="s">
        <v>1397</v>
      </c>
      <c r="E143" s="137"/>
      <c r="F143" s="137"/>
      <c r="G143" s="85"/>
      <c r="H143" s="85"/>
      <c r="I143" s="85"/>
      <c r="J143" s="85"/>
      <c r="K143" s="85"/>
      <c r="L143" s="86"/>
      <c r="M143" s="86"/>
      <c r="N143" s="86"/>
      <c r="O143" s="86"/>
      <c r="P143" s="86"/>
      <c r="BE143" s="123"/>
      <c r="BF143" s="123"/>
    </row>
    <row r="144" spans="1:93" ht="15" customHeight="1" thickBot="1">
      <c r="A144" s="315" t="s">
        <v>2011</v>
      </c>
      <c r="B144" s="320" t="s">
        <v>1604</v>
      </c>
      <c r="C144" s="321"/>
      <c r="D144" s="322" t="s">
        <v>1337</v>
      </c>
      <c r="E144" s="318" t="s">
        <v>2061</v>
      </c>
      <c r="F144" s="318" t="s">
        <v>1339</v>
      </c>
      <c r="G144" s="85"/>
      <c r="H144" s="85"/>
      <c r="I144" s="85"/>
      <c r="J144" s="85"/>
      <c r="K144" s="85"/>
      <c r="L144" s="86"/>
      <c r="M144" s="86"/>
      <c r="N144" s="86"/>
      <c r="O144" s="86"/>
      <c r="P144" s="86"/>
      <c r="BE144" s="123"/>
      <c r="BF144" s="123"/>
    </row>
    <row r="145" spans="1:58" ht="15" customHeight="1" thickBot="1">
      <c r="A145" s="315" t="s">
        <v>2012</v>
      </c>
      <c r="B145" s="320" t="s">
        <v>1605</v>
      </c>
      <c r="C145" s="321"/>
      <c r="D145" s="323" t="s">
        <v>1331</v>
      </c>
      <c r="E145" s="137"/>
      <c r="F145" s="137"/>
      <c r="G145" s="85"/>
      <c r="H145" s="85"/>
      <c r="I145" s="85"/>
      <c r="J145" s="85"/>
      <c r="K145" s="85"/>
      <c r="L145" s="86"/>
      <c r="M145" s="86"/>
      <c r="N145" s="86"/>
      <c r="O145" s="86"/>
      <c r="P145" s="86"/>
      <c r="BE145" s="123"/>
      <c r="BF145" s="123"/>
    </row>
    <row r="146" spans="1:58" ht="15" customHeight="1" thickBot="1">
      <c r="A146" s="185" t="s">
        <v>2013</v>
      </c>
      <c r="B146" s="76" t="s">
        <v>1606</v>
      </c>
      <c r="C146" s="84"/>
      <c r="D146" s="126"/>
      <c r="E146" s="126"/>
      <c r="F146" s="69"/>
      <c r="G146" s="85"/>
      <c r="H146" s="85"/>
      <c r="I146" s="85"/>
      <c r="J146" s="85"/>
      <c r="K146" s="85"/>
      <c r="L146" s="86"/>
      <c r="M146" s="86"/>
      <c r="N146" s="86"/>
      <c r="O146" s="86"/>
      <c r="P146" s="86"/>
      <c r="BE146" s="123"/>
      <c r="BF146" s="123"/>
    </row>
    <row r="147" spans="1:58" ht="48.75" customHeight="1" thickBot="1">
      <c r="A147" s="315" t="s">
        <v>2014</v>
      </c>
      <c r="B147" s="316" t="s">
        <v>1607</v>
      </c>
      <c r="C147" s="315"/>
      <c r="D147" s="324" t="s">
        <v>2193</v>
      </c>
      <c r="E147" s="324" t="s">
        <v>2194</v>
      </c>
      <c r="F147" s="324" t="s">
        <v>1403</v>
      </c>
      <c r="G147" s="85"/>
      <c r="H147" s="85"/>
      <c r="I147" s="85"/>
      <c r="J147" s="85"/>
      <c r="K147" s="85"/>
      <c r="L147" s="86"/>
      <c r="M147" s="86"/>
      <c r="N147" s="86"/>
      <c r="O147" s="86"/>
      <c r="P147" s="86"/>
      <c r="BE147" s="123"/>
      <c r="BF147" s="123"/>
    </row>
    <row r="148" spans="1:58" ht="15" customHeight="1" thickBot="1">
      <c r="A148" s="315" t="s">
        <v>2015</v>
      </c>
      <c r="B148" s="316" t="s">
        <v>1608</v>
      </c>
      <c r="C148" s="315"/>
      <c r="D148" s="324" t="s">
        <v>2195</v>
      </c>
      <c r="E148" s="70"/>
      <c r="F148" s="85"/>
      <c r="G148" s="85"/>
      <c r="H148" s="85"/>
      <c r="I148" s="85"/>
      <c r="J148" s="85"/>
      <c r="K148" s="85"/>
      <c r="L148" s="86"/>
      <c r="M148" s="86"/>
      <c r="N148" s="86"/>
      <c r="O148" s="86"/>
      <c r="P148" s="86"/>
      <c r="BE148" s="123"/>
      <c r="BF148" s="123"/>
    </row>
    <row r="149" spans="1:58" ht="15" customHeight="1" thickBot="1">
      <c r="A149" s="315" t="s">
        <v>851</v>
      </c>
      <c r="B149" s="316" t="s">
        <v>1609</v>
      </c>
      <c r="C149" s="315"/>
      <c r="D149" s="318" t="s">
        <v>2196</v>
      </c>
      <c r="E149" s="318" t="s">
        <v>1351</v>
      </c>
      <c r="F149" s="85"/>
      <c r="G149" s="85"/>
      <c r="H149" s="85"/>
      <c r="I149" s="85"/>
      <c r="J149" s="85"/>
      <c r="K149" s="85"/>
      <c r="L149" s="86"/>
      <c r="M149" s="86"/>
      <c r="N149" s="86"/>
      <c r="O149" s="86"/>
      <c r="P149" s="86"/>
      <c r="BE149" s="123"/>
      <c r="BF149" s="123"/>
    </row>
    <row r="150" spans="1:58" ht="15" customHeight="1" thickBot="1">
      <c r="A150" s="315" t="s">
        <v>857</v>
      </c>
      <c r="B150" s="320" t="s">
        <v>1610</v>
      </c>
      <c r="C150" s="321"/>
      <c r="D150" s="306" t="s">
        <v>2197</v>
      </c>
      <c r="E150" s="126"/>
      <c r="F150" s="126"/>
      <c r="G150" s="85"/>
      <c r="H150" s="85"/>
      <c r="I150" s="85"/>
      <c r="J150" s="85"/>
      <c r="K150" s="85"/>
      <c r="L150" s="86"/>
      <c r="M150" s="86"/>
      <c r="N150" s="86"/>
      <c r="O150" s="86"/>
      <c r="P150" s="86"/>
      <c r="BE150" s="123"/>
      <c r="BF150" s="123"/>
    </row>
    <row r="151" spans="1:58" ht="15" customHeight="1" thickBot="1">
      <c r="A151" s="315" t="s">
        <v>2016</v>
      </c>
      <c r="B151" s="320" t="s">
        <v>1611</v>
      </c>
      <c r="C151" s="321"/>
      <c r="D151" s="306" t="s">
        <v>1465</v>
      </c>
      <c r="E151" s="126"/>
      <c r="F151" s="69"/>
      <c r="G151" s="85"/>
      <c r="H151" s="85"/>
      <c r="I151" s="85"/>
      <c r="J151" s="85"/>
      <c r="K151" s="85"/>
      <c r="L151" s="86"/>
      <c r="M151" s="86"/>
      <c r="N151" s="86"/>
      <c r="O151" s="86"/>
      <c r="P151" s="86"/>
      <c r="BE151" s="123"/>
      <c r="BF151" s="123"/>
    </row>
    <row r="152" spans="1:58" ht="15" customHeight="1" thickBot="1">
      <c r="A152" s="185" t="s">
        <v>2018</v>
      </c>
      <c r="B152" s="76" t="s">
        <v>1612</v>
      </c>
      <c r="C152" s="84"/>
      <c r="D152" s="286" t="s">
        <v>2198</v>
      </c>
      <c r="E152" s="325" t="s">
        <v>2199</v>
      </c>
      <c r="F152" s="85"/>
      <c r="G152" s="85"/>
      <c r="H152" s="85"/>
      <c r="I152" s="85"/>
      <c r="J152" s="85"/>
      <c r="K152" s="85"/>
      <c r="L152" s="86"/>
      <c r="M152" s="86"/>
      <c r="N152" s="86"/>
      <c r="O152" s="86"/>
      <c r="P152" s="86"/>
      <c r="BE152" s="123"/>
      <c r="BF152" s="123"/>
    </row>
    <row r="153" spans="1:58" ht="15" customHeight="1" thickBot="1">
      <c r="A153" s="315" t="s">
        <v>2017</v>
      </c>
      <c r="B153" s="320" t="s">
        <v>1613</v>
      </c>
      <c r="C153" s="321"/>
      <c r="D153" s="306" t="s">
        <v>2200</v>
      </c>
      <c r="E153" s="126"/>
      <c r="F153" s="85"/>
      <c r="G153" s="85"/>
      <c r="H153" s="85"/>
      <c r="I153" s="85"/>
      <c r="J153" s="85"/>
      <c r="K153" s="85"/>
      <c r="L153" s="86"/>
      <c r="M153" s="86"/>
      <c r="N153" s="86"/>
      <c r="O153" s="86"/>
      <c r="P153" s="86"/>
      <c r="BE153" s="123"/>
      <c r="BF153" s="123"/>
    </row>
    <row r="154" spans="1:58" ht="15" customHeight="1" thickBot="1">
      <c r="A154" s="185" t="s">
        <v>2019</v>
      </c>
      <c r="B154" s="76" t="s">
        <v>1614</v>
      </c>
      <c r="C154" s="84"/>
      <c r="D154" s="286" t="s">
        <v>1466</v>
      </c>
      <c r="E154" s="126"/>
      <c r="F154" s="69"/>
      <c r="G154" s="69"/>
      <c r="H154" s="85"/>
      <c r="I154" s="85"/>
      <c r="J154" s="85"/>
      <c r="K154" s="85"/>
      <c r="L154" s="86"/>
      <c r="M154" s="86"/>
      <c r="N154" s="86"/>
      <c r="O154" s="86"/>
      <c r="P154" s="86"/>
      <c r="BE154" s="123"/>
      <c r="BF154" s="123"/>
    </row>
    <row r="155" spans="1:58" ht="15" customHeight="1" thickBot="1">
      <c r="A155" s="185" t="s">
        <v>2020</v>
      </c>
      <c r="B155" s="76" t="s">
        <v>1615</v>
      </c>
      <c r="C155" s="84"/>
      <c r="D155" s="286" t="s">
        <v>1352</v>
      </c>
      <c r="E155" s="69" t="s">
        <v>1404</v>
      </c>
      <c r="F155" s="69"/>
      <c r="G155" s="85"/>
      <c r="H155" s="85"/>
      <c r="I155" s="85"/>
      <c r="J155" s="85"/>
      <c r="K155" s="85"/>
      <c r="L155" s="86"/>
      <c r="M155" s="86"/>
      <c r="N155" s="86"/>
      <c r="O155" s="86"/>
      <c r="P155" s="86"/>
      <c r="BE155" s="123"/>
      <c r="BF155" s="123"/>
    </row>
    <row r="156" spans="1:58" ht="15" customHeight="1" thickBot="1">
      <c r="A156" s="185" t="s">
        <v>2021</v>
      </c>
      <c r="B156" s="76" t="s">
        <v>1616</v>
      </c>
      <c r="C156" s="84"/>
      <c r="D156" s="286" t="s">
        <v>2201</v>
      </c>
      <c r="E156" s="69"/>
      <c r="F156" s="69"/>
      <c r="G156" s="85"/>
      <c r="H156" s="85"/>
      <c r="I156" s="85"/>
      <c r="J156" s="85"/>
      <c r="K156" s="85"/>
      <c r="L156" s="86"/>
      <c r="M156" s="86"/>
      <c r="N156" s="86"/>
      <c r="O156" s="86"/>
      <c r="P156" s="86"/>
      <c r="BE156" s="123"/>
      <c r="BF156" s="123"/>
    </row>
    <row r="157" spans="1:58" ht="15" customHeight="1" thickBot="1">
      <c r="A157" s="185" t="s">
        <v>2022</v>
      </c>
      <c r="B157" s="76" t="s">
        <v>1617</v>
      </c>
      <c r="C157" s="84"/>
      <c r="D157" s="286" t="s">
        <v>1333</v>
      </c>
      <c r="E157" s="286" t="s">
        <v>1335</v>
      </c>
      <c r="F157" s="327" t="s">
        <v>1336</v>
      </c>
      <c r="G157" s="85"/>
      <c r="H157" s="85"/>
      <c r="I157" s="85"/>
      <c r="J157" s="85"/>
      <c r="K157" s="85"/>
      <c r="L157" s="86"/>
      <c r="M157" s="86"/>
      <c r="N157" s="86"/>
      <c r="O157" s="86"/>
      <c r="P157" s="86"/>
      <c r="BE157" s="123"/>
      <c r="BF157" s="123"/>
    </row>
    <row r="158" spans="1:58" ht="15" customHeight="1" thickBot="1">
      <c r="A158" s="185" t="s">
        <v>2023</v>
      </c>
      <c r="B158" s="76" t="s">
        <v>1618</v>
      </c>
      <c r="C158" s="84"/>
      <c r="D158" s="286" t="s">
        <v>2202</v>
      </c>
      <c r="E158" s="70"/>
      <c r="F158" s="85"/>
      <c r="G158" s="85"/>
      <c r="H158" s="85"/>
      <c r="I158" s="85"/>
      <c r="J158" s="85"/>
      <c r="K158" s="85"/>
      <c r="L158" s="86"/>
      <c r="M158" s="86"/>
      <c r="N158" s="86"/>
      <c r="O158" s="86"/>
      <c r="P158" s="86"/>
      <c r="BE158" s="123"/>
      <c r="BF158" s="123"/>
    </row>
    <row r="159" spans="1:58" ht="15" customHeight="1" thickBot="1">
      <c r="A159" s="185" t="s">
        <v>2024</v>
      </c>
      <c r="B159" s="76" t="s">
        <v>1619</v>
      </c>
      <c r="C159" s="84"/>
      <c r="D159" s="286" t="s">
        <v>2203</v>
      </c>
      <c r="E159" s="69"/>
      <c r="F159" s="69"/>
      <c r="G159" s="85"/>
      <c r="H159" s="85"/>
      <c r="I159" s="85"/>
      <c r="J159" s="85"/>
      <c r="K159" s="85"/>
      <c r="L159" s="86"/>
      <c r="M159" s="86"/>
      <c r="N159" s="86"/>
      <c r="O159" s="86"/>
      <c r="P159" s="86"/>
      <c r="BE159" s="123"/>
      <c r="BF159" s="123"/>
    </row>
    <row r="160" spans="1:58" ht="15" customHeight="1" thickBot="1">
      <c r="A160" s="185" t="s">
        <v>2025</v>
      </c>
      <c r="B160" s="76" t="s">
        <v>1620</v>
      </c>
      <c r="C160" s="84"/>
      <c r="D160" s="286" t="s">
        <v>2204</v>
      </c>
      <c r="E160" s="69"/>
      <c r="F160" s="69"/>
      <c r="G160" s="69"/>
      <c r="H160" s="85"/>
      <c r="I160" s="85"/>
      <c r="J160" s="85"/>
      <c r="K160" s="85"/>
      <c r="L160" s="86"/>
      <c r="M160" s="86"/>
      <c r="N160" s="86"/>
      <c r="O160" s="86"/>
      <c r="P160" s="86"/>
      <c r="BE160" s="123"/>
      <c r="BF160" s="123"/>
    </row>
    <row r="161" spans="1:58" ht="15" customHeight="1" thickBot="1">
      <c r="A161" s="185" t="s">
        <v>2026</v>
      </c>
      <c r="B161" s="76" t="s">
        <v>1621</v>
      </c>
      <c r="C161" s="84"/>
      <c r="D161" s="286" t="s">
        <v>1405</v>
      </c>
      <c r="E161" s="286" t="s">
        <v>1353</v>
      </c>
      <c r="F161" s="69" t="s">
        <v>1406</v>
      </c>
      <c r="G161" s="85"/>
      <c r="H161" s="85"/>
      <c r="I161" s="85"/>
      <c r="J161" s="85"/>
      <c r="K161" s="85"/>
      <c r="L161" s="86"/>
      <c r="M161" s="86"/>
      <c r="N161" s="86"/>
      <c r="O161" s="86"/>
      <c r="P161" s="86"/>
      <c r="BE161" s="123"/>
      <c r="BF161" s="123"/>
    </row>
    <row r="162" spans="1:58" ht="15" customHeight="1" thickBot="1">
      <c r="A162" s="185" t="s">
        <v>2027</v>
      </c>
      <c r="B162" s="76" t="s">
        <v>1622</v>
      </c>
      <c r="C162" s="84"/>
      <c r="D162" s="286" t="s">
        <v>1387</v>
      </c>
      <c r="E162" s="126"/>
      <c r="F162" s="126"/>
      <c r="G162" s="85"/>
      <c r="H162" s="85"/>
      <c r="I162" s="85"/>
      <c r="J162" s="85"/>
      <c r="K162" s="85"/>
      <c r="L162" s="86"/>
      <c r="M162" s="86"/>
      <c r="N162" s="86"/>
      <c r="O162" s="86"/>
      <c r="P162" s="86"/>
      <c r="BE162" s="123"/>
      <c r="BF162" s="123"/>
    </row>
    <row r="163" spans="1:58" ht="15" customHeight="1" thickBot="1">
      <c r="A163" s="185" t="s">
        <v>2028</v>
      </c>
      <c r="B163" s="76" t="s">
        <v>1623</v>
      </c>
      <c r="C163" s="84"/>
      <c r="D163" s="286" t="s">
        <v>1383</v>
      </c>
      <c r="E163" s="325" t="s">
        <v>2205</v>
      </c>
      <c r="F163" s="85" t="s">
        <v>1385</v>
      </c>
      <c r="G163" s="85"/>
      <c r="H163" s="85"/>
      <c r="I163" s="85"/>
      <c r="J163" s="85"/>
      <c r="K163" s="85"/>
      <c r="L163" s="86"/>
      <c r="M163" s="86"/>
      <c r="N163" s="86"/>
      <c r="O163" s="86"/>
      <c r="P163" s="86"/>
      <c r="BE163" s="123"/>
      <c r="BF163" s="123"/>
    </row>
    <row r="164" spans="1:58" ht="15" customHeight="1" thickBot="1">
      <c r="A164" s="185" t="s">
        <v>858</v>
      </c>
      <c r="B164" s="76" t="s">
        <v>1624</v>
      </c>
      <c r="C164" s="84"/>
      <c r="D164" s="286" t="s">
        <v>1354</v>
      </c>
      <c r="E164" s="325" t="s">
        <v>2206</v>
      </c>
      <c r="F164" s="85"/>
      <c r="G164" s="85"/>
      <c r="H164" s="85"/>
      <c r="I164" s="85"/>
      <c r="J164" s="85"/>
      <c r="K164" s="85"/>
      <c r="L164" s="86"/>
      <c r="M164" s="86"/>
      <c r="N164" s="86"/>
      <c r="O164" s="86"/>
      <c r="P164" s="86"/>
      <c r="BE164" s="123"/>
      <c r="BF164" s="123"/>
    </row>
    <row r="165" spans="1:58" ht="15" customHeight="1" thickBot="1">
      <c r="A165" s="185" t="s">
        <v>859</v>
      </c>
      <c r="B165" s="76" t="s">
        <v>1625</v>
      </c>
      <c r="C165" s="84"/>
      <c r="D165" s="286" t="s">
        <v>2207</v>
      </c>
      <c r="E165" s="286" t="s">
        <v>1355</v>
      </c>
      <c r="F165" s="286" t="s">
        <v>2208</v>
      </c>
      <c r="G165" s="85"/>
      <c r="H165" s="85"/>
      <c r="I165" s="85"/>
      <c r="J165" s="85"/>
      <c r="K165" s="85"/>
      <c r="L165" s="86"/>
      <c r="M165" s="86"/>
      <c r="N165" s="86"/>
      <c r="O165" s="86"/>
      <c r="P165" s="86"/>
      <c r="BE165" s="123"/>
      <c r="BF165" s="123"/>
    </row>
    <row r="166" spans="1:58" ht="15" customHeight="1" thickBot="1">
      <c r="A166" s="185" t="s">
        <v>860</v>
      </c>
      <c r="B166" s="76" t="s">
        <v>1626</v>
      </c>
      <c r="C166" s="84"/>
      <c r="D166" s="328" t="s">
        <v>1407</v>
      </c>
      <c r="E166" s="286" t="s">
        <v>1408</v>
      </c>
      <c r="F166" s="126"/>
      <c r="G166" s="85"/>
      <c r="H166" s="85"/>
      <c r="I166" s="85"/>
      <c r="J166" s="85"/>
      <c r="K166" s="85"/>
      <c r="L166" s="86"/>
      <c r="M166" s="86"/>
      <c r="N166" s="86"/>
      <c r="O166" s="86"/>
      <c r="P166" s="86"/>
      <c r="BE166" s="123"/>
      <c r="BF166" s="123"/>
    </row>
    <row r="167" spans="1:58" ht="15" customHeight="1" thickBot="1">
      <c r="A167" s="185" t="s">
        <v>861</v>
      </c>
      <c r="B167" s="76" t="s">
        <v>1627</v>
      </c>
      <c r="C167" s="84"/>
      <c r="D167" s="286" t="s">
        <v>2209</v>
      </c>
      <c r="E167" s="126"/>
      <c r="F167" s="126"/>
      <c r="G167" s="69"/>
      <c r="H167" s="85"/>
      <c r="I167" s="85"/>
      <c r="J167" s="85"/>
      <c r="K167" s="85"/>
      <c r="L167" s="86"/>
      <c r="M167" s="86"/>
      <c r="N167" s="86"/>
      <c r="O167" s="86"/>
      <c r="P167" s="86"/>
      <c r="BE167" s="123"/>
      <c r="BF167" s="123"/>
    </row>
    <row r="168" spans="1:58" ht="15" customHeight="1" thickBot="1">
      <c r="A168" s="185" t="s">
        <v>2029</v>
      </c>
      <c r="B168" s="76" t="s">
        <v>1628</v>
      </c>
      <c r="C168" s="84"/>
      <c r="D168" s="286" t="s">
        <v>2210</v>
      </c>
      <c r="E168" s="126"/>
      <c r="F168" s="69"/>
      <c r="G168" s="85"/>
      <c r="H168" s="85"/>
      <c r="I168" s="85"/>
      <c r="J168" s="85"/>
      <c r="K168" s="85"/>
      <c r="L168" s="86"/>
      <c r="M168" s="86"/>
      <c r="N168" s="86"/>
      <c r="O168" s="86"/>
      <c r="P168" s="86"/>
      <c r="BE168" s="123"/>
      <c r="BF168" s="123"/>
    </row>
    <row r="169" spans="1:58" ht="15" customHeight="1" thickBot="1">
      <c r="A169" s="185" t="s">
        <v>852</v>
      </c>
      <c r="B169" s="76" t="s">
        <v>1629</v>
      </c>
      <c r="C169" s="84"/>
      <c r="D169" s="69" t="s">
        <v>2211</v>
      </c>
      <c r="E169" s="126"/>
      <c r="F169" s="85"/>
      <c r="G169" s="85"/>
      <c r="H169" s="85"/>
      <c r="I169" s="85"/>
      <c r="J169" s="85"/>
      <c r="K169" s="85"/>
      <c r="L169" s="86"/>
      <c r="M169" s="86"/>
      <c r="N169" s="86"/>
      <c r="O169" s="86"/>
      <c r="P169" s="86"/>
      <c r="BE169" s="123"/>
      <c r="BF169" s="123"/>
    </row>
    <row r="170" spans="1:58" ht="15" customHeight="1" thickBot="1">
      <c r="A170" s="185" t="s">
        <v>853</v>
      </c>
      <c r="B170" s="76" t="s">
        <v>1630</v>
      </c>
      <c r="C170" s="84"/>
      <c r="D170" s="69" t="s">
        <v>2212</v>
      </c>
      <c r="E170" s="134"/>
      <c r="F170" s="85"/>
      <c r="G170" s="85"/>
      <c r="H170" s="85"/>
      <c r="I170" s="85"/>
      <c r="J170" s="85"/>
      <c r="K170" s="85"/>
      <c r="L170" s="86"/>
      <c r="M170" s="86"/>
      <c r="N170" s="86"/>
      <c r="O170" s="86"/>
      <c r="P170" s="86"/>
      <c r="BE170" s="123"/>
      <c r="BF170" s="123"/>
    </row>
    <row r="171" spans="1:58" ht="15" customHeight="1" thickBot="1">
      <c r="A171" s="185" t="s">
        <v>854</v>
      </c>
      <c r="B171" s="76" t="s">
        <v>1631</v>
      </c>
      <c r="C171" s="84"/>
      <c r="D171" s="329" t="s">
        <v>1467</v>
      </c>
      <c r="E171" s="70"/>
      <c r="F171" s="85"/>
      <c r="G171" s="85"/>
      <c r="H171" s="85"/>
      <c r="I171" s="85"/>
      <c r="J171" s="85"/>
      <c r="K171" s="85"/>
      <c r="L171" s="86"/>
      <c r="M171" s="86"/>
      <c r="N171" s="86"/>
      <c r="O171" s="86"/>
      <c r="P171" s="86"/>
      <c r="BE171" s="123"/>
      <c r="BF171" s="123"/>
    </row>
    <row r="172" spans="1:58" ht="15" customHeight="1" thickBot="1">
      <c r="A172" s="185" t="s">
        <v>2030</v>
      </c>
      <c r="B172" s="76" t="s">
        <v>1632</v>
      </c>
      <c r="C172" s="84"/>
      <c r="D172" s="286" t="s">
        <v>2213</v>
      </c>
      <c r="E172" s="325" t="s">
        <v>2214</v>
      </c>
      <c r="F172" s="326" t="s">
        <v>2216</v>
      </c>
      <c r="G172" s="85"/>
      <c r="H172" s="85"/>
      <c r="I172" s="85"/>
      <c r="J172" s="85"/>
      <c r="K172" s="85"/>
      <c r="L172" s="86"/>
      <c r="M172" s="86"/>
      <c r="N172" s="86"/>
      <c r="O172" s="86"/>
      <c r="P172" s="86"/>
      <c r="BE172" s="123"/>
      <c r="BF172" s="123"/>
    </row>
    <row r="173" spans="1:58" ht="24" customHeight="1" thickBot="1">
      <c r="A173" s="185" t="s">
        <v>2031</v>
      </c>
      <c r="B173" s="76" t="s">
        <v>1633</v>
      </c>
      <c r="C173" s="84"/>
      <c r="D173" s="286" t="s">
        <v>2215</v>
      </c>
      <c r="E173" s="70"/>
      <c r="F173" s="85"/>
      <c r="G173" s="85"/>
      <c r="H173" s="85"/>
      <c r="I173" s="85"/>
      <c r="J173" s="85"/>
      <c r="K173" s="85"/>
      <c r="L173" s="86"/>
      <c r="M173" s="86"/>
      <c r="N173" s="86"/>
      <c r="O173" s="86"/>
      <c r="P173" s="86"/>
      <c r="BE173" s="123"/>
      <c r="BF173" s="123"/>
    </row>
    <row r="174" spans="1:58" ht="26.25" customHeight="1" thickBot="1">
      <c r="A174" s="185" t="s">
        <v>862</v>
      </c>
      <c r="B174" s="76" t="s">
        <v>1634</v>
      </c>
      <c r="C174" s="84"/>
      <c r="D174" s="330" t="s">
        <v>2217</v>
      </c>
      <c r="E174" s="135"/>
      <c r="F174" s="85"/>
      <c r="G174" s="85"/>
      <c r="H174" s="85"/>
      <c r="I174" s="85"/>
      <c r="J174" s="85"/>
      <c r="K174" s="85"/>
      <c r="L174" s="86"/>
      <c r="M174" s="86"/>
      <c r="N174" s="86"/>
      <c r="O174" s="86"/>
      <c r="P174" s="86"/>
      <c r="BE174" s="123"/>
      <c r="BF174" s="123"/>
    </row>
    <row r="175" spans="1:58" ht="15" customHeight="1" thickBot="1">
      <c r="A175" s="185" t="s">
        <v>2032</v>
      </c>
      <c r="B175" s="76" t="s">
        <v>1635</v>
      </c>
      <c r="C175" s="84"/>
      <c r="D175" s="126"/>
      <c r="E175" s="126"/>
      <c r="F175" s="126"/>
      <c r="G175" s="85"/>
      <c r="H175" s="85"/>
      <c r="I175" s="85"/>
      <c r="J175" s="85"/>
      <c r="K175" s="85"/>
      <c r="L175" s="86"/>
      <c r="M175" s="86"/>
      <c r="N175" s="86"/>
      <c r="O175" s="86"/>
      <c r="P175" s="86"/>
      <c r="BE175" s="123"/>
      <c r="BF175" s="123"/>
    </row>
    <row r="176" spans="1:58" ht="15" customHeight="1" thickBot="1">
      <c r="A176" s="185" t="s">
        <v>2033</v>
      </c>
      <c r="B176" s="76" t="s">
        <v>1636</v>
      </c>
      <c r="C176" s="84"/>
      <c r="D176" s="286" t="s">
        <v>2218</v>
      </c>
      <c r="E176" s="69"/>
      <c r="F176" s="85"/>
      <c r="G176" s="85"/>
      <c r="H176" s="85"/>
      <c r="I176" s="85"/>
      <c r="J176" s="85"/>
      <c r="K176" s="85"/>
      <c r="L176" s="86"/>
      <c r="M176" s="86"/>
      <c r="N176" s="86"/>
      <c r="O176" s="86"/>
      <c r="P176" s="86"/>
      <c r="BE176" s="123"/>
      <c r="BF176" s="123"/>
    </row>
    <row r="177" spans="1:58" ht="15" customHeight="1" thickBot="1">
      <c r="A177" s="185" t="s">
        <v>863</v>
      </c>
      <c r="B177" s="76" t="s">
        <v>1637</v>
      </c>
      <c r="C177" s="84"/>
      <c r="D177" s="286" t="s">
        <v>2219</v>
      </c>
      <c r="E177" s="69"/>
      <c r="F177" s="85"/>
      <c r="G177" s="85"/>
      <c r="H177" s="85"/>
      <c r="I177" s="85"/>
      <c r="J177" s="85"/>
      <c r="K177" s="85"/>
      <c r="L177" s="86"/>
      <c r="M177" s="86"/>
      <c r="N177" s="86"/>
      <c r="O177" s="86"/>
      <c r="P177" s="86"/>
      <c r="BE177" s="123"/>
      <c r="BF177" s="123"/>
    </row>
    <row r="178" spans="1:58" ht="15" customHeight="1" thickBot="1">
      <c r="A178" s="185" t="s">
        <v>2034</v>
      </c>
      <c r="B178" s="76" t="s">
        <v>1638</v>
      </c>
      <c r="C178" s="84"/>
      <c r="D178" s="286" t="s">
        <v>2220</v>
      </c>
      <c r="E178" s="286" t="s">
        <v>2221</v>
      </c>
      <c r="F178" s="85"/>
      <c r="G178" s="85"/>
      <c r="H178" s="85"/>
      <c r="I178" s="85"/>
      <c r="J178" s="85"/>
      <c r="K178" s="85"/>
      <c r="L178" s="86"/>
      <c r="M178" s="86"/>
      <c r="N178" s="86"/>
      <c r="O178" s="86"/>
      <c r="P178" s="86"/>
      <c r="BE178" s="123"/>
      <c r="BF178" s="123"/>
    </row>
    <row r="179" spans="1:58" ht="15" customHeight="1" thickBot="1">
      <c r="A179" s="185" t="s">
        <v>2035</v>
      </c>
      <c r="B179" s="76" t="s">
        <v>1639</v>
      </c>
      <c r="C179" s="84"/>
      <c r="D179" s="286" t="s">
        <v>2222</v>
      </c>
      <c r="E179" s="126"/>
      <c r="F179" s="69"/>
      <c r="G179" s="85"/>
      <c r="H179" s="85"/>
      <c r="I179" s="85"/>
      <c r="J179" s="85"/>
      <c r="K179" s="85"/>
      <c r="L179" s="86"/>
      <c r="M179" s="86"/>
      <c r="N179" s="86"/>
      <c r="O179" s="86"/>
      <c r="P179" s="86"/>
      <c r="BE179" s="123"/>
      <c r="BF179" s="123"/>
    </row>
    <row r="180" spans="1:58" ht="15" customHeight="1" thickBot="1">
      <c r="A180" s="185" t="s">
        <v>2036</v>
      </c>
      <c r="B180" s="76" t="s">
        <v>1640</v>
      </c>
      <c r="C180" s="84"/>
      <c r="D180" s="286" t="s">
        <v>2223</v>
      </c>
      <c r="E180" s="69"/>
      <c r="F180" s="85"/>
      <c r="G180" s="85"/>
      <c r="H180" s="85"/>
      <c r="I180" s="85"/>
      <c r="J180" s="85"/>
      <c r="K180" s="85"/>
      <c r="L180" s="86"/>
      <c r="M180" s="86"/>
      <c r="N180" s="86"/>
      <c r="O180" s="86"/>
      <c r="P180" s="86"/>
      <c r="BE180" s="123"/>
      <c r="BF180" s="123"/>
    </row>
    <row r="181" spans="1:58" ht="15" customHeight="1" thickBot="1">
      <c r="A181" s="185" t="s">
        <v>2037</v>
      </c>
      <c r="B181" s="76" t="s">
        <v>1641</v>
      </c>
      <c r="C181" s="84"/>
      <c r="D181" s="286" t="s">
        <v>2224</v>
      </c>
      <c r="E181" s="126"/>
      <c r="F181" s="126"/>
      <c r="G181" s="126"/>
      <c r="H181" s="85"/>
      <c r="I181" s="85"/>
      <c r="J181" s="85"/>
      <c r="K181" s="85"/>
      <c r="L181" s="86"/>
      <c r="M181" s="86"/>
      <c r="N181" s="86"/>
      <c r="O181" s="86"/>
      <c r="P181" s="86"/>
      <c r="BE181" s="123"/>
      <c r="BF181" s="123"/>
    </row>
    <row r="182" spans="1:58" ht="15" customHeight="1" thickBot="1">
      <c r="A182" s="185" t="s">
        <v>2038</v>
      </c>
      <c r="B182" s="76" t="s">
        <v>1642</v>
      </c>
      <c r="C182" s="84"/>
      <c r="D182" s="286" t="s">
        <v>2225</v>
      </c>
      <c r="E182" s="70"/>
      <c r="F182" s="85"/>
      <c r="G182" s="85"/>
      <c r="H182" s="85"/>
      <c r="I182" s="85"/>
      <c r="J182" s="85"/>
      <c r="K182" s="85"/>
      <c r="L182" s="86"/>
      <c r="M182" s="86"/>
      <c r="N182" s="86"/>
      <c r="O182" s="86"/>
      <c r="P182" s="86"/>
      <c r="BE182" s="123"/>
      <c r="BF182" s="123"/>
    </row>
    <row r="183" spans="1:58" ht="30.75" customHeight="1">
      <c r="A183" s="315" t="s">
        <v>864</v>
      </c>
      <c r="B183" s="320" t="s">
        <v>1643</v>
      </c>
      <c r="C183" s="321"/>
      <c r="D183" s="312" t="s">
        <v>2226</v>
      </c>
      <c r="E183" s="325" t="s">
        <v>1356</v>
      </c>
      <c r="F183" s="85"/>
      <c r="G183" s="85"/>
      <c r="H183" s="85"/>
      <c r="I183" s="85"/>
      <c r="J183" s="85"/>
      <c r="K183" s="85"/>
      <c r="L183" s="86"/>
      <c r="M183" s="86"/>
      <c r="N183" s="86"/>
      <c r="O183" s="86"/>
      <c r="P183" s="86"/>
      <c r="BE183" s="123"/>
      <c r="BF183" s="123"/>
    </row>
    <row r="184" spans="1:58" ht="15" customHeight="1" thickBot="1">
      <c r="A184" s="185" t="s">
        <v>2039</v>
      </c>
      <c r="B184" s="76" t="s">
        <v>1644</v>
      </c>
      <c r="C184" s="84"/>
      <c r="D184" s="69" t="s">
        <v>2227</v>
      </c>
      <c r="E184" s="70"/>
      <c r="F184" s="85"/>
      <c r="G184" s="85"/>
      <c r="H184" s="85"/>
      <c r="I184" s="85"/>
      <c r="J184" s="85"/>
      <c r="K184" s="85"/>
      <c r="L184" s="86"/>
      <c r="M184" s="86"/>
      <c r="N184" s="86"/>
      <c r="O184" s="86"/>
      <c r="P184" s="86"/>
      <c r="BE184" s="123"/>
      <c r="BF184" s="123"/>
    </row>
    <row r="185" spans="1:58" ht="15" customHeight="1" thickBot="1">
      <c r="A185" s="185" t="s">
        <v>855</v>
      </c>
      <c r="B185" s="76" t="s">
        <v>1645</v>
      </c>
      <c r="C185" s="84"/>
      <c r="D185" s="286" t="s">
        <v>2228</v>
      </c>
      <c r="E185" s="70"/>
      <c r="F185" s="85"/>
      <c r="G185" s="85"/>
      <c r="H185" s="85"/>
      <c r="I185" s="85"/>
      <c r="J185" s="85"/>
      <c r="K185" s="85"/>
      <c r="L185" s="86"/>
      <c r="M185" s="86"/>
      <c r="N185" s="86"/>
      <c r="O185" s="86"/>
      <c r="P185" s="86"/>
      <c r="BE185" s="123"/>
      <c r="BF185" s="123"/>
    </row>
    <row r="186" spans="1:58" ht="15" customHeight="1" thickBot="1">
      <c r="A186" s="185" t="s">
        <v>2040</v>
      </c>
      <c r="B186" s="76" t="s">
        <v>1646</v>
      </c>
      <c r="C186" s="84"/>
      <c r="D186" s="69" t="s">
        <v>2229</v>
      </c>
      <c r="E186" s="70"/>
      <c r="F186" s="85"/>
      <c r="G186" s="85"/>
      <c r="H186" s="85"/>
      <c r="I186" s="85"/>
      <c r="J186" s="85"/>
      <c r="K186" s="85"/>
      <c r="L186" s="86"/>
      <c r="M186" s="86"/>
      <c r="N186" s="86"/>
      <c r="O186" s="86"/>
      <c r="P186" s="86"/>
      <c r="BE186" s="123"/>
      <c r="BF186" s="123"/>
    </row>
    <row r="187" spans="1:58" ht="15" customHeight="1" thickBot="1">
      <c r="A187" s="185" t="s">
        <v>2041</v>
      </c>
      <c r="B187" s="76" t="s">
        <v>1647</v>
      </c>
      <c r="C187" s="84"/>
      <c r="D187" s="286" t="s">
        <v>2230</v>
      </c>
      <c r="E187" s="70"/>
      <c r="F187" s="85"/>
      <c r="G187" s="85"/>
      <c r="H187" s="85"/>
      <c r="I187" s="85"/>
      <c r="J187" s="85"/>
      <c r="K187" s="85"/>
      <c r="L187" s="86"/>
      <c r="M187" s="86"/>
      <c r="N187" s="86"/>
      <c r="O187" s="86"/>
      <c r="P187" s="86"/>
      <c r="BE187" s="123"/>
      <c r="BF187" s="123"/>
    </row>
    <row r="188" spans="1:58" ht="15" customHeight="1" thickBot="1">
      <c r="A188" s="185" t="s">
        <v>865</v>
      </c>
      <c r="B188" s="76" t="s">
        <v>1648</v>
      </c>
      <c r="C188" s="84"/>
      <c r="D188" s="286" t="s">
        <v>2231</v>
      </c>
      <c r="E188" s="70"/>
      <c r="F188" s="85"/>
      <c r="G188" s="85"/>
      <c r="H188" s="85"/>
      <c r="I188" s="85"/>
      <c r="J188" s="85"/>
      <c r="K188" s="85"/>
      <c r="L188" s="86"/>
      <c r="M188" s="86"/>
      <c r="N188" s="86"/>
      <c r="O188" s="86"/>
      <c r="P188" s="86"/>
      <c r="BE188" s="123"/>
      <c r="BF188" s="123"/>
    </row>
    <row r="189" spans="1:58" ht="15" customHeight="1" thickBot="1">
      <c r="A189" s="185" t="s">
        <v>2042</v>
      </c>
      <c r="B189" s="76" t="s">
        <v>1649</v>
      </c>
      <c r="C189" s="84"/>
      <c r="D189" s="286" t="s">
        <v>2232</v>
      </c>
      <c r="E189" s="70"/>
      <c r="F189" s="85"/>
      <c r="G189" s="85"/>
      <c r="H189" s="85"/>
      <c r="I189" s="85"/>
      <c r="J189" s="85"/>
      <c r="K189" s="85"/>
      <c r="L189" s="86"/>
      <c r="M189" s="86"/>
      <c r="N189" s="86"/>
      <c r="O189" s="86"/>
      <c r="P189" s="86"/>
      <c r="BE189" s="123"/>
      <c r="BF189" s="123"/>
    </row>
    <row r="190" spans="1:58" ht="15" customHeight="1" thickBot="1">
      <c r="A190" s="185" t="s">
        <v>2043</v>
      </c>
      <c r="B190" s="76" t="s">
        <v>1650</v>
      </c>
      <c r="C190" s="84"/>
      <c r="D190" s="286" t="s">
        <v>2233</v>
      </c>
      <c r="E190" s="70"/>
      <c r="F190" s="85"/>
      <c r="G190" s="85"/>
      <c r="H190" s="85"/>
      <c r="I190" s="85"/>
      <c r="J190" s="85"/>
      <c r="K190" s="85"/>
      <c r="L190" s="86"/>
      <c r="M190" s="86"/>
      <c r="N190" s="86"/>
      <c r="O190" s="86"/>
      <c r="P190" s="86"/>
      <c r="BE190" s="123"/>
      <c r="BF190" s="123"/>
    </row>
    <row r="191" spans="1:58" ht="15" customHeight="1">
      <c r="A191" s="185" t="s">
        <v>2044</v>
      </c>
      <c r="B191" s="76" t="s">
        <v>2171</v>
      </c>
      <c r="C191" s="87"/>
      <c r="D191" s="69" t="s">
        <v>2234</v>
      </c>
      <c r="E191" s="70"/>
      <c r="F191" s="88"/>
      <c r="G191" s="88"/>
      <c r="H191" s="88"/>
      <c r="I191" s="88"/>
      <c r="J191" s="88"/>
      <c r="K191" s="88"/>
      <c r="L191" s="88"/>
      <c r="M191" s="88"/>
      <c r="N191" s="88"/>
      <c r="O191" s="88"/>
      <c r="P191" s="88"/>
      <c r="BE191" s="123"/>
      <c r="BF191" s="123"/>
    </row>
    <row r="192" spans="1:58" ht="15" customHeight="1">
      <c r="A192" s="185" t="s">
        <v>856</v>
      </c>
      <c r="B192" s="76" t="s">
        <v>2172</v>
      </c>
      <c r="C192" s="87"/>
      <c r="D192" s="69" t="s">
        <v>2235</v>
      </c>
      <c r="E192" s="70"/>
      <c r="F192" s="88"/>
      <c r="G192" s="88"/>
      <c r="H192" s="88"/>
      <c r="I192" s="88"/>
      <c r="J192" s="88"/>
      <c r="K192" s="88"/>
      <c r="L192" s="88"/>
      <c r="M192" s="88"/>
      <c r="N192" s="88"/>
      <c r="O192" s="88"/>
      <c r="P192" s="88"/>
      <c r="BE192" s="123"/>
      <c r="BF192" s="123"/>
    </row>
    <row r="193" spans="1:58" ht="15" customHeight="1">
      <c r="A193" s="185" t="s">
        <v>2045</v>
      </c>
      <c r="B193" s="76" t="s">
        <v>2173</v>
      </c>
      <c r="C193" s="87"/>
      <c r="D193" s="331" t="s">
        <v>2236</v>
      </c>
      <c r="E193" s="70"/>
      <c r="F193" s="88"/>
      <c r="G193" s="88"/>
      <c r="H193" s="88"/>
      <c r="I193" s="88"/>
      <c r="J193" s="88"/>
      <c r="K193" s="88"/>
      <c r="L193" s="88"/>
      <c r="M193" s="88"/>
      <c r="N193" s="88"/>
      <c r="O193" s="88"/>
      <c r="P193" s="88"/>
      <c r="BE193" s="123"/>
      <c r="BF193" s="123"/>
    </row>
    <row r="194" spans="1:58" ht="15" customHeight="1">
      <c r="A194" s="185" t="s">
        <v>2046</v>
      </c>
      <c r="B194" s="76" t="s">
        <v>2174</v>
      </c>
      <c r="C194" s="87"/>
      <c r="D194" s="331" t="s">
        <v>1409</v>
      </c>
      <c r="E194" s="70"/>
      <c r="F194" s="88"/>
      <c r="G194" s="88"/>
      <c r="H194" s="88"/>
      <c r="I194" s="88"/>
      <c r="J194" s="88"/>
      <c r="K194" s="88"/>
      <c r="L194" s="88"/>
      <c r="M194" s="88"/>
      <c r="N194" s="88"/>
      <c r="O194" s="88"/>
      <c r="P194" s="88"/>
      <c r="BE194" s="123"/>
      <c r="BF194" s="123"/>
    </row>
    <row r="195" spans="1:58" ht="15" customHeight="1">
      <c r="A195" s="185" t="s">
        <v>2047</v>
      </c>
      <c r="B195" s="76" t="s">
        <v>2175</v>
      </c>
      <c r="C195" s="87"/>
      <c r="D195" s="331" t="s">
        <v>1410</v>
      </c>
      <c r="E195" s="70"/>
      <c r="F195" s="88"/>
      <c r="G195" s="88"/>
      <c r="H195" s="88"/>
      <c r="I195" s="88"/>
      <c r="J195" s="88"/>
      <c r="K195" s="88"/>
      <c r="L195" s="88"/>
      <c r="M195" s="88"/>
      <c r="N195" s="88"/>
      <c r="O195" s="88"/>
      <c r="P195" s="88"/>
      <c r="BE195" s="123"/>
      <c r="BF195" s="123"/>
    </row>
    <row r="196" spans="1:58" ht="15" customHeight="1">
      <c r="A196" s="185" t="s">
        <v>2048</v>
      </c>
      <c r="B196" s="76" t="s">
        <v>2176</v>
      </c>
      <c r="C196" s="87"/>
      <c r="D196" s="88"/>
      <c r="E196" s="70"/>
      <c r="F196" s="88"/>
      <c r="G196" s="88"/>
      <c r="H196" s="88"/>
      <c r="I196" s="88"/>
      <c r="J196" s="88"/>
      <c r="K196" s="88"/>
      <c r="L196" s="88"/>
      <c r="M196" s="88"/>
      <c r="N196" s="88"/>
      <c r="O196" s="88"/>
      <c r="P196" s="88"/>
      <c r="BE196" s="123"/>
      <c r="BF196" s="123"/>
    </row>
    <row r="197" spans="1:58" ht="15" customHeight="1">
      <c r="A197" s="185" t="s">
        <v>2049</v>
      </c>
      <c r="B197" s="76" t="s">
        <v>2177</v>
      </c>
      <c r="C197" s="87"/>
      <c r="D197" s="88"/>
      <c r="E197" s="70"/>
      <c r="F197" s="88"/>
      <c r="G197" s="88"/>
      <c r="H197" s="88"/>
      <c r="I197" s="88"/>
      <c r="J197" s="88"/>
      <c r="K197" s="88"/>
      <c r="L197" s="88"/>
      <c r="M197" s="88"/>
      <c r="N197" s="88"/>
      <c r="O197" s="88"/>
      <c r="P197" s="88"/>
      <c r="BE197" s="123"/>
      <c r="BF197" s="123"/>
    </row>
    <row r="198" spans="1:58" ht="15" customHeight="1">
      <c r="A198" s="185" t="s">
        <v>2050</v>
      </c>
      <c r="B198" s="76" t="s">
        <v>2178</v>
      </c>
      <c r="C198" s="87"/>
      <c r="D198" s="88"/>
      <c r="E198" s="70"/>
      <c r="F198" s="88"/>
      <c r="G198" s="88"/>
      <c r="H198" s="88"/>
      <c r="I198" s="88"/>
      <c r="J198" s="88"/>
      <c r="K198" s="88"/>
      <c r="L198" s="88"/>
      <c r="M198" s="88"/>
      <c r="N198" s="88"/>
      <c r="O198" s="88"/>
      <c r="P198" s="88"/>
      <c r="BE198" s="123"/>
      <c r="BF198" s="123"/>
    </row>
    <row r="199" spans="1:58" ht="15" customHeight="1">
      <c r="A199" s="185" t="s">
        <v>2051</v>
      </c>
      <c r="B199" s="76" t="s">
        <v>2179</v>
      </c>
      <c r="C199" s="87"/>
      <c r="D199" s="331" t="s">
        <v>2237</v>
      </c>
      <c r="E199" s="70"/>
      <c r="F199" s="88"/>
      <c r="G199" s="88"/>
      <c r="H199" s="88"/>
      <c r="I199" s="88"/>
      <c r="J199" s="88"/>
      <c r="K199" s="88"/>
      <c r="L199" s="88"/>
      <c r="M199" s="88"/>
      <c r="N199" s="88"/>
      <c r="O199" s="88"/>
      <c r="P199" s="88"/>
      <c r="BE199" s="123"/>
      <c r="BF199" s="123"/>
    </row>
    <row r="200" spans="1:58" ht="15" customHeight="1">
      <c r="A200" s="185" t="s">
        <v>2052</v>
      </c>
      <c r="B200" s="76" t="s">
        <v>2180</v>
      </c>
      <c r="C200" s="87"/>
      <c r="D200" s="331" t="s">
        <v>2238</v>
      </c>
      <c r="E200" s="70"/>
      <c r="F200" s="88"/>
      <c r="G200" s="88"/>
      <c r="H200" s="88"/>
      <c r="I200" s="88"/>
      <c r="J200" s="88"/>
      <c r="K200" s="88"/>
      <c r="L200" s="88"/>
      <c r="M200" s="88"/>
      <c r="N200" s="88"/>
      <c r="O200" s="88"/>
      <c r="P200" s="88"/>
      <c r="BE200" s="123"/>
      <c r="BF200" s="123"/>
    </row>
    <row r="201" spans="1:58" ht="15" customHeight="1">
      <c r="A201" s="185" t="s">
        <v>2053</v>
      </c>
      <c r="B201" s="76" t="s">
        <v>2181</v>
      </c>
      <c r="C201" s="87"/>
      <c r="D201" s="331" t="s">
        <v>2239</v>
      </c>
      <c r="E201" s="70"/>
      <c r="F201" s="88"/>
      <c r="G201" s="88"/>
      <c r="H201" s="88"/>
      <c r="I201" s="88"/>
      <c r="J201" s="88"/>
      <c r="K201" s="88"/>
      <c r="L201" s="88"/>
      <c r="M201" s="88"/>
      <c r="N201" s="88"/>
      <c r="O201" s="88"/>
      <c r="P201" s="88"/>
      <c r="BE201" s="123"/>
      <c r="BF201" s="123"/>
    </row>
    <row r="202" spans="1:58" ht="15" customHeight="1">
      <c r="A202" s="252" t="s">
        <v>2054</v>
      </c>
      <c r="B202" s="76" t="s">
        <v>2182</v>
      </c>
      <c r="C202" s="87"/>
      <c r="D202" s="331" t="s">
        <v>2240</v>
      </c>
      <c r="E202" s="70"/>
      <c r="F202" s="88"/>
      <c r="G202" s="88"/>
      <c r="H202" s="88"/>
      <c r="I202" s="88"/>
      <c r="J202" s="88"/>
      <c r="K202" s="88"/>
      <c r="L202" s="88"/>
      <c r="M202" s="88"/>
      <c r="N202" s="88"/>
      <c r="O202" s="88"/>
      <c r="P202" s="88"/>
      <c r="BE202" s="123"/>
      <c r="BF202" s="123"/>
    </row>
    <row r="203" spans="1:58" ht="15" customHeight="1">
      <c r="A203" s="252" t="s">
        <v>2055</v>
      </c>
      <c r="B203" s="76" t="s">
        <v>2183</v>
      </c>
      <c r="C203" s="87"/>
      <c r="D203" s="331" t="s">
        <v>2241</v>
      </c>
      <c r="E203" s="70"/>
      <c r="F203" s="88"/>
      <c r="G203" s="88"/>
      <c r="H203" s="88"/>
      <c r="I203" s="88"/>
      <c r="J203" s="88"/>
      <c r="K203" s="88"/>
      <c r="L203" s="88"/>
      <c r="M203" s="88"/>
      <c r="N203" s="88"/>
      <c r="O203" s="88"/>
      <c r="P203" s="88"/>
      <c r="BE203" s="123"/>
      <c r="BF203" s="123"/>
    </row>
    <row r="204" spans="1:58" ht="15" customHeight="1">
      <c r="A204" s="252" t="s">
        <v>2056</v>
      </c>
      <c r="B204" s="76" t="s">
        <v>2184</v>
      </c>
      <c r="C204" s="87"/>
      <c r="D204" s="331" t="s">
        <v>2242</v>
      </c>
      <c r="E204" s="70"/>
      <c r="F204" s="88"/>
      <c r="G204" s="88"/>
      <c r="H204" s="88"/>
      <c r="I204" s="88"/>
      <c r="J204" s="88"/>
      <c r="K204" s="88"/>
      <c r="L204" s="88"/>
      <c r="M204" s="88"/>
      <c r="N204" s="88"/>
      <c r="O204" s="88"/>
      <c r="P204" s="88"/>
      <c r="BE204" s="123"/>
      <c r="BF204" s="123"/>
    </row>
    <row r="205" spans="1:58" ht="15" customHeight="1">
      <c r="A205" s="254" t="s">
        <v>2057</v>
      </c>
      <c r="B205" s="76" t="s">
        <v>2185</v>
      </c>
      <c r="C205" s="87"/>
      <c r="D205" s="331" t="s">
        <v>2243</v>
      </c>
      <c r="E205" s="332" t="s">
        <v>2244</v>
      </c>
      <c r="F205" s="88"/>
      <c r="G205" s="88"/>
      <c r="H205" s="88"/>
      <c r="I205" s="88"/>
      <c r="J205" s="88"/>
      <c r="K205" s="88"/>
      <c r="L205" s="88"/>
      <c r="M205" s="88"/>
      <c r="N205" s="88"/>
      <c r="O205" s="88"/>
      <c r="P205" s="88"/>
      <c r="BE205" s="123"/>
      <c r="BF205" s="123"/>
    </row>
    <row r="206" spans="1:58" ht="15" customHeight="1">
      <c r="A206" s="253"/>
      <c r="B206" s="87"/>
      <c r="C206" s="87"/>
      <c r="D206" s="88"/>
      <c r="E206" s="70"/>
      <c r="F206" s="88"/>
      <c r="G206" s="88"/>
      <c r="H206" s="88"/>
      <c r="I206" s="88"/>
      <c r="J206" s="88"/>
      <c r="K206" s="88"/>
      <c r="L206" s="88"/>
      <c r="M206" s="88"/>
      <c r="N206" s="88"/>
      <c r="O206" s="88"/>
      <c r="P206" s="88"/>
      <c r="BE206" s="123"/>
      <c r="BF206" s="123"/>
    </row>
    <row r="207" spans="1:58" ht="15" customHeight="1">
      <c r="A207" s="83"/>
      <c r="B207" s="87"/>
      <c r="C207" s="87"/>
      <c r="D207" s="88"/>
      <c r="E207" s="70"/>
      <c r="F207" s="88"/>
      <c r="G207" s="88"/>
      <c r="H207" s="88"/>
      <c r="I207" s="88"/>
      <c r="J207" s="88"/>
      <c r="K207" s="88"/>
      <c r="L207" s="88"/>
      <c r="M207" s="88"/>
      <c r="N207" s="88"/>
      <c r="O207" s="88"/>
      <c r="P207" s="88"/>
      <c r="BE207" s="123"/>
      <c r="BF207" s="123"/>
    </row>
    <row r="208" spans="1:58" ht="15" customHeight="1">
      <c r="A208" s="83"/>
      <c r="B208" s="87"/>
      <c r="C208" s="87"/>
      <c r="D208" s="88"/>
      <c r="E208" s="70"/>
      <c r="F208" s="88"/>
      <c r="G208" s="88"/>
      <c r="H208" s="88"/>
      <c r="I208" s="88"/>
      <c r="J208" s="88"/>
      <c r="K208" s="88"/>
      <c r="L208" s="88"/>
      <c r="M208" s="88"/>
      <c r="N208" s="88"/>
      <c r="O208" s="88"/>
      <c r="P208" s="88"/>
      <c r="BE208" s="123"/>
      <c r="BF208" s="123"/>
    </row>
    <row r="209" spans="1:58" ht="15" customHeight="1">
      <c r="A209" s="83"/>
      <c r="B209" s="87"/>
      <c r="C209" s="87"/>
      <c r="D209" s="88"/>
      <c r="E209" s="70"/>
      <c r="F209" s="88"/>
      <c r="G209" s="88"/>
      <c r="H209" s="88"/>
      <c r="I209" s="88"/>
      <c r="J209" s="88"/>
      <c r="K209" s="88"/>
      <c r="L209" s="88"/>
      <c r="M209" s="88"/>
      <c r="N209" s="88"/>
      <c r="O209" s="88"/>
      <c r="P209" s="88"/>
      <c r="BE209" s="123"/>
      <c r="BF209" s="123"/>
    </row>
    <row r="210" spans="1:58" ht="15" customHeight="1">
      <c r="A210" s="83"/>
      <c r="B210" s="87"/>
      <c r="C210" s="87"/>
      <c r="D210" s="88"/>
      <c r="E210" s="70"/>
      <c r="F210" s="88"/>
      <c r="G210" s="88"/>
      <c r="H210" s="88"/>
      <c r="I210" s="88"/>
      <c r="J210" s="88"/>
      <c r="K210" s="88"/>
      <c r="L210" s="88"/>
      <c r="M210" s="88"/>
      <c r="N210" s="88"/>
      <c r="O210" s="88"/>
      <c r="P210" s="88"/>
      <c r="BE210" s="123"/>
      <c r="BF210" s="123"/>
    </row>
    <row r="211" spans="1:58" ht="15" customHeight="1">
      <c r="A211" s="83"/>
      <c r="B211" s="87"/>
      <c r="C211" s="87"/>
      <c r="D211" s="88"/>
      <c r="E211" s="70"/>
      <c r="F211" s="88"/>
      <c r="G211" s="88"/>
      <c r="H211" s="88"/>
      <c r="I211" s="88"/>
      <c r="J211" s="88"/>
      <c r="K211" s="88"/>
      <c r="L211" s="88"/>
      <c r="M211" s="88"/>
      <c r="N211" s="88"/>
      <c r="O211" s="88"/>
      <c r="P211" s="88"/>
      <c r="BE211" s="123"/>
      <c r="BF211" s="123"/>
    </row>
    <row r="212" spans="1:58" ht="15" customHeight="1">
      <c r="A212" s="83"/>
      <c r="B212" s="87"/>
      <c r="C212" s="87"/>
      <c r="D212" s="88"/>
      <c r="E212" s="70"/>
      <c r="F212" s="88"/>
      <c r="G212" s="88"/>
      <c r="H212" s="88"/>
      <c r="I212" s="88"/>
      <c r="J212" s="88"/>
      <c r="K212" s="88"/>
      <c r="L212" s="88"/>
      <c r="M212" s="88"/>
      <c r="N212" s="88"/>
      <c r="O212" s="88"/>
      <c r="P212" s="88"/>
      <c r="BE212" s="123"/>
      <c r="BF212" s="123"/>
    </row>
    <row r="213" spans="1:58" ht="15" customHeight="1">
      <c r="A213" s="83"/>
      <c r="B213" s="87"/>
      <c r="C213" s="87"/>
      <c r="D213" s="88"/>
      <c r="E213" s="70"/>
      <c r="F213" s="88"/>
      <c r="G213" s="88"/>
      <c r="H213" s="88"/>
      <c r="I213" s="88"/>
      <c r="J213" s="88"/>
      <c r="K213" s="88"/>
      <c r="L213" s="88"/>
      <c r="M213" s="88"/>
      <c r="N213" s="88"/>
      <c r="O213" s="88"/>
      <c r="P213" s="88"/>
      <c r="BE213" s="123"/>
      <c r="BF213" s="123"/>
    </row>
    <row r="214" spans="1:58" ht="15" customHeight="1">
      <c r="A214" s="83"/>
      <c r="B214" s="87"/>
      <c r="C214" s="87"/>
      <c r="D214" s="88"/>
      <c r="E214" s="70"/>
      <c r="F214" s="88"/>
      <c r="G214" s="88"/>
      <c r="H214" s="88"/>
      <c r="I214" s="88"/>
      <c r="J214" s="88"/>
      <c r="K214" s="88"/>
      <c r="L214" s="88"/>
      <c r="M214" s="88"/>
      <c r="N214" s="88"/>
      <c r="O214" s="88"/>
      <c r="P214" s="88"/>
      <c r="BE214" s="123"/>
      <c r="BF214" s="123"/>
    </row>
    <row r="215" spans="1:58" ht="15" customHeight="1">
      <c r="A215" s="83"/>
      <c r="B215" s="87"/>
      <c r="C215" s="87"/>
      <c r="D215" s="88"/>
      <c r="E215" s="70"/>
      <c r="F215" s="88"/>
      <c r="G215" s="88"/>
      <c r="H215" s="88"/>
      <c r="I215" s="88"/>
      <c r="J215" s="88"/>
      <c r="K215" s="88"/>
      <c r="L215" s="88"/>
      <c r="M215" s="88"/>
      <c r="N215" s="88"/>
      <c r="O215" s="88"/>
      <c r="P215" s="88"/>
      <c r="BE215" s="123"/>
      <c r="BF215" s="123"/>
    </row>
    <row r="216" spans="1:58" ht="15" customHeight="1">
      <c r="A216" s="83"/>
      <c r="B216" s="87"/>
      <c r="C216" s="87"/>
      <c r="D216" s="88"/>
      <c r="E216" s="70"/>
      <c r="F216" s="88"/>
      <c r="G216" s="88"/>
      <c r="H216" s="88"/>
      <c r="I216" s="88"/>
      <c r="J216" s="88"/>
      <c r="K216" s="88"/>
      <c r="L216" s="88"/>
      <c r="M216" s="88"/>
      <c r="N216" s="88"/>
      <c r="O216" s="88"/>
      <c r="P216" s="88"/>
      <c r="BE216" s="123"/>
      <c r="BF216" s="123"/>
    </row>
    <row r="217" spans="1:58" ht="15" customHeight="1">
      <c r="A217" s="349"/>
      <c r="B217" s="87"/>
      <c r="C217" s="87"/>
      <c r="D217" s="341"/>
      <c r="E217" s="342"/>
      <c r="F217" s="343"/>
      <c r="G217" s="343"/>
      <c r="H217" s="343"/>
      <c r="I217" s="343"/>
      <c r="J217" s="343"/>
      <c r="K217" s="343"/>
      <c r="L217" s="343"/>
      <c r="M217" s="343"/>
      <c r="N217" s="343"/>
      <c r="O217" s="88"/>
      <c r="P217" s="88"/>
      <c r="BE217" s="123"/>
      <c r="BF217" s="123"/>
    </row>
    <row r="218" spans="1:58" ht="15" customHeight="1" thickBot="1">
      <c r="A218" s="351" t="s">
        <v>2186</v>
      </c>
      <c r="B218" s="347" t="s">
        <v>1468</v>
      </c>
      <c r="C218" s="337"/>
      <c r="D218" s="362" t="s">
        <v>1327</v>
      </c>
      <c r="E218" s="362" t="s">
        <v>2245</v>
      </c>
      <c r="F218" s="362" t="s">
        <v>2246</v>
      </c>
      <c r="G218" s="335"/>
      <c r="H218" s="335"/>
      <c r="I218" s="335"/>
      <c r="J218" s="335"/>
      <c r="K218" s="335"/>
      <c r="L218" s="335"/>
      <c r="M218" s="335"/>
      <c r="N218" s="335"/>
      <c r="O218" s="339"/>
      <c r="P218" s="88"/>
      <c r="BE218" s="123"/>
      <c r="BF218" s="123"/>
    </row>
    <row r="219" spans="1:58" ht="15" customHeight="1" thickBot="1">
      <c r="A219" s="351" t="s">
        <v>1328</v>
      </c>
      <c r="B219" s="347" t="s">
        <v>1469</v>
      </c>
      <c r="C219" s="337"/>
      <c r="D219" s="363" t="s">
        <v>1329</v>
      </c>
      <c r="E219" s="322" t="s">
        <v>1330</v>
      </c>
      <c r="F219" s="344"/>
      <c r="G219" s="335"/>
      <c r="H219" s="335"/>
      <c r="I219" s="335"/>
      <c r="J219" s="335"/>
      <c r="K219" s="335"/>
      <c r="L219" s="335"/>
      <c r="M219" s="335"/>
      <c r="N219" s="335"/>
      <c r="O219" s="339"/>
      <c r="P219" s="88"/>
      <c r="BE219" s="123"/>
      <c r="BF219" s="123"/>
    </row>
    <row r="220" spans="1:58" ht="15" customHeight="1" thickBot="1">
      <c r="A220" s="351" t="s">
        <v>2187</v>
      </c>
      <c r="B220" s="347" t="s">
        <v>1470</v>
      </c>
      <c r="C220" s="337"/>
      <c r="D220" s="363" t="s">
        <v>2247</v>
      </c>
      <c r="E220" s="322" t="s">
        <v>2248</v>
      </c>
      <c r="F220" s="335"/>
      <c r="G220" s="335"/>
      <c r="H220" s="335"/>
      <c r="I220" s="335"/>
      <c r="J220" s="335"/>
      <c r="K220" s="335"/>
      <c r="L220" s="335"/>
      <c r="M220" s="335"/>
      <c r="N220" s="335"/>
      <c r="O220" s="339"/>
      <c r="P220" s="88"/>
      <c r="BE220" s="123"/>
      <c r="BF220" s="123"/>
    </row>
    <row r="221" spans="1:58" ht="15" customHeight="1" thickBot="1">
      <c r="A221" s="351" t="s">
        <v>2188</v>
      </c>
      <c r="B221" s="347" t="s">
        <v>1471</v>
      </c>
      <c r="C221" s="337"/>
      <c r="D221" s="363" t="s">
        <v>2249</v>
      </c>
      <c r="E221" s="322" t="s">
        <v>2250</v>
      </c>
      <c r="F221" s="335"/>
      <c r="G221" s="335"/>
      <c r="H221" s="335"/>
      <c r="I221" s="335"/>
      <c r="J221" s="335"/>
      <c r="K221" s="335"/>
      <c r="L221" s="335"/>
      <c r="M221" s="335"/>
      <c r="N221" s="335"/>
      <c r="O221" s="339"/>
      <c r="P221" s="88"/>
      <c r="BE221" s="123"/>
      <c r="BF221" s="123"/>
    </row>
    <row r="222" spans="1:58" ht="15" customHeight="1" thickBot="1">
      <c r="A222" s="351" t="s">
        <v>2189</v>
      </c>
      <c r="B222" s="347" t="s">
        <v>1472</v>
      </c>
      <c r="C222" s="337"/>
      <c r="D222" s="363" t="s">
        <v>2251</v>
      </c>
      <c r="E222" s="365" t="s">
        <v>2252</v>
      </c>
      <c r="F222" s="322" t="s">
        <v>2253</v>
      </c>
      <c r="G222" s="335"/>
      <c r="H222" s="335"/>
      <c r="I222" s="335"/>
      <c r="J222" s="335"/>
      <c r="K222" s="335"/>
      <c r="L222" s="335"/>
      <c r="M222" s="335"/>
      <c r="N222" s="335"/>
      <c r="O222" s="339"/>
      <c r="P222" s="88"/>
      <c r="BE222" s="123"/>
      <c r="BF222" s="123"/>
    </row>
    <row r="223" spans="1:58" ht="15" customHeight="1" thickBot="1">
      <c r="A223" s="352" t="s">
        <v>2191</v>
      </c>
      <c r="B223" s="347" t="s">
        <v>1473</v>
      </c>
      <c r="C223" s="337"/>
      <c r="D223" s="363" t="s">
        <v>1367</v>
      </c>
      <c r="E223" s="322" t="s">
        <v>1393</v>
      </c>
      <c r="F223" s="335"/>
      <c r="G223" s="335"/>
      <c r="H223" s="335"/>
      <c r="I223" s="335"/>
      <c r="J223" s="335"/>
      <c r="K223" s="335"/>
      <c r="L223" s="335"/>
      <c r="M223" s="335"/>
      <c r="N223" s="335"/>
      <c r="O223" s="339"/>
      <c r="P223" s="88"/>
      <c r="BE223" s="123"/>
      <c r="BF223" s="123"/>
    </row>
    <row r="224" spans="1:58" ht="15" customHeight="1" thickBot="1">
      <c r="A224" s="352" t="s">
        <v>2190</v>
      </c>
      <c r="B224" s="347" t="s">
        <v>1474</v>
      </c>
      <c r="C224" s="337"/>
      <c r="D224" s="363" t="s">
        <v>1394</v>
      </c>
      <c r="E224" s="322" t="s">
        <v>1396</v>
      </c>
      <c r="F224" s="335"/>
      <c r="G224" s="335"/>
      <c r="H224" s="335"/>
      <c r="I224" s="335"/>
      <c r="J224" s="335"/>
      <c r="K224" s="335"/>
      <c r="L224" s="335"/>
      <c r="M224" s="335"/>
      <c r="N224" s="335"/>
      <c r="O224" s="339"/>
      <c r="P224" s="88"/>
      <c r="BE224" s="123"/>
      <c r="BF224" s="123"/>
    </row>
    <row r="225" spans="1:58" ht="15" customHeight="1" thickBot="1">
      <c r="A225" s="352" t="s">
        <v>1391</v>
      </c>
      <c r="B225" s="347" t="s">
        <v>1475</v>
      </c>
      <c r="C225" s="337"/>
      <c r="D225" s="318" t="s">
        <v>2254</v>
      </c>
      <c r="E225" s="319" t="s">
        <v>2255</v>
      </c>
      <c r="F225" s="336"/>
      <c r="G225" s="336"/>
      <c r="H225" s="335"/>
      <c r="I225" s="335"/>
      <c r="J225" s="335"/>
      <c r="K225" s="335"/>
      <c r="L225" s="335"/>
      <c r="M225" s="335"/>
      <c r="N225" s="335"/>
      <c r="O225" s="339"/>
      <c r="P225" s="88"/>
      <c r="BE225" s="123"/>
      <c r="BF225" s="123"/>
    </row>
    <row r="226" spans="1:58" ht="15" customHeight="1" thickBot="1">
      <c r="A226" s="352" t="s">
        <v>1392</v>
      </c>
      <c r="B226" s="347" t="s">
        <v>1476</v>
      </c>
      <c r="C226" s="337"/>
      <c r="D226" s="363" t="s">
        <v>1365</v>
      </c>
      <c r="E226" s="322" t="s">
        <v>1366</v>
      </c>
      <c r="F226" s="344"/>
      <c r="G226" s="335"/>
      <c r="H226" s="335"/>
      <c r="I226" s="335"/>
      <c r="J226" s="335"/>
      <c r="K226" s="335"/>
      <c r="L226" s="335"/>
      <c r="M226" s="335"/>
      <c r="N226" s="335"/>
      <c r="O226" s="339"/>
      <c r="P226" s="88"/>
      <c r="BE226" s="123"/>
      <c r="BF226" s="123"/>
    </row>
    <row r="227" spans="1:58" ht="15" customHeight="1" thickBot="1">
      <c r="A227" s="353" t="s">
        <v>1389</v>
      </c>
      <c r="B227" s="347" t="s">
        <v>1477</v>
      </c>
      <c r="C227" s="337"/>
      <c r="D227" s="363" t="s">
        <v>1390</v>
      </c>
      <c r="E227" s="335"/>
      <c r="F227" s="335"/>
      <c r="G227" s="335"/>
      <c r="H227" s="335"/>
      <c r="I227" s="335"/>
      <c r="J227" s="335"/>
      <c r="K227" s="335"/>
      <c r="L227" s="335"/>
      <c r="M227" s="335"/>
      <c r="N227" s="335"/>
      <c r="O227" s="339"/>
      <c r="P227" s="88"/>
      <c r="BE227" s="123"/>
      <c r="BF227" s="123"/>
    </row>
    <row r="228" spans="1:58" ht="15" customHeight="1" thickBot="1">
      <c r="A228" s="354" t="s">
        <v>2192</v>
      </c>
      <c r="B228" s="348" t="s">
        <v>1478</v>
      </c>
      <c r="C228" s="337"/>
      <c r="D228" s="363" t="s">
        <v>1398</v>
      </c>
      <c r="E228" s="322" t="s">
        <v>1399</v>
      </c>
      <c r="F228" s="335"/>
      <c r="G228" s="335"/>
      <c r="H228" s="335"/>
      <c r="I228" s="335"/>
      <c r="J228" s="335"/>
      <c r="K228" s="335"/>
      <c r="L228" s="335"/>
      <c r="M228" s="335"/>
      <c r="N228" s="335"/>
      <c r="O228" s="339"/>
      <c r="P228" s="88"/>
      <c r="BE228" s="123"/>
      <c r="BF228" s="123"/>
    </row>
    <row r="229" spans="1:58" ht="15" customHeight="1" thickBot="1">
      <c r="A229" s="354" t="s">
        <v>1388</v>
      </c>
      <c r="B229" s="348" t="s">
        <v>1479</v>
      </c>
      <c r="C229" s="337"/>
      <c r="D229" s="363" t="s">
        <v>802</v>
      </c>
      <c r="E229" s="344"/>
      <c r="F229" s="335"/>
      <c r="G229" s="335"/>
      <c r="H229" s="335"/>
      <c r="I229" s="335"/>
      <c r="J229" s="335"/>
      <c r="K229" s="335"/>
      <c r="L229" s="335"/>
      <c r="M229" s="335"/>
      <c r="N229" s="335"/>
      <c r="O229" s="339"/>
      <c r="P229" s="88"/>
      <c r="BE229" s="123"/>
      <c r="BF229" s="123"/>
    </row>
    <row r="230" spans="1:58" ht="15" customHeight="1" thickBot="1">
      <c r="A230" s="353" t="s">
        <v>1397</v>
      </c>
      <c r="B230" s="348" t="s">
        <v>1480</v>
      </c>
      <c r="C230" s="337"/>
      <c r="D230" s="363" t="s">
        <v>1368</v>
      </c>
      <c r="E230" s="344"/>
      <c r="F230" s="336"/>
      <c r="G230" s="335"/>
      <c r="H230" s="335"/>
      <c r="I230" s="335"/>
      <c r="J230" s="335"/>
      <c r="K230" s="335"/>
      <c r="L230" s="335"/>
      <c r="M230" s="335"/>
      <c r="N230" s="335"/>
      <c r="O230" s="339"/>
      <c r="P230" s="88"/>
      <c r="BE230" s="123"/>
      <c r="BF230" s="123"/>
    </row>
    <row r="231" spans="1:58" ht="15" customHeight="1" thickBot="1">
      <c r="A231" s="353" t="s">
        <v>1337</v>
      </c>
      <c r="B231" s="348" t="s">
        <v>1481</v>
      </c>
      <c r="C231" s="337"/>
      <c r="D231" s="363" t="s">
        <v>1565</v>
      </c>
      <c r="E231" s="344"/>
      <c r="F231" s="335"/>
      <c r="G231" s="335"/>
      <c r="H231" s="335"/>
      <c r="I231" s="335"/>
      <c r="J231" s="335"/>
      <c r="K231" s="335"/>
      <c r="L231" s="335"/>
      <c r="M231" s="335"/>
      <c r="N231" s="335"/>
      <c r="O231" s="339"/>
      <c r="P231" s="88"/>
      <c r="BE231" s="123"/>
      <c r="BF231" s="123"/>
    </row>
    <row r="232" spans="1:58" ht="15" customHeight="1" thickBot="1">
      <c r="A232" s="354" t="s">
        <v>2061</v>
      </c>
      <c r="B232" s="348" t="s">
        <v>1482</v>
      </c>
      <c r="C232" s="337"/>
      <c r="D232" s="363" t="s">
        <v>1338</v>
      </c>
      <c r="E232" s="322" t="s">
        <v>1358</v>
      </c>
      <c r="F232" s="335"/>
      <c r="G232" s="335"/>
      <c r="H232" s="335"/>
      <c r="I232" s="335"/>
      <c r="J232" s="335"/>
      <c r="K232" s="335"/>
      <c r="L232" s="335"/>
      <c r="M232" s="335"/>
      <c r="N232" s="335"/>
      <c r="O232" s="339"/>
      <c r="P232" s="88"/>
      <c r="BE232" s="123"/>
      <c r="BF232" s="123"/>
    </row>
    <row r="233" spans="1:58" ht="15" customHeight="1" thickBot="1">
      <c r="A233" s="354" t="s">
        <v>1339</v>
      </c>
      <c r="B233" s="348" t="s">
        <v>1483</v>
      </c>
      <c r="C233" s="337"/>
      <c r="D233" s="363" t="s">
        <v>1359</v>
      </c>
      <c r="E233" s="365" t="s">
        <v>1340</v>
      </c>
      <c r="F233" s="322" t="s">
        <v>1360</v>
      </c>
      <c r="G233" s="335"/>
      <c r="H233" s="335"/>
      <c r="I233" s="335"/>
      <c r="J233" s="335"/>
      <c r="K233" s="335"/>
      <c r="L233" s="335"/>
      <c r="M233" s="335"/>
      <c r="N233" s="335"/>
      <c r="O233" s="339"/>
      <c r="P233" s="88"/>
      <c r="BE233" s="123"/>
      <c r="BF233" s="123"/>
    </row>
    <row r="234" spans="1:58" ht="15" customHeight="1">
      <c r="A234" s="353" t="s">
        <v>1331</v>
      </c>
      <c r="B234" s="347" t="s">
        <v>1484</v>
      </c>
      <c r="C234" s="337"/>
      <c r="D234" s="366" t="s">
        <v>1332</v>
      </c>
      <c r="E234" s="336"/>
      <c r="F234" s="336"/>
      <c r="G234" s="335"/>
      <c r="H234" s="335"/>
      <c r="I234" s="335"/>
      <c r="J234" s="335"/>
      <c r="K234" s="335"/>
      <c r="L234" s="335"/>
      <c r="M234" s="335"/>
      <c r="N234" s="335"/>
      <c r="O234" s="339"/>
      <c r="P234" s="88"/>
      <c r="BE234" s="123"/>
      <c r="BF234" s="123"/>
    </row>
    <row r="235" spans="1:58" ht="15" customHeight="1" thickBot="1">
      <c r="A235" s="355"/>
      <c r="B235" s="347" t="s">
        <v>1485</v>
      </c>
      <c r="C235" s="337"/>
      <c r="E235" s="344"/>
      <c r="F235" s="335"/>
      <c r="G235" s="335"/>
      <c r="H235" s="335"/>
      <c r="I235" s="335"/>
      <c r="J235" s="335"/>
      <c r="K235" s="335"/>
      <c r="L235" s="335"/>
      <c r="M235" s="335"/>
      <c r="N235" s="335"/>
      <c r="O235" s="339"/>
      <c r="P235" s="88"/>
      <c r="BE235" s="123"/>
      <c r="BF235" s="123"/>
    </row>
    <row r="236" spans="1:58" ht="15" customHeight="1" thickBot="1">
      <c r="A236" s="354" t="s">
        <v>2193</v>
      </c>
      <c r="B236" s="347" t="s">
        <v>1486</v>
      </c>
      <c r="C236" s="337"/>
      <c r="D236" s="367" t="s">
        <v>2256</v>
      </c>
      <c r="E236" s="319" t="s">
        <v>2257</v>
      </c>
      <c r="F236" s="319" t="s">
        <v>2258</v>
      </c>
      <c r="G236" s="335"/>
      <c r="H236" s="335"/>
      <c r="I236" s="335"/>
      <c r="J236" s="335"/>
      <c r="K236" s="335"/>
      <c r="L236" s="335"/>
      <c r="M236" s="335"/>
      <c r="N236" s="335"/>
      <c r="O236" s="339"/>
      <c r="P236" s="88"/>
      <c r="BE236" s="123"/>
      <c r="BF236" s="123"/>
    </row>
    <row r="237" spans="1:58" ht="15" customHeight="1" thickBot="1">
      <c r="A237" s="354" t="s">
        <v>2194</v>
      </c>
      <c r="B237" s="347" t="s">
        <v>1487</v>
      </c>
      <c r="C237" s="337"/>
      <c r="D237" s="367" t="s">
        <v>1401</v>
      </c>
      <c r="E237" s="319" t="s">
        <v>1402</v>
      </c>
      <c r="F237" s="336"/>
      <c r="G237" s="335"/>
      <c r="H237" s="335"/>
      <c r="I237" s="335"/>
      <c r="J237" s="335"/>
      <c r="K237" s="335"/>
      <c r="L237" s="335"/>
      <c r="M237" s="335"/>
      <c r="N237" s="335"/>
      <c r="O237" s="339"/>
      <c r="P237" s="88"/>
      <c r="BE237" s="123"/>
      <c r="BF237" s="123"/>
    </row>
    <row r="238" spans="1:58" ht="15" customHeight="1" thickBot="1">
      <c r="A238" s="354" t="s">
        <v>1403</v>
      </c>
      <c r="B238" s="347" t="s">
        <v>1488</v>
      </c>
      <c r="C238" s="337"/>
      <c r="D238" s="368" t="s">
        <v>2259</v>
      </c>
      <c r="E238" s="336"/>
      <c r="F238" s="335"/>
      <c r="G238" s="335"/>
      <c r="H238" s="335"/>
      <c r="I238" s="335"/>
      <c r="J238" s="335"/>
      <c r="K238" s="335"/>
      <c r="L238" s="335"/>
      <c r="M238" s="335"/>
      <c r="N238" s="335"/>
      <c r="O238" s="339"/>
      <c r="P238" s="88"/>
      <c r="BE238" s="123"/>
      <c r="BF238" s="123"/>
    </row>
    <row r="239" spans="1:58" ht="15" customHeight="1" thickBot="1">
      <c r="A239" s="354" t="s">
        <v>2195</v>
      </c>
      <c r="B239" s="347" t="s">
        <v>1489</v>
      </c>
      <c r="C239" s="337"/>
      <c r="D239" s="363" t="s">
        <v>2260</v>
      </c>
      <c r="E239" s="322" t="s">
        <v>2261</v>
      </c>
      <c r="F239" s="322" t="s">
        <v>2262</v>
      </c>
      <c r="G239" s="335"/>
      <c r="H239" s="335"/>
      <c r="I239" s="335"/>
      <c r="J239" s="335"/>
      <c r="K239" s="335"/>
      <c r="L239" s="335"/>
      <c r="M239" s="335"/>
      <c r="N239" s="335"/>
      <c r="O239" s="339"/>
      <c r="P239" s="88"/>
      <c r="BE239" s="123"/>
      <c r="BF239" s="123"/>
    </row>
    <row r="240" spans="1:58" ht="15" customHeight="1" thickBot="1">
      <c r="A240" s="352" t="s">
        <v>2196</v>
      </c>
      <c r="B240" s="347" t="s">
        <v>1490</v>
      </c>
      <c r="C240" s="337"/>
      <c r="D240" s="363" t="s">
        <v>1369</v>
      </c>
      <c r="E240" s="322" t="s">
        <v>1370</v>
      </c>
      <c r="F240" s="335"/>
      <c r="G240" s="335"/>
      <c r="H240" s="335"/>
      <c r="I240" s="335"/>
      <c r="J240" s="335"/>
      <c r="K240" s="335"/>
      <c r="L240" s="335"/>
      <c r="M240" s="335"/>
      <c r="N240" s="335"/>
      <c r="O240" s="339"/>
      <c r="P240" s="88"/>
      <c r="BE240" s="123"/>
      <c r="BF240" s="123"/>
    </row>
    <row r="241" spans="1:58" ht="15" customHeight="1" thickBot="1">
      <c r="A241" s="352" t="s">
        <v>1351</v>
      </c>
      <c r="B241" s="347" t="s">
        <v>1491</v>
      </c>
      <c r="C241" s="337"/>
      <c r="D241" s="367" t="s">
        <v>1371</v>
      </c>
      <c r="E241" s="322" t="s">
        <v>1372</v>
      </c>
      <c r="F241" s="319" t="s">
        <v>1373</v>
      </c>
      <c r="G241" s="335"/>
      <c r="H241" s="335"/>
      <c r="I241" s="335"/>
      <c r="J241" s="335"/>
      <c r="K241" s="335"/>
      <c r="L241" s="335"/>
      <c r="M241" s="335"/>
      <c r="N241" s="335"/>
      <c r="O241" s="339"/>
      <c r="P241" s="88"/>
      <c r="BE241" s="123"/>
      <c r="BF241" s="123"/>
    </row>
    <row r="242" spans="1:58" ht="15" customHeight="1" thickBot="1">
      <c r="A242" s="356" t="s">
        <v>2197</v>
      </c>
      <c r="B242" s="347" t="s">
        <v>1492</v>
      </c>
      <c r="C242" s="337"/>
      <c r="D242" s="363" t="s">
        <v>1374</v>
      </c>
      <c r="E242" s="322" t="s">
        <v>2263</v>
      </c>
      <c r="F242" s="335"/>
      <c r="G242" s="335"/>
      <c r="H242" s="335"/>
      <c r="I242" s="335"/>
      <c r="J242" s="335"/>
      <c r="K242" s="335"/>
      <c r="L242" s="335"/>
      <c r="M242" s="335"/>
      <c r="N242" s="335"/>
      <c r="O242" s="339"/>
      <c r="P242" s="88"/>
      <c r="BE242" s="123"/>
      <c r="BF242" s="123"/>
    </row>
    <row r="243" spans="1:58" ht="15" customHeight="1" thickBot="1">
      <c r="A243" s="356" t="s">
        <v>1465</v>
      </c>
      <c r="B243" s="347" t="s">
        <v>1493</v>
      </c>
      <c r="C243" s="337"/>
      <c r="D243" s="363" t="s">
        <v>1375</v>
      </c>
      <c r="E243" s="322" t="s">
        <v>1376</v>
      </c>
      <c r="F243" s="322" t="s">
        <v>2264</v>
      </c>
      <c r="G243" s="335"/>
      <c r="H243" s="335"/>
      <c r="I243" s="335"/>
      <c r="J243" s="335"/>
      <c r="K243" s="335"/>
      <c r="L243" s="335"/>
      <c r="M243" s="335"/>
      <c r="N243" s="335"/>
      <c r="O243" s="339"/>
      <c r="P243" s="88"/>
      <c r="BE243" s="123"/>
      <c r="BF243" s="123"/>
    </row>
    <row r="244" spans="1:58" ht="15" customHeight="1" thickBot="1">
      <c r="A244" s="351" t="s">
        <v>2198</v>
      </c>
      <c r="B244" s="347" t="s">
        <v>1494</v>
      </c>
      <c r="C244" s="337"/>
      <c r="D244" s="363" t="s">
        <v>1377</v>
      </c>
      <c r="E244" s="319" t="s">
        <v>1378</v>
      </c>
      <c r="F244" s="344"/>
      <c r="G244" s="335"/>
      <c r="H244" s="335"/>
      <c r="I244" s="335"/>
      <c r="J244" s="335"/>
      <c r="K244" s="335"/>
      <c r="L244" s="335"/>
      <c r="M244" s="335"/>
      <c r="N244" s="335"/>
      <c r="O244" s="339"/>
      <c r="P244" s="88"/>
      <c r="BE244" s="123"/>
      <c r="BF244" s="123"/>
    </row>
    <row r="245" spans="1:58" ht="15" customHeight="1" thickBot="1">
      <c r="A245" s="357" t="s">
        <v>2199</v>
      </c>
      <c r="B245" s="347" t="s">
        <v>1495</v>
      </c>
      <c r="C245" s="337"/>
      <c r="D245" s="363" t="s">
        <v>2265</v>
      </c>
      <c r="E245" s="322" t="s">
        <v>2266</v>
      </c>
      <c r="F245" s="335"/>
      <c r="G245" s="335"/>
      <c r="H245" s="335"/>
      <c r="I245" s="335"/>
      <c r="J245" s="335"/>
      <c r="K245" s="335"/>
      <c r="L245" s="335"/>
      <c r="M245" s="335"/>
      <c r="N245" s="335"/>
      <c r="O245" s="339"/>
      <c r="P245" s="88"/>
      <c r="BE245" s="123"/>
      <c r="BF245" s="123"/>
    </row>
    <row r="246" spans="1:58" ht="15" customHeight="1" thickBot="1">
      <c r="A246" s="356" t="s">
        <v>2200</v>
      </c>
      <c r="B246" s="348" t="s">
        <v>1496</v>
      </c>
      <c r="C246" s="338"/>
      <c r="D246" s="369" t="s">
        <v>2267</v>
      </c>
      <c r="E246" s="322" t="s">
        <v>2268</v>
      </c>
      <c r="F246" s="363" t="s">
        <v>2269</v>
      </c>
      <c r="G246" s="335"/>
      <c r="H246" s="335"/>
      <c r="I246" s="335"/>
      <c r="J246" s="335"/>
      <c r="K246" s="335"/>
      <c r="L246" s="335"/>
      <c r="M246" s="335"/>
      <c r="N246" s="335"/>
      <c r="O246" s="339"/>
      <c r="P246" s="88"/>
      <c r="BE246" s="123"/>
      <c r="BF246" s="123"/>
    </row>
    <row r="247" spans="1:58" ht="15" customHeight="1" thickBot="1">
      <c r="A247" s="351" t="s">
        <v>1466</v>
      </c>
      <c r="B247" s="347" t="s">
        <v>1497</v>
      </c>
      <c r="C247" s="337"/>
      <c r="D247" s="363" t="s">
        <v>1379</v>
      </c>
      <c r="E247" s="322" t="s">
        <v>1380</v>
      </c>
      <c r="F247" s="322" t="s">
        <v>1381</v>
      </c>
      <c r="G247" s="335"/>
      <c r="H247" s="335"/>
      <c r="I247" s="335"/>
      <c r="J247" s="335"/>
      <c r="K247" s="335"/>
      <c r="L247" s="335"/>
      <c r="M247" s="335"/>
      <c r="N247" s="335"/>
      <c r="O247" s="339"/>
      <c r="P247" s="88"/>
      <c r="BE247" s="123"/>
      <c r="BF247" s="123"/>
    </row>
    <row r="248" spans="1:58" ht="15" customHeight="1" thickBot="1">
      <c r="A248" s="351" t="s">
        <v>1352</v>
      </c>
      <c r="B248" s="347" t="s">
        <v>1498</v>
      </c>
      <c r="C248" s="337"/>
      <c r="D248" s="364" t="s">
        <v>2270</v>
      </c>
      <c r="E248" s="322" t="s">
        <v>2271</v>
      </c>
      <c r="F248" s="335"/>
      <c r="G248" s="335"/>
      <c r="H248" s="335"/>
      <c r="I248" s="335"/>
      <c r="J248" s="335"/>
      <c r="K248" s="335"/>
      <c r="L248" s="335"/>
      <c r="M248" s="335"/>
      <c r="N248" s="335"/>
      <c r="O248" s="339"/>
      <c r="P248" s="88"/>
      <c r="BE248" s="123"/>
      <c r="BF248" s="123"/>
    </row>
    <row r="249" spans="1:58" ht="15" customHeight="1" thickBot="1">
      <c r="A249" s="282" t="s">
        <v>1404</v>
      </c>
      <c r="B249" s="347" t="s">
        <v>1499</v>
      </c>
      <c r="C249" s="337"/>
      <c r="D249" s="363" t="s">
        <v>301</v>
      </c>
      <c r="E249" s="322" t="s">
        <v>302</v>
      </c>
      <c r="F249" s="322" t="s">
        <v>303</v>
      </c>
      <c r="G249" s="335"/>
      <c r="H249" s="335"/>
      <c r="I249" s="335"/>
      <c r="J249" s="335"/>
      <c r="K249" s="335"/>
      <c r="L249" s="335"/>
      <c r="M249" s="335"/>
      <c r="N249" s="335"/>
      <c r="O249" s="339"/>
      <c r="P249" s="88"/>
      <c r="BE249" s="123"/>
      <c r="BF249" s="123"/>
    </row>
    <row r="250" spans="1:58" ht="15" customHeight="1" thickBot="1">
      <c r="A250" s="351" t="s">
        <v>2201</v>
      </c>
      <c r="B250" s="347" t="s">
        <v>1500</v>
      </c>
      <c r="C250" s="337"/>
      <c r="D250" s="363" t="s">
        <v>304</v>
      </c>
      <c r="E250" s="365" t="s">
        <v>2272</v>
      </c>
      <c r="F250" s="322" t="s">
        <v>2273</v>
      </c>
      <c r="G250" s="335"/>
      <c r="H250" s="335"/>
      <c r="I250" s="335"/>
      <c r="J250" s="335"/>
      <c r="K250" s="335"/>
      <c r="L250" s="335"/>
      <c r="M250" s="335"/>
      <c r="N250" s="335"/>
      <c r="O250" s="339"/>
      <c r="P250" s="88"/>
      <c r="BE250" s="123"/>
      <c r="BF250" s="123"/>
    </row>
    <row r="251" spans="1:58" ht="15" customHeight="1" thickBot="1">
      <c r="A251" s="351" t="s">
        <v>1333</v>
      </c>
      <c r="B251" s="347" t="s">
        <v>1501</v>
      </c>
      <c r="C251" s="337"/>
      <c r="D251" s="363" t="s">
        <v>2101</v>
      </c>
      <c r="E251" s="322" t="s">
        <v>1334</v>
      </c>
      <c r="G251" s="335"/>
      <c r="H251" s="335"/>
      <c r="I251" s="335"/>
      <c r="J251" s="335"/>
      <c r="K251" s="335"/>
      <c r="L251" s="335"/>
      <c r="M251" s="335"/>
      <c r="N251" s="335"/>
      <c r="O251" s="339"/>
      <c r="P251" s="88"/>
      <c r="BE251" s="123"/>
      <c r="BF251" s="123"/>
    </row>
    <row r="252" spans="1:58" ht="15" customHeight="1" thickBot="1">
      <c r="A252" s="351" t="s">
        <v>1335</v>
      </c>
      <c r="B252" s="347" t="s">
        <v>1502</v>
      </c>
      <c r="C252" s="337"/>
      <c r="D252" s="363" t="s">
        <v>2274</v>
      </c>
      <c r="E252" s="335"/>
      <c r="F252" s="335"/>
      <c r="G252" s="335"/>
      <c r="H252" s="335"/>
      <c r="I252" s="335"/>
      <c r="J252" s="335"/>
      <c r="K252" s="335"/>
      <c r="L252" s="335"/>
      <c r="M252" s="335"/>
      <c r="N252" s="335"/>
      <c r="O252" s="339"/>
      <c r="P252" s="88"/>
      <c r="BE252" s="123"/>
      <c r="BF252" s="123"/>
    </row>
    <row r="253" spans="1:58" ht="15" customHeight="1" thickBot="1">
      <c r="A253" s="358" t="s">
        <v>1336</v>
      </c>
      <c r="B253" s="347" t="s">
        <v>1503</v>
      </c>
      <c r="C253" s="337"/>
      <c r="D253" s="363" t="s">
        <v>2275</v>
      </c>
      <c r="E253" s="322" t="s">
        <v>1357</v>
      </c>
      <c r="F253" s="335"/>
      <c r="G253" s="335"/>
      <c r="H253" s="335"/>
      <c r="I253" s="335"/>
      <c r="J253" s="335"/>
      <c r="K253" s="335"/>
      <c r="L253" s="335"/>
      <c r="M253" s="335"/>
      <c r="N253" s="335"/>
      <c r="O253" s="339"/>
      <c r="P253" s="88"/>
      <c r="BE253" s="123"/>
      <c r="BF253" s="123"/>
    </row>
    <row r="254" spans="1:58" ht="15" customHeight="1" thickBot="1">
      <c r="A254" s="351" t="s">
        <v>2202</v>
      </c>
      <c r="B254" s="347" t="s">
        <v>1504</v>
      </c>
      <c r="C254" s="337"/>
      <c r="D254" s="363" t="s">
        <v>2276</v>
      </c>
      <c r="E254" s="322" t="s">
        <v>1382</v>
      </c>
      <c r="F254" s="344"/>
      <c r="G254" s="335"/>
      <c r="H254" s="335"/>
      <c r="I254" s="335"/>
      <c r="J254" s="335"/>
      <c r="K254" s="335"/>
      <c r="L254" s="335"/>
      <c r="M254" s="335"/>
      <c r="N254" s="335"/>
      <c r="O254" s="339"/>
      <c r="P254" s="88"/>
      <c r="BE254" s="123"/>
      <c r="BF254" s="123"/>
    </row>
    <row r="255" spans="1:58" ht="15" customHeight="1" thickBot="1">
      <c r="A255" s="351" t="s">
        <v>2203</v>
      </c>
      <c r="B255" s="347" t="s">
        <v>1505</v>
      </c>
      <c r="C255" s="337"/>
      <c r="D255" s="364" t="s">
        <v>2277</v>
      </c>
      <c r="E255" s="322" t="s">
        <v>2278</v>
      </c>
      <c r="F255" s="344"/>
      <c r="G255" s="335"/>
      <c r="H255" s="335"/>
      <c r="I255" s="335"/>
      <c r="J255" s="335"/>
      <c r="K255" s="335"/>
      <c r="L255" s="335"/>
      <c r="M255" s="335"/>
      <c r="N255" s="335"/>
      <c r="O255" s="339"/>
      <c r="P255" s="88"/>
      <c r="BE255" s="123"/>
      <c r="BF255" s="123"/>
    </row>
    <row r="256" spans="1:58" ht="15" customHeight="1" thickBot="1">
      <c r="A256" s="351" t="s">
        <v>2204</v>
      </c>
      <c r="B256" s="348" t="s">
        <v>1506</v>
      </c>
      <c r="C256" s="338"/>
      <c r="D256" s="370" t="s">
        <v>2279</v>
      </c>
      <c r="E256" s="228"/>
      <c r="F256" s="46"/>
      <c r="G256" s="46"/>
      <c r="H256" s="335"/>
      <c r="I256" s="335"/>
      <c r="J256" s="335"/>
      <c r="K256" s="335"/>
      <c r="L256" s="335"/>
      <c r="M256" s="335"/>
      <c r="N256" s="335"/>
      <c r="O256" s="339"/>
      <c r="P256" s="88"/>
      <c r="BE256" s="123"/>
      <c r="BF256" s="123"/>
    </row>
    <row r="257" spans="1:58" ht="15" customHeight="1" thickBot="1">
      <c r="A257" s="351" t="s">
        <v>1405</v>
      </c>
      <c r="B257" s="347" t="s">
        <v>1507</v>
      </c>
      <c r="C257" s="337"/>
      <c r="D257" s="363" t="s">
        <v>2280</v>
      </c>
      <c r="E257" s="322" t="s">
        <v>1568</v>
      </c>
      <c r="F257" s="322" t="s">
        <v>1569</v>
      </c>
      <c r="G257" s="46"/>
      <c r="H257" s="46"/>
      <c r="I257" s="46"/>
      <c r="J257" s="46"/>
      <c r="K257" s="46"/>
      <c r="L257" s="46"/>
      <c r="M257" s="46"/>
      <c r="N257" s="46"/>
      <c r="O257" s="339"/>
      <c r="P257" s="88"/>
      <c r="BE257" s="123"/>
      <c r="BF257" s="123"/>
    </row>
    <row r="258" spans="1:58" ht="15" customHeight="1" thickBot="1">
      <c r="A258" s="351" t="s">
        <v>1353</v>
      </c>
      <c r="B258" s="347" t="s">
        <v>1508</v>
      </c>
      <c r="C258" s="337"/>
      <c r="D258" s="363" t="s">
        <v>1570</v>
      </c>
      <c r="E258" s="322" t="s">
        <v>1571</v>
      </c>
      <c r="F258" s="322" t="s">
        <v>1572</v>
      </c>
      <c r="G258" s="46"/>
      <c r="H258" s="46"/>
      <c r="I258" s="46"/>
      <c r="J258" s="46"/>
      <c r="K258" s="46"/>
      <c r="L258" s="46"/>
      <c r="M258" s="46"/>
      <c r="N258" s="46"/>
      <c r="O258" s="339"/>
      <c r="P258" s="88"/>
      <c r="BE258" s="123"/>
      <c r="BF258" s="123"/>
    </row>
    <row r="259" spans="1:58" ht="15" customHeight="1" thickBot="1">
      <c r="A259" s="282" t="s">
        <v>1406</v>
      </c>
      <c r="B259" s="348" t="s">
        <v>1509</v>
      </c>
      <c r="C259" s="338"/>
      <c r="D259" s="363" t="s">
        <v>1573</v>
      </c>
      <c r="E259" s="322" t="s">
        <v>1574</v>
      </c>
      <c r="F259" s="46"/>
      <c r="G259" s="335"/>
      <c r="H259" s="335"/>
      <c r="I259" s="335"/>
      <c r="J259" s="335"/>
      <c r="K259" s="335"/>
      <c r="L259" s="335"/>
      <c r="M259" s="335"/>
      <c r="N259" s="335"/>
      <c r="O259" s="339"/>
      <c r="P259" s="88"/>
      <c r="BE259" s="123"/>
      <c r="BF259" s="123"/>
    </row>
    <row r="260" spans="1:58" ht="15" customHeight="1" thickBot="1">
      <c r="A260" s="351" t="s">
        <v>1387</v>
      </c>
      <c r="B260" s="347" t="s">
        <v>1510</v>
      </c>
      <c r="C260" s="337"/>
      <c r="D260" s="363" t="s">
        <v>1364</v>
      </c>
      <c r="E260" s="322" t="s">
        <v>1363</v>
      </c>
      <c r="F260" s="46"/>
      <c r="G260" s="46"/>
      <c r="H260" s="46"/>
      <c r="I260" s="46"/>
      <c r="J260" s="46"/>
      <c r="K260" s="46"/>
      <c r="L260" s="46"/>
      <c r="M260" s="46"/>
      <c r="N260" s="46"/>
      <c r="P260" s="88"/>
      <c r="BE260" s="123"/>
      <c r="BF260" s="123"/>
    </row>
    <row r="261" spans="1:58" ht="15" customHeight="1" thickBot="1">
      <c r="A261" s="351" t="s">
        <v>1383</v>
      </c>
      <c r="B261" s="347" t="s">
        <v>1511</v>
      </c>
      <c r="C261" s="337"/>
      <c r="D261" s="363" t="s">
        <v>1566</v>
      </c>
      <c r="E261" s="322" t="s">
        <v>1361</v>
      </c>
      <c r="F261" s="335"/>
      <c r="G261" s="335"/>
      <c r="H261" s="335"/>
      <c r="I261" s="335"/>
      <c r="J261" s="335"/>
      <c r="K261" s="335"/>
      <c r="L261" s="335"/>
      <c r="M261" s="335"/>
      <c r="N261" s="335"/>
      <c r="O261" s="339"/>
      <c r="P261" s="88"/>
      <c r="BE261" s="123"/>
      <c r="BF261" s="123"/>
    </row>
    <row r="262" spans="1:58" ht="15" customHeight="1" thickBot="1">
      <c r="A262" s="357" t="s">
        <v>2205</v>
      </c>
      <c r="B262" s="347" t="s">
        <v>1512</v>
      </c>
      <c r="C262" s="337"/>
      <c r="D262" s="363" t="s">
        <v>1384</v>
      </c>
      <c r="E262" s="336"/>
      <c r="F262" s="344"/>
      <c r="G262" s="335"/>
      <c r="H262" s="335"/>
      <c r="I262" s="335"/>
      <c r="J262" s="335"/>
      <c r="K262" s="335"/>
      <c r="L262" s="335"/>
      <c r="M262" s="335"/>
      <c r="N262" s="335"/>
      <c r="O262" s="339"/>
      <c r="P262" s="88"/>
      <c r="BE262" s="123"/>
      <c r="BF262" s="123"/>
    </row>
    <row r="263" spans="1:58" ht="26.25" customHeight="1" thickBot="1">
      <c r="A263" s="359" t="s">
        <v>1385</v>
      </c>
      <c r="B263" s="347" t="s">
        <v>1513</v>
      </c>
      <c r="C263" s="337"/>
      <c r="D263" s="363" t="s">
        <v>1362</v>
      </c>
      <c r="E263" s="322" t="s">
        <v>1386</v>
      </c>
      <c r="F263" s="335"/>
      <c r="G263" s="335"/>
      <c r="H263" s="335"/>
      <c r="I263" s="335"/>
      <c r="J263" s="335"/>
      <c r="K263" s="335"/>
      <c r="L263" s="335"/>
      <c r="M263" s="335"/>
      <c r="N263" s="335"/>
      <c r="O263" s="339"/>
      <c r="P263" s="88"/>
      <c r="BE263" s="123"/>
      <c r="BF263" s="123"/>
    </row>
    <row r="264" spans="1:58" ht="15" customHeight="1" thickBot="1">
      <c r="A264" s="351" t="s">
        <v>1354</v>
      </c>
      <c r="B264" s="347" t="s">
        <v>1514</v>
      </c>
      <c r="C264" s="337"/>
      <c r="D264" s="363" t="s">
        <v>2281</v>
      </c>
      <c r="E264" s="322" t="s">
        <v>305</v>
      </c>
      <c r="F264" s="322" t="s">
        <v>2282</v>
      </c>
      <c r="G264" s="335"/>
      <c r="H264" s="335"/>
      <c r="I264" s="335"/>
      <c r="J264" s="335"/>
      <c r="K264" s="335"/>
      <c r="L264" s="335"/>
      <c r="M264" s="335"/>
      <c r="N264" s="335"/>
      <c r="O264" s="339"/>
      <c r="P264" s="88"/>
      <c r="BE264" s="123"/>
      <c r="BF264" s="123"/>
    </row>
    <row r="265" spans="1:58" ht="15" customHeight="1" thickBot="1">
      <c r="A265" s="357" t="s">
        <v>2206</v>
      </c>
      <c r="B265" s="347" t="s">
        <v>1515</v>
      </c>
      <c r="C265" s="337"/>
      <c r="D265" s="363" t="s">
        <v>1575</v>
      </c>
      <c r="E265" s="365" t="s">
        <v>306</v>
      </c>
      <c r="F265" s="322" t="s">
        <v>307</v>
      </c>
      <c r="G265" s="335"/>
      <c r="H265" s="335"/>
      <c r="I265" s="335"/>
      <c r="J265" s="335"/>
      <c r="K265" s="335"/>
      <c r="L265" s="335"/>
      <c r="M265" s="335"/>
      <c r="N265" s="335"/>
      <c r="O265" s="339"/>
      <c r="P265" s="88"/>
      <c r="BE265" s="123"/>
      <c r="BF265" s="123"/>
    </row>
    <row r="266" spans="1:58" ht="15" customHeight="1" thickBot="1">
      <c r="A266" s="351" t="s">
        <v>2207</v>
      </c>
      <c r="B266" s="347" t="s">
        <v>1516</v>
      </c>
      <c r="C266" s="337"/>
      <c r="D266" s="363" t="s">
        <v>1576</v>
      </c>
      <c r="E266" s="322" t="s">
        <v>308</v>
      </c>
      <c r="F266" s="335"/>
      <c r="G266" s="335"/>
      <c r="H266" s="335"/>
      <c r="I266" s="335"/>
      <c r="J266" s="335"/>
      <c r="K266" s="335"/>
      <c r="L266" s="335"/>
      <c r="M266" s="335"/>
      <c r="N266" s="335"/>
      <c r="O266" s="339"/>
      <c r="P266" s="88"/>
      <c r="BE266" s="123"/>
      <c r="BF266" s="123"/>
    </row>
    <row r="267" spans="1:58" ht="15" customHeight="1" thickBot="1">
      <c r="A267" s="351" t="s">
        <v>1355</v>
      </c>
      <c r="B267" s="347" t="s">
        <v>1517</v>
      </c>
      <c r="C267" s="337"/>
      <c r="D267" s="363" t="s">
        <v>1577</v>
      </c>
      <c r="E267" s="322" t="s">
        <v>309</v>
      </c>
      <c r="F267" s="365" t="s">
        <v>310</v>
      </c>
      <c r="G267" s="322" t="s">
        <v>311</v>
      </c>
      <c r="H267" s="335"/>
      <c r="I267" s="335"/>
      <c r="J267" s="335"/>
      <c r="K267" s="335"/>
      <c r="L267" s="335"/>
      <c r="M267" s="335"/>
      <c r="N267" s="335"/>
      <c r="O267" s="339"/>
      <c r="P267" s="88"/>
      <c r="BE267" s="123"/>
      <c r="BF267" s="123"/>
    </row>
    <row r="268" spans="1:58" ht="15" customHeight="1" thickBot="1">
      <c r="A268" s="351" t="s">
        <v>2208</v>
      </c>
      <c r="B268" s="347" t="s">
        <v>1518</v>
      </c>
      <c r="C268" s="337"/>
      <c r="D268" s="363" t="s">
        <v>312</v>
      </c>
      <c r="E268" s="322" t="s">
        <v>313</v>
      </c>
      <c r="F268" s="322" t="s">
        <v>314</v>
      </c>
      <c r="G268" s="335"/>
      <c r="H268" s="335"/>
      <c r="I268" s="335"/>
      <c r="J268" s="335"/>
      <c r="K268" s="335"/>
      <c r="L268" s="335"/>
      <c r="M268" s="335"/>
      <c r="N268" s="335"/>
      <c r="O268" s="339"/>
      <c r="P268" s="88"/>
      <c r="BE268" s="123"/>
      <c r="BF268" s="123"/>
    </row>
    <row r="269" spans="1:58" ht="15" customHeight="1" thickBot="1">
      <c r="A269" s="360" t="s">
        <v>1407</v>
      </c>
      <c r="B269" s="347" t="s">
        <v>1519</v>
      </c>
      <c r="C269" s="337"/>
      <c r="D269" s="363" t="s">
        <v>1578</v>
      </c>
      <c r="E269" s="322" t="s">
        <v>2283</v>
      </c>
      <c r="F269" s="344"/>
      <c r="G269" s="335"/>
      <c r="H269" s="335"/>
      <c r="I269" s="335"/>
      <c r="J269" s="335"/>
      <c r="K269" s="335"/>
      <c r="L269" s="335"/>
      <c r="M269" s="335"/>
      <c r="N269" s="335"/>
      <c r="O269" s="339"/>
      <c r="P269" s="88"/>
      <c r="BE269" s="123"/>
      <c r="BF269" s="123"/>
    </row>
    <row r="270" spans="1:58" ht="15" customHeight="1" thickBot="1">
      <c r="A270" s="351" t="s">
        <v>1408</v>
      </c>
      <c r="B270" s="347" t="s">
        <v>1520</v>
      </c>
      <c r="C270" s="337"/>
      <c r="D270" s="363" t="s">
        <v>1577</v>
      </c>
      <c r="E270" s="322" t="s">
        <v>315</v>
      </c>
      <c r="F270" s="365" t="s">
        <v>1579</v>
      </c>
      <c r="G270" s="322" t="s">
        <v>311</v>
      </c>
      <c r="H270" s="335"/>
      <c r="I270" s="335"/>
      <c r="J270" s="335"/>
      <c r="K270" s="335"/>
      <c r="L270" s="335"/>
      <c r="M270" s="335"/>
      <c r="N270" s="335"/>
      <c r="O270" s="339"/>
      <c r="P270" s="88"/>
      <c r="BE270" s="123"/>
      <c r="BF270" s="123"/>
    </row>
    <row r="271" spans="1:58" ht="15" customHeight="1" thickBot="1">
      <c r="A271" s="351" t="s">
        <v>2209</v>
      </c>
      <c r="B271" s="347" t="s">
        <v>1521</v>
      </c>
      <c r="C271" s="337"/>
      <c r="D271" s="367" t="s">
        <v>1580</v>
      </c>
      <c r="E271" s="319" t="s">
        <v>316</v>
      </c>
      <c r="F271" s="371" t="s">
        <v>2284</v>
      </c>
      <c r="G271" s="319" t="s">
        <v>2285</v>
      </c>
      <c r="H271" s="319" t="s">
        <v>317</v>
      </c>
      <c r="I271" s="335"/>
      <c r="J271" s="335"/>
      <c r="K271" s="335"/>
      <c r="L271" s="335"/>
      <c r="M271" s="335"/>
      <c r="N271" s="335"/>
      <c r="O271" s="339"/>
      <c r="P271" s="88"/>
      <c r="BE271" s="123"/>
      <c r="BF271" s="123"/>
    </row>
    <row r="272" spans="1:58" ht="15" customHeight="1" thickBot="1">
      <c r="A272" s="351" t="s">
        <v>2210</v>
      </c>
      <c r="B272" s="347" t="s">
        <v>1522</v>
      </c>
      <c r="C272" s="337"/>
      <c r="D272" s="372" t="s">
        <v>2286</v>
      </c>
      <c r="E272" s="372" t="s">
        <v>2287</v>
      </c>
      <c r="F272" s="372" t="s">
        <v>2288</v>
      </c>
      <c r="H272" s="335"/>
      <c r="I272" s="335"/>
      <c r="J272" s="335"/>
      <c r="K272" s="335"/>
      <c r="L272" s="335"/>
      <c r="M272" s="335"/>
      <c r="N272" s="335"/>
      <c r="O272" s="339"/>
      <c r="P272" s="88"/>
      <c r="BE272" s="123"/>
      <c r="BF272" s="123"/>
    </row>
    <row r="273" spans="1:58" ht="15" customHeight="1" thickBot="1">
      <c r="A273" s="282" t="s">
        <v>2211</v>
      </c>
      <c r="B273" s="347" t="s">
        <v>1523</v>
      </c>
      <c r="C273" s="337"/>
      <c r="D273" s="373" t="s">
        <v>318</v>
      </c>
      <c r="E273" s="373" t="s">
        <v>2289</v>
      </c>
      <c r="F273" s="335"/>
      <c r="G273" s="335"/>
      <c r="H273" s="335"/>
      <c r="I273" s="335"/>
      <c r="J273" s="335"/>
      <c r="K273" s="335"/>
      <c r="L273" s="335"/>
      <c r="M273" s="335"/>
      <c r="N273" s="335"/>
      <c r="O273" s="339"/>
      <c r="P273" s="88"/>
      <c r="BE273" s="123"/>
      <c r="BF273" s="123"/>
    </row>
    <row r="274" spans="1:58" ht="15" customHeight="1" thickBot="1">
      <c r="A274" s="282" t="s">
        <v>2212</v>
      </c>
      <c r="B274" s="347" t="s">
        <v>1524</v>
      </c>
      <c r="C274" s="337"/>
      <c r="D274" s="374" t="s">
        <v>1581</v>
      </c>
      <c r="E274" s="375" t="s">
        <v>2290</v>
      </c>
      <c r="F274" s="376" t="s">
        <v>1582</v>
      </c>
      <c r="G274" s="335"/>
      <c r="H274" s="335"/>
      <c r="I274" s="335"/>
      <c r="J274" s="335"/>
      <c r="K274" s="335"/>
      <c r="L274" s="335"/>
      <c r="M274" s="335"/>
      <c r="N274" s="335"/>
      <c r="O274" s="339"/>
      <c r="P274" s="88"/>
      <c r="BE274" s="123"/>
      <c r="BF274" s="123"/>
    </row>
    <row r="275" spans="1:58" ht="15" customHeight="1" thickBot="1">
      <c r="A275" s="351" t="s">
        <v>1467</v>
      </c>
      <c r="B275" s="347" t="s">
        <v>1525</v>
      </c>
      <c r="C275" s="337"/>
      <c r="D275" s="377" t="s">
        <v>319</v>
      </c>
      <c r="E275" s="373" t="s">
        <v>2291</v>
      </c>
      <c r="F275" s="373" t="s">
        <v>1583</v>
      </c>
      <c r="G275" s="373" t="s">
        <v>1584</v>
      </c>
      <c r="H275" s="335"/>
      <c r="I275" s="335"/>
      <c r="J275" s="335"/>
      <c r="K275" s="335"/>
      <c r="L275" s="335"/>
      <c r="M275" s="335"/>
      <c r="N275" s="335"/>
      <c r="O275" s="339"/>
      <c r="P275" s="88"/>
      <c r="BE275" s="123"/>
      <c r="BF275" s="123"/>
    </row>
    <row r="276" spans="1:58" ht="15" customHeight="1" thickBot="1">
      <c r="A276" s="351" t="s">
        <v>2213</v>
      </c>
      <c r="B276" s="347" t="s">
        <v>1526</v>
      </c>
      <c r="C276" s="337"/>
      <c r="D276" s="377" t="s">
        <v>2292</v>
      </c>
      <c r="F276" s="336"/>
      <c r="G276" s="335"/>
      <c r="H276" s="335"/>
      <c r="I276" s="335"/>
      <c r="J276" s="335"/>
      <c r="K276" s="335"/>
      <c r="L276" s="335"/>
      <c r="M276" s="335"/>
      <c r="N276" s="335"/>
      <c r="O276" s="339"/>
      <c r="P276" s="88"/>
      <c r="BE276" s="123"/>
      <c r="BF276" s="123"/>
    </row>
    <row r="277" spans="1:58" ht="15" customHeight="1" thickBot="1">
      <c r="A277" s="357" t="s">
        <v>2214</v>
      </c>
      <c r="B277" s="347" t="s">
        <v>1527</v>
      </c>
      <c r="C277" s="337"/>
      <c r="D277" s="373" t="s">
        <v>1585</v>
      </c>
      <c r="F277" s="335"/>
      <c r="G277" s="335"/>
      <c r="H277" s="335"/>
      <c r="I277" s="335"/>
      <c r="J277" s="335"/>
      <c r="K277" s="335"/>
      <c r="L277" s="335"/>
      <c r="M277" s="335"/>
      <c r="N277" s="335"/>
      <c r="O277" s="339"/>
      <c r="P277" s="88"/>
      <c r="BE277" s="123"/>
      <c r="BF277" s="123"/>
    </row>
    <row r="278" spans="1:58" ht="15" customHeight="1" thickBot="1">
      <c r="A278" s="359" t="s">
        <v>2216</v>
      </c>
      <c r="B278" s="347" t="s">
        <v>1528</v>
      </c>
      <c r="C278" s="337"/>
      <c r="D278" s="373" t="s">
        <v>2293</v>
      </c>
      <c r="E278" s="373" t="s">
        <v>2294</v>
      </c>
      <c r="F278" s="335"/>
      <c r="G278" s="335"/>
      <c r="H278" s="335"/>
      <c r="I278" s="335"/>
      <c r="J278" s="335"/>
      <c r="K278" s="335"/>
      <c r="L278" s="335"/>
      <c r="M278" s="335"/>
      <c r="N278" s="335"/>
      <c r="O278" s="339"/>
      <c r="P278" s="88"/>
      <c r="BE278" s="123"/>
      <c r="BF278" s="123"/>
    </row>
    <row r="279" spans="1:58" ht="15" customHeight="1" thickBot="1">
      <c r="A279" s="351" t="s">
        <v>2215</v>
      </c>
      <c r="B279" s="347" t="s">
        <v>1529</v>
      </c>
      <c r="C279" s="337"/>
      <c r="D279" s="372" t="s">
        <v>2293</v>
      </c>
      <c r="E279" s="372" t="s">
        <v>2294</v>
      </c>
      <c r="F279" s="336"/>
      <c r="G279" s="335"/>
      <c r="H279" s="335"/>
      <c r="I279" s="335"/>
      <c r="J279" s="335"/>
      <c r="K279" s="335"/>
      <c r="L279" s="335"/>
      <c r="M279" s="335"/>
      <c r="N279" s="335"/>
      <c r="O279" s="339"/>
      <c r="P279" s="88"/>
      <c r="BE279" s="123"/>
      <c r="BF279" s="123"/>
    </row>
    <row r="280" spans="1:58" ht="15" customHeight="1" thickBot="1">
      <c r="A280" s="361" t="s">
        <v>2217</v>
      </c>
      <c r="B280" s="347" t="s">
        <v>1530</v>
      </c>
      <c r="C280" s="337"/>
      <c r="D280" s="363" t="s">
        <v>2295</v>
      </c>
      <c r="E280" s="322" t="s">
        <v>2296</v>
      </c>
      <c r="F280" s="322" t="s">
        <v>320</v>
      </c>
      <c r="G280" s="335"/>
      <c r="H280" s="335"/>
      <c r="I280" s="335"/>
      <c r="J280" s="335"/>
      <c r="K280" s="335"/>
      <c r="L280" s="335"/>
      <c r="M280" s="335"/>
      <c r="N280" s="335"/>
      <c r="O280" s="339"/>
      <c r="P280" s="88"/>
      <c r="BE280" s="123"/>
      <c r="BF280" s="123"/>
    </row>
    <row r="281" spans="1:58" ht="15" customHeight="1" thickBot="1">
      <c r="B281" s="347" t="s">
        <v>1531</v>
      </c>
      <c r="C281" s="337"/>
      <c r="E281" s="344"/>
      <c r="F281" s="344"/>
      <c r="G281" s="335"/>
      <c r="H281" s="335"/>
      <c r="I281" s="335"/>
      <c r="J281" s="335"/>
      <c r="K281" s="335"/>
      <c r="L281" s="335"/>
      <c r="M281" s="335"/>
      <c r="N281" s="335"/>
      <c r="O281" s="339"/>
      <c r="P281" s="88"/>
      <c r="BE281" s="123"/>
      <c r="BF281" s="123"/>
    </row>
    <row r="282" spans="1:58" ht="15" customHeight="1" thickBot="1">
      <c r="A282" s="351" t="s">
        <v>2218</v>
      </c>
      <c r="B282" s="347" t="s">
        <v>1532</v>
      </c>
      <c r="C282" s="337"/>
      <c r="D282" s="363" t="s">
        <v>2297</v>
      </c>
      <c r="E282" s="322" t="s">
        <v>2298</v>
      </c>
      <c r="F282" s="335"/>
      <c r="G282" s="335"/>
      <c r="H282" s="335"/>
      <c r="I282" s="335"/>
      <c r="J282" s="335"/>
      <c r="K282" s="335"/>
      <c r="L282" s="335"/>
      <c r="M282" s="335"/>
      <c r="N282" s="335"/>
      <c r="O282" s="339"/>
      <c r="P282" s="88"/>
      <c r="BE282" s="123"/>
      <c r="BF282" s="123"/>
    </row>
    <row r="283" spans="1:58" ht="15" customHeight="1" thickBot="1">
      <c r="A283" s="351" t="s">
        <v>2219</v>
      </c>
      <c r="B283" s="347" t="s">
        <v>1533</v>
      </c>
      <c r="C283" s="337"/>
      <c r="D283" s="363" t="s">
        <v>2299</v>
      </c>
      <c r="E283" s="344"/>
      <c r="F283" s="344"/>
      <c r="G283" s="335"/>
      <c r="H283" s="335"/>
      <c r="I283" s="335"/>
      <c r="J283" s="335"/>
      <c r="K283" s="335"/>
      <c r="L283" s="335"/>
      <c r="M283" s="335"/>
      <c r="N283" s="335"/>
      <c r="O283" s="339"/>
      <c r="P283" s="88"/>
      <c r="BE283" s="123"/>
      <c r="BF283" s="123"/>
    </row>
    <row r="284" spans="1:58" ht="15" customHeight="1" thickBot="1">
      <c r="A284" s="351" t="s">
        <v>2220</v>
      </c>
      <c r="B284" s="347" t="s">
        <v>1534</v>
      </c>
      <c r="C284" s="337"/>
      <c r="D284" s="363" t="s">
        <v>2300</v>
      </c>
      <c r="E284" s="322" t="s">
        <v>2301</v>
      </c>
      <c r="F284" s="335"/>
      <c r="G284" s="335"/>
      <c r="H284" s="335"/>
      <c r="I284" s="335"/>
      <c r="J284" s="335"/>
      <c r="K284" s="335"/>
      <c r="L284" s="335"/>
      <c r="M284" s="335"/>
      <c r="N284" s="335"/>
      <c r="O284" s="339"/>
      <c r="P284" s="88"/>
      <c r="BE284" s="123"/>
      <c r="BF284" s="123"/>
    </row>
    <row r="285" spans="1:58" ht="15" customHeight="1" thickBot="1">
      <c r="A285" s="351" t="s">
        <v>2221</v>
      </c>
      <c r="B285" s="347" t="s">
        <v>1535</v>
      </c>
      <c r="C285" s="337"/>
      <c r="D285" s="368" t="s">
        <v>2302</v>
      </c>
      <c r="E285" s="322" t="s">
        <v>2303</v>
      </c>
      <c r="F285" s="335"/>
      <c r="G285" s="335"/>
      <c r="H285" s="335"/>
      <c r="I285" s="335"/>
      <c r="J285" s="335"/>
      <c r="K285" s="335"/>
      <c r="L285" s="335"/>
      <c r="M285" s="335"/>
      <c r="N285" s="335"/>
      <c r="O285" s="339"/>
      <c r="P285" s="88"/>
      <c r="BE285" s="123"/>
      <c r="BF285" s="123"/>
    </row>
    <row r="286" spans="1:58" ht="15" customHeight="1" thickBot="1">
      <c r="A286" s="351" t="s">
        <v>2222</v>
      </c>
      <c r="B286" s="347" t="s">
        <v>1536</v>
      </c>
      <c r="C286" s="337"/>
      <c r="D286" s="363" t="s">
        <v>2304</v>
      </c>
      <c r="E286" s="322" t="s">
        <v>2305</v>
      </c>
      <c r="F286" s="322" t="s">
        <v>2306</v>
      </c>
      <c r="G286" s="335"/>
      <c r="H286" s="335"/>
      <c r="I286" s="335"/>
      <c r="J286" s="335"/>
      <c r="K286" s="335"/>
      <c r="L286" s="335"/>
      <c r="M286" s="335"/>
      <c r="N286" s="335"/>
      <c r="O286" s="339"/>
      <c r="P286" s="88"/>
      <c r="BE286" s="123"/>
      <c r="BF286" s="123"/>
    </row>
    <row r="287" spans="1:58" ht="15" customHeight="1" thickBot="1">
      <c r="A287" s="351" t="s">
        <v>2223</v>
      </c>
      <c r="B287" s="347" t="s">
        <v>1537</v>
      </c>
      <c r="C287" s="337"/>
      <c r="D287" s="363" t="s">
        <v>2307</v>
      </c>
      <c r="E287" s="322" t="s">
        <v>2308</v>
      </c>
      <c r="F287" s="344"/>
      <c r="G287" s="344"/>
      <c r="H287" s="335"/>
      <c r="I287" s="335"/>
      <c r="J287" s="335"/>
      <c r="K287" s="335"/>
      <c r="L287" s="335"/>
      <c r="M287" s="335"/>
      <c r="N287" s="335"/>
      <c r="O287" s="339"/>
      <c r="P287" s="88"/>
      <c r="BE287" s="123"/>
      <c r="BF287" s="123"/>
    </row>
    <row r="288" spans="1:58" ht="15" customHeight="1" thickBot="1">
      <c r="A288" s="351" t="s">
        <v>2224</v>
      </c>
      <c r="B288" s="347" t="s">
        <v>1538</v>
      </c>
      <c r="C288" s="337"/>
      <c r="D288" s="363" t="s">
        <v>2309</v>
      </c>
      <c r="E288" s="322" t="s">
        <v>2310</v>
      </c>
      <c r="F288" s="336"/>
      <c r="G288" s="335"/>
      <c r="H288" s="335"/>
      <c r="I288" s="335"/>
      <c r="J288" s="335"/>
      <c r="K288" s="335"/>
      <c r="L288" s="335"/>
      <c r="M288" s="335"/>
      <c r="N288" s="335"/>
      <c r="O288" s="339"/>
      <c r="P288" s="88"/>
      <c r="BE288" s="123"/>
      <c r="BF288" s="123"/>
    </row>
    <row r="289" spans="1:58" ht="15" customHeight="1" thickBot="1">
      <c r="A289" s="351" t="s">
        <v>2225</v>
      </c>
      <c r="B289" s="347" t="s">
        <v>1539</v>
      </c>
      <c r="C289" s="337"/>
      <c r="D289" s="363" t="s">
        <v>2311</v>
      </c>
      <c r="E289" s="344"/>
      <c r="F289" s="335"/>
      <c r="G289" s="335"/>
      <c r="H289" s="335"/>
      <c r="I289" s="335"/>
      <c r="J289" s="335"/>
      <c r="K289" s="335"/>
      <c r="L289" s="335"/>
      <c r="M289" s="335"/>
      <c r="N289" s="335"/>
      <c r="O289" s="339"/>
      <c r="P289" s="88"/>
      <c r="BE289" s="123"/>
      <c r="BF289" s="123"/>
    </row>
    <row r="290" spans="1:58" ht="15" customHeight="1" thickBot="1">
      <c r="A290" s="355" t="s">
        <v>2226</v>
      </c>
      <c r="B290" s="347" t="s">
        <v>1540</v>
      </c>
      <c r="C290" s="337"/>
      <c r="D290" s="368" t="s">
        <v>2312</v>
      </c>
      <c r="E290" s="365" t="s">
        <v>2313</v>
      </c>
      <c r="F290" s="322" t="s">
        <v>2314</v>
      </c>
      <c r="G290" s="344"/>
      <c r="H290" s="344"/>
      <c r="I290" s="335"/>
      <c r="J290" s="335"/>
      <c r="K290" s="335"/>
      <c r="L290" s="335"/>
      <c r="M290" s="335"/>
      <c r="N290" s="335"/>
      <c r="O290" s="339"/>
      <c r="P290" s="88"/>
      <c r="BE290" s="123"/>
      <c r="BF290" s="123"/>
    </row>
    <row r="291" spans="1:58" ht="15" customHeight="1" thickBot="1">
      <c r="A291" s="357" t="s">
        <v>1356</v>
      </c>
      <c r="B291" s="347" t="s">
        <v>1541</v>
      </c>
      <c r="C291" s="337"/>
      <c r="D291" s="363" t="s">
        <v>2315</v>
      </c>
      <c r="E291" s="322" t="s">
        <v>795</v>
      </c>
      <c r="F291" s="364" t="s">
        <v>796</v>
      </c>
      <c r="G291" s="336"/>
      <c r="H291" s="335"/>
      <c r="I291" s="335"/>
      <c r="J291" s="335"/>
      <c r="K291" s="335"/>
      <c r="L291" s="335"/>
      <c r="M291" s="335"/>
      <c r="N291" s="335"/>
      <c r="O291" s="339"/>
      <c r="P291" s="88"/>
      <c r="BE291" s="123"/>
      <c r="BF291" s="123"/>
    </row>
    <row r="292" spans="1:58" ht="15" customHeight="1" thickBot="1">
      <c r="A292" s="282" t="s">
        <v>2227</v>
      </c>
      <c r="B292" s="347" t="s">
        <v>1542</v>
      </c>
      <c r="C292" s="337"/>
      <c r="D292" s="363" t="s">
        <v>2316</v>
      </c>
      <c r="E292" s="322" t="s">
        <v>2317</v>
      </c>
      <c r="F292" s="322" t="s">
        <v>2318</v>
      </c>
      <c r="G292" s="322" t="s">
        <v>2319</v>
      </c>
      <c r="H292" s="322" t="s">
        <v>2320</v>
      </c>
      <c r="I292" s="335"/>
      <c r="J292" s="335"/>
      <c r="K292" s="335"/>
      <c r="L292" s="335"/>
      <c r="M292" s="335"/>
      <c r="N292" s="335"/>
      <c r="O292" s="339"/>
      <c r="P292" s="88"/>
      <c r="BE292" s="123"/>
      <c r="BF292" s="123"/>
    </row>
    <row r="293" spans="1:58" ht="15" customHeight="1" thickBot="1">
      <c r="A293" s="351" t="s">
        <v>2228</v>
      </c>
      <c r="B293" s="347" t="s">
        <v>1543</v>
      </c>
      <c r="C293" s="337"/>
      <c r="D293" s="363" t="s">
        <v>1587</v>
      </c>
      <c r="E293" s="322" t="s">
        <v>1588</v>
      </c>
      <c r="F293" s="322" t="s">
        <v>797</v>
      </c>
      <c r="H293" s="335"/>
      <c r="I293" s="335"/>
      <c r="J293" s="335"/>
      <c r="K293" s="335"/>
      <c r="L293" s="335"/>
      <c r="M293" s="335"/>
      <c r="N293" s="335"/>
      <c r="O293" s="339"/>
      <c r="P293" s="88"/>
      <c r="BE293" s="123"/>
      <c r="BF293" s="123"/>
    </row>
    <row r="294" spans="1:58" ht="15" customHeight="1" thickBot="1">
      <c r="A294" s="282" t="s">
        <v>2229</v>
      </c>
      <c r="B294" s="347" t="s">
        <v>1544</v>
      </c>
      <c r="C294" s="337"/>
      <c r="D294" s="363" t="s">
        <v>791</v>
      </c>
      <c r="E294" s="322" t="s">
        <v>792</v>
      </c>
      <c r="F294" s="322" t="s">
        <v>793</v>
      </c>
      <c r="G294" s="322" t="s">
        <v>794</v>
      </c>
      <c r="H294" s="335"/>
      <c r="I294" s="335"/>
      <c r="J294" s="335"/>
      <c r="K294" s="335"/>
      <c r="L294" s="335"/>
      <c r="M294" s="335"/>
      <c r="N294" s="335"/>
      <c r="O294" s="339"/>
      <c r="P294" s="88"/>
      <c r="BE294" s="123"/>
      <c r="BF294" s="123"/>
    </row>
    <row r="295" spans="1:58" ht="15" customHeight="1" thickBot="1">
      <c r="A295" s="351" t="s">
        <v>2230</v>
      </c>
      <c r="B295" s="347" t="s">
        <v>1545</v>
      </c>
      <c r="C295" s="337"/>
      <c r="D295" s="368" t="s">
        <v>2321</v>
      </c>
      <c r="E295" s="322" t="s">
        <v>2322</v>
      </c>
      <c r="F295" s="345"/>
      <c r="G295" s="345"/>
      <c r="H295" s="335"/>
      <c r="I295" s="335"/>
      <c r="J295" s="335"/>
      <c r="K295" s="335"/>
      <c r="L295" s="335"/>
      <c r="M295" s="335"/>
      <c r="N295" s="335"/>
      <c r="O295" s="339"/>
      <c r="P295" s="88"/>
      <c r="BE295" s="123"/>
      <c r="BF295" s="123"/>
    </row>
    <row r="296" spans="1:58" ht="15" customHeight="1" thickBot="1">
      <c r="A296" s="351" t="s">
        <v>2231</v>
      </c>
      <c r="B296" s="347" t="s">
        <v>1546</v>
      </c>
      <c r="C296" s="337"/>
      <c r="D296" s="322" t="s">
        <v>2323</v>
      </c>
      <c r="E296" s="319" t="s">
        <v>798</v>
      </c>
      <c r="F296" s="319" t="s">
        <v>1590</v>
      </c>
      <c r="G296" s="346"/>
      <c r="H296" s="335"/>
      <c r="I296" s="335"/>
      <c r="J296" s="335"/>
      <c r="K296" s="335"/>
      <c r="L296" s="335"/>
      <c r="M296" s="335"/>
      <c r="N296" s="335"/>
      <c r="O296" s="339"/>
      <c r="P296" s="88"/>
      <c r="BE296" s="123"/>
      <c r="BF296" s="123"/>
    </row>
    <row r="297" spans="1:58" ht="15" customHeight="1" thickBot="1">
      <c r="A297" s="351" t="s">
        <v>2232</v>
      </c>
      <c r="B297" s="347" t="s">
        <v>1547</v>
      </c>
      <c r="C297" s="337"/>
      <c r="D297" s="367" t="s">
        <v>799</v>
      </c>
      <c r="E297" s="345"/>
      <c r="F297" s="345"/>
      <c r="G297" s="345"/>
      <c r="H297" s="335"/>
      <c r="I297" s="335"/>
      <c r="J297" s="335"/>
      <c r="K297" s="335"/>
      <c r="L297" s="335"/>
      <c r="M297" s="335"/>
      <c r="N297" s="335"/>
      <c r="O297" s="339"/>
      <c r="P297" s="88"/>
      <c r="BE297" s="123"/>
      <c r="BF297" s="123"/>
    </row>
    <row r="298" spans="1:58" ht="15" customHeight="1" thickBot="1">
      <c r="A298" s="351" t="s">
        <v>2233</v>
      </c>
      <c r="B298" s="347" t="s">
        <v>1548</v>
      </c>
      <c r="C298" s="337"/>
      <c r="D298" s="367" t="s">
        <v>1591</v>
      </c>
      <c r="E298" s="319" t="s">
        <v>2324</v>
      </c>
      <c r="F298" s="345"/>
      <c r="G298" s="335"/>
      <c r="H298" s="335"/>
      <c r="I298" s="335"/>
      <c r="J298" s="335"/>
      <c r="K298" s="335"/>
      <c r="L298" s="335"/>
      <c r="M298" s="335"/>
      <c r="N298" s="335"/>
      <c r="O298" s="339"/>
      <c r="P298" s="88"/>
      <c r="BE298" s="123"/>
      <c r="BF298" s="123"/>
    </row>
    <row r="299" spans="1:58" ht="15" customHeight="1" thickBot="1">
      <c r="A299" s="282" t="s">
        <v>2234</v>
      </c>
      <c r="B299" s="347" t="s">
        <v>1549</v>
      </c>
      <c r="C299" s="337"/>
      <c r="D299" s="367" t="s">
        <v>800</v>
      </c>
      <c r="E299" s="322" t="s">
        <v>801</v>
      </c>
      <c r="F299" s="335"/>
      <c r="G299" s="335"/>
      <c r="H299" s="335"/>
      <c r="I299" s="335"/>
      <c r="J299" s="335"/>
      <c r="K299" s="335"/>
      <c r="L299" s="335"/>
      <c r="M299" s="335"/>
      <c r="N299" s="335"/>
      <c r="O299" s="339"/>
      <c r="P299" s="88"/>
      <c r="BE299" s="123"/>
      <c r="BF299" s="123"/>
    </row>
    <row r="300" spans="1:58" ht="15" customHeight="1" thickBot="1">
      <c r="A300" s="282" t="s">
        <v>2235</v>
      </c>
      <c r="B300" s="347" t="s">
        <v>1550</v>
      </c>
      <c r="C300" s="337"/>
      <c r="D300" s="363" t="s">
        <v>2325</v>
      </c>
      <c r="E300" s="322" t="s">
        <v>2326</v>
      </c>
      <c r="F300" s="336"/>
      <c r="G300" s="335"/>
      <c r="H300" s="335"/>
      <c r="I300" s="335"/>
      <c r="J300" s="335"/>
      <c r="K300" s="335"/>
      <c r="L300" s="335"/>
      <c r="M300" s="335"/>
      <c r="N300" s="335"/>
      <c r="O300" s="339"/>
      <c r="P300" s="88"/>
      <c r="BE300" s="123"/>
      <c r="BF300" s="123"/>
    </row>
    <row r="301" spans="1:58" ht="15" customHeight="1" thickBot="1">
      <c r="A301" s="350" t="s">
        <v>2236</v>
      </c>
      <c r="B301" s="347" t="s">
        <v>1551</v>
      </c>
      <c r="C301" s="337"/>
      <c r="D301" s="363" t="s">
        <v>2327</v>
      </c>
      <c r="E301" s="344"/>
      <c r="F301" s="344"/>
      <c r="G301" s="335"/>
      <c r="H301" s="335"/>
      <c r="I301" s="335"/>
      <c r="J301" s="335"/>
      <c r="K301" s="335"/>
      <c r="L301" s="335"/>
      <c r="M301" s="335"/>
      <c r="N301" s="335"/>
      <c r="O301" s="339"/>
      <c r="P301" s="88"/>
      <c r="BE301" s="123"/>
      <c r="BF301" s="123"/>
    </row>
    <row r="302" spans="1:58" ht="15" customHeight="1" thickBot="1">
      <c r="A302" s="350" t="s">
        <v>1409</v>
      </c>
      <c r="B302" s="347" t="s">
        <v>1552</v>
      </c>
      <c r="C302" s="337"/>
      <c r="D302" s="363" t="s">
        <v>1592</v>
      </c>
      <c r="E302" s="319" t="s">
        <v>1593</v>
      </c>
      <c r="F302" s="344"/>
      <c r="G302" s="335"/>
      <c r="H302" s="335"/>
      <c r="I302" s="335"/>
      <c r="J302" s="335"/>
      <c r="K302" s="335"/>
      <c r="L302" s="335"/>
      <c r="M302" s="335"/>
      <c r="N302" s="335"/>
      <c r="O302" s="339"/>
      <c r="P302" s="88"/>
      <c r="BE302" s="123"/>
      <c r="BF302" s="123"/>
    </row>
    <row r="303" spans="1:58" ht="15" customHeight="1" thickBot="1">
      <c r="A303" s="350" t="s">
        <v>1410</v>
      </c>
      <c r="B303" s="347" t="s">
        <v>1553</v>
      </c>
      <c r="C303" s="337"/>
      <c r="D303" s="367" t="s">
        <v>2328</v>
      </c>
      <c r="E303" s="319" t="s">
        <v>2329</v>
      </c>
      <c r="F303" s="336"/>
      <c r="G303" s="335"/>
      <c r="H303" s="335"/>
      <c r="I303" s="335"/>
      <c r="J303" s="335"/>
      <c r="K303" s="335"/>
      <c r="L303" s="335"/>
      <c r="M303" s="335"/>
      <c r="N303" s="335"/>
      <c r="O303" s="339"/>
      <c r="P303" s="88"/>
      <c r="BE303" s="123"/>
      <c r="BF303" s="123"/>
    </row>
    <row r="304" spans="1:58" ht="15" customHeight="1">
      <c r="A304" s="350"/>
      <c r="B304" s="347" t="s">
        <v>1554</v>
      </c>
      <c r="C304" s="337"/>
      <c r="E304" s="336"/>
      <c r="F304" s="336"/>
      <c r="G304" s="335"/>
      <c r="H304" s="335"/>
      <c r="I304" s="335"/>
      <c r="J304" s="335"/>
      <c r="K304" s="335"/>
      <c r="L304" s="335"/>
      <c r="M304" s="335"/>
      <c r="N304" s="335"/>
      <c r="O304" s="339"/>
      <c r="P304" s="88"/>
      <c r="BE304" s="123"/>
      <c r="BF304" s="123"/>
    </row>
    <row r="305" spans="1:58" ht="15" customHeight="1">
      <c r="A305" s="350"/>
      <c r="B305" s="347" t="s">
        <v>1555</v>
      </c>
      <c r="C305" s="337"/>
      <c r="D305" s="336"/>
      <c r="E305" s="336"/>
      <c r="F305" s="335"/>
      <c r="G305" s="335"/>
      <c r="H305" s="335"/>
      <c r="I305" s="335"/>
      <c r="J305" s="335"/>
      <c r="K305" s="335"/>
      <c r="L305" s="335"/>
      <c r="M305" s="335"/>
      <c r="N305" s="335"/>
      <c r="O305" s="339"/>
      <c r="P305" s="88"/>
      <c r="BE305" s="123"/>
      <c r="BF305" s="123"/>
    </row>
    <row r="306" spans="1:58" ht="15" customHeight="1">
      <c r="A306" s="350"/>
      <c r="B306" s="347" t="s">
        <v>1556</v>
      </c>
      <c r="C306" s="337"/>
      <c r="D306" s="336"/>
      <c r="E306" s="336"/>
      <c r="F306" s="336"/>
      <c r="G306" s="336"/>
      <c r="H306" s="335"/>
      <c r="I306" s="335"/>
      <c r="J306" s="335"/>
      <c r="K306" s="335"/>
      <c r="L306" s="335"/>
      <c r="M306" s="335"/>
      <c r="N306" s="335"/>
      <c r="O306" s="339"/>
      <c r="P306" s="88"/>
      <c r="BE306" s="123"/>
      <c r="BF306" s="123"/>
    </row>
    <row r="307" spans="1:58" ht="15" customHeight="1" thickBot="1">
      <c r="A307" s="350" t="s">
        <v>2237</v>
      </c>
      <c r="B307" s="347" t="s">
        <v>1557</v>
      </c>
      <c r="C307" s="337"/>
      <c r="D307" s="319" t="s">
        <v>2330</v>
      </c>
      <c r="E307" s="336"/>
      <c r="F307" s="336"/>
      <c r="G307" s="336"/>
      <c r="H307" s="335"/>
      <c r="I307" s="335"/>
      <c r="J307" s="335"/>
      <c r="K307" s="335"/>
      <c r="L307" s="335"/>
      <c r="M307" s="335"/>
      <c r="N307" s="335"/>
      <c r="O307" s="339"/>
      <c r="P307" s="88"/>
      <c r="BE307" s="123"/>
      <c r="BF307" s="123"/>
    </row>
    <row r="308" spans="1:58" ht="15" customHeight="1" thickBot="1">
      <c r="A308" s="350" t="s">
        <v>2238</v>
      </c>
      <c r="B308" s="347" t="s">
        <v>1558</v>
      </c>
      <c r="C308" s="337"/>
      <c r="D308" s="363" t="s">
        <v>2331</v>
      </c>
      <c r="E308" s="336"/>
      <c r="F308" s="336"/>
      <c r="G308" s="335"/>
      <c r="H308" s="335"/>
      <c r="I308" s="335"/>
      <c r="J308" s="335"/>
      <c r="K308" s="335"/>
      <c r="L308" s="335"/>
      <c r="M308" s="335"/>
      <c r="N308" s="335"/>
      <c r="O308" s="339"/>
      <c r="P308" s="88"/>
      <c r="BE308" s="123"/>
      <c r="BF308" s="123"/>
    </row>
    <row r="309" spans="1:58" ht="15" customHeight="1" thickBot="1">
      <c r="A309" s="350" t="s">
        <v>2239</v>
      </c>
      <c r="B309" s="347" t="s">
        <v>1559</v>
      </c>
      <c r="C309" s="337"/>
      <c r="D309" s="367" t="s">
        <v>2332</v>
      </c>
      <c r="E309" s="336"/>
      <c r="F309" s="336"/>
      <c r="G309" s="336"/>
      <c r="H309" s="336"/>
      <c r="I309" s="335"/>
      <c r="J309" s="335"/>
      <c r="K309" s="335"/>
      <c r="L309" s="335"/>
      <c r="M309" s="335"/>
      <c r="N309" s="335"/>
      <c r="O309" s="339"/>
      <c r="P309" s="88"/>
      <c r="BE309" s="123"/>
      <c r="BF309" s="123"/>
    </row>
    <row r="310" spans="1:58" ht="15" customHeight="1" thickBot="1">
      <c r="A310" s="350" t="s">
        <v>2240</v>
      </c>
      <c r="B310" s="347" t="s">
        <v>1560</v>
      </c>
      <c r="C310" s="337"/>
      <c r="D310" s="363" t="s">
        <v>2333</v>
      </c>
      <c r="E310" s="365" t="s">
        <v>2334</v>
      </c>
      <c r="F310" s="322" t="s">
        <v>2335</v>
      </c>
      <c r="G310" s="336"/>
      <c r="H310" s="335"/>
      <c r="I310" s="335"/>
      <c r="J310" s="335"/>
      <c r="K310" s="335"/>
      <c r="L310" s="335"/>
      <c r="M310" s="335"/>
      <c r="N310" s="335"/>
      <c r="O310" s="339"/>
      <c r="P310" s="88"/>
      <c r="BE310" s="123"/>
      <c r="BF310" s="123"/>
    </row>
    <row r="311" spans="1:58" ht="15" customHeight="1" thickBot="1">
      <c r="A311" s="350" t="s">
        <v>2241</v>
      </c>
      <c r="B311" s="347" t="s">
        <v>1561</v>
      </c>
      <c r="C311" s="337"/>
      <c r="D311" s="363" t="s">
        <v>2336</v>
      </c>
      <c r="E311" s="365" t="s">
        <v>2337</v>
      </c>
      <c r="F311" s="322" t="s">
        <v>2338</v>
      </c>
      <c r="G311" s="335"/>
      <c r="H311" s="335"/>
      <c r="I311" s="335"/>
      <c r="J311" s="335"/>
      <c r="K311" s="335"/>
      <c r="L311" s="335"/>
      <c r="M311" s="335"/>
      <c r="N311" s="335"/>
      <c r="O311" s="339"/>
      <c r="P311" s="88"/>
      <c r="BE311" s="123"/>
      <c r="BF311" s="123"/>
    </row>
    <row r="312" spans="1:58" ht="15" customHeight="1" thickBot="1">
      <c r="A312" s="350" t="s">
        <v>2242</v>
      </c>
      <c r="B312" s="347" t="s">
        <v>1562</v>
      </c>
      <c r="C312" s="337"/>
      <c r="D312" s="363" t="s">
        <v>2339</v>
      </c>
      <c r="E312" s="336"/>
      <c r="F312" s="336"/>
      <c r="G312" s="335"/>
      <c r="H312" s="335"/>
      <c r="I312" s="335"/>
      <c r="J312" s="335"/>
      <c r="K312" s="335"/>
      <c r="L312" s="335"/>
      <c r="M312" s="335"/>
      <c r="N312" s="335"/>
      <c r="O312" s="339"/>
      <c r="P312" s="88"/>
      <c r="BE312" s="123"/>
      <c r="BF312" s="123"/>
    </row>
    <row r="313" spans="1:58" ht="15" customHeight="1" thickBot="1">
      <c r="A313" s="350" t="s">
        <v>2243</v>
      </c>
      <c r="B313" s="347" t="s">
        <v>1563</v>
      </c>
      <c r="C313" s="337"/>
      <c r="D313" s="363" t="s">
        <v>2340</v>
      </c>
      <c r="E313" s="322" t="s">
        <v>2341</v>
      </c>
      <c r="F313" s="322" t="s">
        <v>2342</v>
      </c>
      <c r="G313" s="336"/>
      <c r="H313" s="335"/>
      <c r="I313" s="335"/>
      <c r="J313" s="335"/>
      <c r="K313" s="335"/>
      <c r="L313" s="335"/>
      <c r="M313" s="335"/>
      <c r="N313" s="335"/>
      <c r="O313" s="339"/>
      <c r="P313" s="72"/>
      <c r="BE313" s="123"/>
      <c r="BF313" s="123"/>
    </row>
    <row r="314" spans="1:58" ht="15" customHeight="1" thickBot="1">
      <c r="A314" s="357" t="s">
        <v>2244</v>
      </c>
      <c r="B314" s="347" t="s">
        <v>1564</v>
      </c>
      <c r="C314" s="337"/>
      <c r="D314" s="363" t="s">
        <v>2343</v>
      </c>
      <c r="E314" s="322" t="s">
        <v>2344</v>
      </c>
      <c r="F314" s="336"/>
      <c r="G314" s="335"/>
      <c r="H314" s="335"/>
      <c r="I314" s="335"/>
      <c r="J314" s="335"/>
      <c r="K314" s="335"/>
      <c r="L314" s="335"/>
      <c r="M314" s="335"/>
      <c r="N314" s="335"/>
      <c r="O314" s="340"/>
      <c r="P314" s="88"/>
      <c r="BE314" s="123"/>
      <c r="BF314" s="123"/>
    </row>
    <row r="315" spans="1:58" ht="15" customHeight="1">
      <c r="A315" s="282"/>
      <c r="B315" s="347"/>
      <c r="C315" s="337"/>
      <c r="E315" s="345"/>
      <c r="F315" s="345"/>
      <c r="G315" s="336"/>
      <c r="H315" s="336"/>
      <c r="I315" s="336"/>
      <c r="J315" s="336"/>
      <c r="K315" s="336"/>
      <c r="L315" s="336"/>
      <c r="M315" s="336"/>
      <c r="N315" s="336"/>
      <c r="O315" s="339"/>
      <c r="P315" s="88"/>
      <c r="BE315" s="123"/>
      <c r="BF315" s="123"/>
    </row>
    <row r="316" spans="1:58" ht="15" customHeight="1">
      <c r="A316" s="282"/>
      <c r="B316" s="347"/>
      <c r="C316" s="337"/>
      <c r="D316" s="336"/>
      <c r="E316" s="336"/>
      <c r="F316" s="336"/>
      <c r="G316" s="335"/>
      <c r="H316" s="335"/>
      <c r="I316" s="335"/>
      <c r="J316" s="335"/>
      <c r="K316" s="335"/>
      <c r="L316" s="335"/>
      <c r="M316" s="335"/>
      <c r="N316" s="335"/>
      <c r="O316" s="339"/>
      <c r="P316" s="88"/>
      <c r="BE316" s="123"/>
      <c r="BF316" s="123"/>
    </row>
    <row r="317" spans="1:58" ht="15" customHeight="1">
      <c r="A317" s="351"/>
      <c r="B317" s="347"/>
      <c r="C317" s="337"/>
      <c r="D317" s="344"/>
      <c r="E317" s="344"/>
      <c r="F317" s="336"/>
      <c r="G317" s="336"/>
      <c r="H317" s="335"/>
      <c r="I317" s="335"/>
      <c r="J317" s="335"/>
      <c r="K317" s="335"/>
      <c r="L317" s="335"/>
      <c r="M317" s="335"/>
      <c r="N317" s="335"/>
      <c r="O317" s="339"/>
      <c r="P317" s="88"/>
      <c r="BE317" s="123"/>
      <c r="BF317" s="123"/>
    </row>
    <row r="318" spans="1:58" ht="15" customHeight="1">
      <c r="A318" s="282"/>
      <c r="B318" s="347"/>
      <c r="C318" s="337"/>
      <c r="D318" s="336"/>
      <c r="E318" s="336"/>
      <c r="F318" s="336"/>
      <c r="G318" s="344"/>
      <c r="H318" s="46"/>
      <c r="I318" s="335"/>
      <c r="J318" s="335"/>
      <c r="K318" s="335"/>
      <c r="L318" s="335"/>
      <c r="M318" s="335"/>
      <c r="N318" s="335"/>
      <c r="O318" s="339"/>
      <c r="P318" s="88"/>
      <c r="BE318" s="123"/>
      <c r="BF318" s="123"/>
    </row>
    <row r="319" spans="1:58" ht="15" customHeight="1">
      <c r="A319" s="351"/>
      <c r="B319" s="347"/>
      <c r="C319" s="337"/>
      <c r="D319" s="336"/>
      <c r="E319" s="336"/>
      <c r="F319" s="335"/>
      <c r="G319" s="335"/>
      <c r="H319" s="335"/>
      <c r="I319" s="335"/>
      <c r="J319" s="335"/>
      <c r="K319" s="335"/>
      <c r="L319" s="335"/>
      <c r="M319" s="335"/>
      <c r="N319" s="335"/>
      <c r="O319" s="339"/>
      <c r="P319" s="88"/>
      <c r="BE319" s="123"/>
      <c r="BF319" s="123"/>
    </row>
    <row r="320" spans="1:58" ht="15" customHeight="1">
      <c r="A320" s="351"/>
      <c r="B320" s="347"/>
      <c r="C320" s="337"/>
      <c r="D320" s="336"/>
      <c r="E320" s="336"/>
      <c r="F320" s="335"/>
      <c r="G320" s="335"/>
      <c r="H320" s="335"/>
      <c r="I320" s="335"/>
      <c r="J320" s="335"/>
      <c r="K320" s="335"/>
      <c r="L320" s="335"/>
      <c r="M320" s="335"/>
      <c r="N320" s="335"/>
      <c r="O320" s="339"/>
      <c r="P320" s="88"/>
      <c r="BE320" s="123"/>
      <c r="BF320" s="123"/>
    </row>
    <row r="321" spans="1:58" ht="15" customHeight="1">
      <c r="A321" s="351"/>
      <c r="B321" s="347"/>
      <c r="C321" s="337"/>
      <c r="D321" s="336"/>
      <c r="E321" s="336"/>
      <c r="F321" s="336"/>
      <c r="G321" s="335"/>
      <c r="H321" s="335"/>
      <c r="I321" s="335"/>
      <c r="J321" s="335"/>
      <c r="K321" s="335"/>
      <c r="L321" s="335"/>
      <c r="M321" s="335"/>
      <c r="N321" s="335"/>
      <c r="O321" s="339"/>
      <c r="P321" s="88"/>
      <c r="BE321" s="123"/>
      <c r="BF321" s="123"/>
    </row>
    <row r="322" spans="1:58" ht="15" customHeight="1">
      <c r="A322" s="351"/>
      <c r="B322" s="347"/>
      <c r="C322" s="337"/>
      <c r="D322" s="336"/>
      <c r="E322" s="336"/>
      <c r="F322" s="335"/>
      <c r="G322" s="335"/>
      <c r="H322" s="335"/>
      <c r="I322" s="335"/>
      <c r="J322" s="335"/>
      <c r="K322" s="335"/>
      <c r="L322" s="335"/>
      <c r="M322" s="335"/>
      <c r="N322" s="335"/>
      <c r="O322" s="339"/>
      <c r="P322" s="88"/>
      <c r="BE322" s="123"/>
      <c r="BF322" s="123"/>
    </row>
    <row r="323" spans="1:58" ht="15" customHeight="1">
      <c r="A323" s="333"/>
      <c r="B323" s="87"/>
      <c r="C323" s="87"/>
      <c r="D323" s="333"/>
      <c r="E323" s="333"/>
      <c r="F323" s="333"/>
      <c r="G323" s="334"/>
      <c r="H323" s="334"/>
      <c r="I323" s="334"/>
      <c r="J323" s="334"/>
      <c r="K323" s="334"/>
      <c r="L323" s="334"/>
      <c r="M323" s="334"/>
      <c r="N323" s="334"/>
      <c r="O323" s="88"/>
      <c r="P323" s="88"/>
      <c r="BE323" s="123"/>
      <c r="BF323" s="123"/>
    </row>
    <row r="324" spans="1:58" ht="15" customHeight="1">
      <c r="A324" s="69"/>
      <c r="B324" s="87"/>
      <c r="C324" s="87"/>
      <c r="D324" s="69"/>
      <c r="E324" s="69"/>
      <c r="F324" s="69"/>
      <c r="G324" s="88"/>
      <c r="H324" s="88"/>
      <c r="I324" s="88"/>
      <c r="J324" s="88"/>
      <c r="K324" s="88"/>
      <c r="L324" s="88"/>
      <c r="M324" s="88"/>
      <c r="N324" s="88"/>
      <c r="O324" s="88"/>
      <c r="P324" s="88"/>
      <c r="BE324" s="123"/>
      <c r="BF324" s="123"/>
    </row>
    <row r="325" spans="1:58" ht="15" customHeight="1">
      <c r="A325" s="69"/>
      <c r="B325" s="87"/>
      <c r="C325" s="87"/>
      <c r="D325" s="69"/>
      <c r="E325" s="69"/>
      <c r="F325" s="69"/>
      <c r="G325" s="69"/>
      <c r="H325" s="88"/>
      <c r="I325" s="88"/>
      <c r="J325" s="88"/>
      <c r="K325" s="88"/>
      <c r="L325" s="88"/>
      <c r="M325" s="88"/>
      <c r="N325" s="88"/>
      <c r="O325" s="88"/>
      <c r="P325" s="88"/>
      <c r="BE325" s="123"/>
      <c r="BF325" s="123"/>
    </row>
    <row r="326" spans="1:58" ht="15" customHeight="1">
      <c r="A326" s="69"/>
      <c r="B326" s="87"/>
      <c r="C326" s="87"/>
      <c r="D326" s="69"/>
      <c r="E326" s="69"/>
      <c r="F326" s="69"/>
      <c r="G326" s="69"/>
      <c r="H326" s="88"/>
      <c r="I326" s="88"/>
      <c r="J326" s="88"/>
      <c r="K326" s="88"/>
      <c r="L326" s="88"/>
      <c r="M326" s="88"/>
      <c r="N326" s="88"/>
      <c r="O326" s="88"/>
      <c r="P326" s="88"/>
      <c r="BE326" s="123"/>
      <c r="BF326" s="123"/>
    </row>
    <row r="327" spans="1:58" ht="15" customHeight="1">
      <c r="A327" s="69"/>
      <c r="B327" s="87"/>
      <c r="C327" s="87"/>
      <c r="D327" s="69"/>
      <c r="E327" s="69"/>
      <c r="F327" s="69"/>
      <c r="G327" s="69"/>
      <c r="H327" s="88"/>
      <c r="I327" s="88"/>
      <c r="J327" s="88"/>
      <c r="K327" s="88"/>
      <c r="L327" s="88"/>
      <c r="M327" s="88"/>
      <c r="N327" s="88"/>
      <c r="O327" s="88"/>
      <c r="P327" s="88"/>
      <c r="BE327" s="123"/>
      <c r="BF327" s="123"/>
    </row>
    <row r="328" spans="1:58" ht="15" customHeight="1">
      <c r="A328" s="69"/>
      <c r="B328" s="87"/>
      <c r="C328" s="87"/>
      <c r="D328" s="69"/>
      <c r="E328" s="69"/>
      <c r="F328" s="69"/>
      <c r="G328" s="69"/>
      <c r="H328" s="88"/>
      <c r="I328" s="88"/>
      <c r="J328" s="88"/>
      <c r="K328" s="88"/>
      <c r="L328" s="88"/>
      <c r="M328" s="88"/>
      <c r="N328" s="88"/>
      <c r="O328" s="88"/>
      <c r="P328" s="88"/>
      <c r="BE328" s="123"/>
      <c r="BF328" s="123"/>
    </row>
    <row r="329" spans="1:58" ht="15" customHeight="1">
      <c r="A329" s="69"/>
      <c r="B329" s="87"/>
      <c r="C329" s="87"/>
      <c r="D329" s="69"/>
      <c r="E329" s="69"/>
      <c r="F329" s="69"/>
      <c r="G329" s="69"/>
      <c r="H329" s="88"/>
      <c r="I329" s="88"/>
      <c r="J329" s="88"/>
      <c r="K329" s="88"/>
      <c r="L329" s="88"/>
      <c r="M329" s="88"/>
      <c r="N329" s="88"/>
      <c r="O329" s="88"/>
      <c r="P329" s="88"/>
      <c r="BE329" s="123"/>
      <c r="BF329" s="123"/>
    </row>
    <row r="330" spans="1:58" ht="15" customHeight="1">
      <c r="A330" s="69"/>
      <c r="B330" s="87"/>
      <c r="C330" s="87"/>
      <c r="D330" s="69"/>
      <c r="E330" s="69"/>
      <c r="F330" s="69"/>
      <c r="G330" s="69"/>
      <c r="H330" s="88"/>
      <c r="I330" s="88"/>
      <c r="J330" s="88"/>
      <c r="K330" s="88"/>
      <c r="L330" s="88"/>
      <c r="M330" s="88"/>
      <c r="N330" s="88"/>
      <c r="O330" s="88"/>
      <c r="P330" s="88"/>
      <c r="BE330" s="123"/>
      <c r="BF330" s="123"/>
    </row>
    <row r="331" spans="1:58" ht="15" customHeight="1">
      <c r="A331" s="69"/>
      <c r="B331" s="87"/>
      <c r="C331" s="87"/>
      <c r="D331" s="69"/>
      <c r="E331" s="69"/>
      <c r="F331" s="69"/>
      <c r="G331" s="69"/>
      <c r="H331" s="88"/>
      <c r="I331" s="88"/>
      <c r="J331" s="88"/>
      <c r="K331" s="88"/>
      <c r="L331" s="88"/>
      <c r="M331" s="88"/>
      <c r="N331" s="88"/>
      <c r="O331" s="88"/>
      <c r="P331" s="88"/>
      <c r="BE331" s="123"/>
      <c r="BF331" s="123"/>
    </row>
    <row r="332" spans="1:58" ht="15" customHeight="1">
      <c r="A332" s="69"/>
      <c r="B332" s="87"/>
      <c r="C332" s="87"/>
      <c r="D332" s="69"/>
      <c r="E332" s="69"/>
      <c r="F332" s="69"/>
      <c r="G332" s="69"/>
      <c r="H332" s="88"/>
      <c r="I332" s="88"/>
      <c r="J332" s="88"/>
      <c r="K332" s="88"/>
      <c r="L332" s="88"/>
      <c r="M332" s="88"/>
      <c r="N332" s="88"/>
      <c r="O332" s="88"/>
      <c r="P332" s="88"/>
      <c r="BE332" s="123"/>
      <c r="BF332" s="123"/>
    </row>
    <row r="333" spans="1:58" ht="15" customHeight="1">
      <c r="A333" s="69"/>
      <c r="B333" s="87"/>
      <c r="C333" s="87"/>
      <c r="D333" s="69"/>
      <c r="E333" s="69"/>
      <c r="F333" s="69"/>
      <c r="G333" s="69"/>
      <c r="H333" s="88"/>
      <c r="I333" s="88"/>
      <c r="J333" s="88"/>
      <c r="K333" s="88"/>
      <c r="L333" s="88"/>
      <c r="M333" s="88"/>
      <c r="N333" s="88"/>
      <c r="O333" s="88"/>
      <c r="P333" s="88"/>
      <c r="BE333" s="123"/>
      <c r="BF333" s="123"/>
    </row>
    <row r="334" spans="1:58" ht="15" customHeight="1">
      <c r="A334" s="69"/>
      <c r="B334" s="87"/>
      <c r="C334" s="87"/>
      <c r="D334" s="69"/>
      <c r="E334" s="69"/>
      <c r="F334" s="69"/>
      <c r="G334" s="88"/>
      <c r="H334" s="88"/>
      <c r="I334" s="88"/>
      <c r="J334" s="88"/>
      <c r="K334" s="88"/>
      <c r="L334" s="88"/>
      <c r="M334" s="88"/>
      <c r="N334" s="88"/>
      <c r="O334" s="88"/>
      <c r="P334" s="88"/>
      <c r="BE334" s="123"/>
      <c r="BF334" s="123"/>
    </row>
    <row r="335" spans="1:58" ht="15" customHeight="1">
      <c r="A335" s="69"/>
      <c r="B335" s="87"/>
      <c r="C335" s="87"/>
      <c r="D335" s="69"/>
      <c r="E335" s="69"/>
      <c r="F335" s="69"/>
      <c r="G335" s="69"/>
      <c r="H335" s="69"/>
      <c r="I335" s="69"/>
      <c r="J335" s="69"/>
      <c r="K335" s="88"/>
      <c r="L335" s="88"/>
      <c r="M335" s="88"/>
      <c r="N335" s="88"/>
      <c r="O335" s="88"/>
      <c r="P335" s="88"/>
      <c r="BE335" s="123"/>
      <c r="BF335" s="123"/>
    </row>
    <row r="336" spans="1:58" ht="15" customHeight="1">
      <c r="A336" s="69"/>
      <c r="B336" s="87"/>
      <c r="C336" s="87"/>
      <c r="D336" s="69"/>
      <c r="E336" s="88"/>
      <c r="F336" s="88"/>
      <c r="G336" s="88"/>
      <c r="H336" s="88"/>
      <c r="I336" s="88"/>
      <c r="J336" s="88"/>
      <c r="K336" s="88"/>
      <c r="L336" s="88"/>
      <c r="M336" s="88"/>
      <c r="N336" s="88"/>
      <c r="O336" s="88"/>
      <c r="P336" s="88"/>
      <c r="BE336" s="123"/>
      <c r="BF336" s="123"/>
    </row>
    <row r="337" spans="1:58" ht="15" customHeight="1">
      <c r="A337" s="69"/>
      <c r="B337" s="87"/>
      <c r="C337" s="87"/>
      <c r="D337" s="69"/>
      <c r="E337" s="69"/>
      <c r="F337" s="69"/>
      <c r="G337" s="69"/>
      <c r="H337" s="88"/>
      <c r="I337" s="88"/>
      <c r="J337" s="88"/>
      <c r="K337" s="88"/>
      <c r="L337" s="88"/>
      <c r="M337" s="88"/>
      <c r="N337" s="88"/>
      <c r="O337" s="88"/>
      <c r="P337" s="88"/>
      <c r="BE337" s="123"/>
      <c r="BF337" s="123"/>
    </row>
    <row r="338" spans="1:58" ht="15" customHeight="1">
      <c r="A338" s="69"/>
      <c r="B338" s="87"/>
      <c r="C338" s="87"/>
      <c r="D338" s="69"/>
      <c r="E338" s="69"/>
      <c r="F338" s="88"/>
      <c r="G338" s="88"/>
      <c r="H338" s="88"/>
      <c r="I338" s="88"/>
      <c r="J338" s="88"/>
      <c r="K338" s="88"/>
      <c r="L338" s="88"/>
      <c r="M338" s="88"/>
      <c r="N338" s="88"/>
      <c r="O338" s="88"/>
      <c r="P338" s="88"/>
      <c r="BE338" s="123"/>
      <c r="BF338" s="123"/>
    </row>
    <row r="339" spans="1:58" ht="15" customHeight="1">
      <c r="A339" s="69"/>
      <c r="B339" s="87"/>
      <c r="C339" s="87"/>
      <c r="D339" s="78"/>
      <c r="E339" s="78"/>
      <c r="F339" s="69"/>
      <c r="G339" s="69"/>
      <c r="H339" s="78"/>
      <c r="I339" s="69"/>
      <c r="J339" s="69"/>
      <c r="K339" s="89"/>
      <c r="L339" s="88"/>
      <c r="M339" s="88"/>
      <c r="N339" s="88"/>
      <c r="O339" s="88"/>
      <c r="P339" s="88"/>
      <c r="BE339" s="123"/>
      <c r="BF339" s="123"/>
    </row>
    <row r="340" spans="1:58" ht="15" customHeight="1">
      <c r="A340" s="69"/>
      <c r="B340" s="87"/>
      <c r="C340" s="87"/>
      <c r="D340" s="69"/>
      <c r="E340" s="69"/>
      <c r="F340" s="69"/>
      <c r="G340" s="69"/>
      <c r="H340" s="88"/>
      <c r="I340" s="88"/>
      <c r="J340" s="88"/>
      <c r="K340" s="88"/>
      <c r="L340" s="88"/>
      <c r="M340" s="88"/>
      <c r="N340" s="88"/>
      <c r="O340" s="88"/>
      <c r="P340" s="88"/>
      <c r="BE340" s="123"/>
      <c r="BF340" s="123"/>
    </row>
    <row r="341" spans="1:58" ht="15" customHeight="1">
      <c r="A341" s="69"/>
      <c r="B341" s="87"/>
      <c r="C341" s="87"/>
      <c r="D341" s="69"/>
      <c r="E341" s="69"/>
      <c r="F341" s="69"/>
      <c r="G341" s="88"/>
      <c r="H341" s="88"/>
      <c r="I341" s="88"/>
      <c r="J341" s="88"/>
      <c r="K341" s="88"/>
      <c r="L341" s="88"/>
      <c r="M341" s="88"/>
      <c r="N341" s="88"/>
      <c r="O341" s="88"/>
      <c r="P341" s="88"/>
      <c r="BE341" s="123"/>
      <c r="BF341" s="123"/>
    </row>
    <row r="342" spans="1:58" ht="15" customHeight="1">
      <c r="A342" s="69"/>
      <c r="B342" s="87"/>
      <c r="C342" s="87"/>
      <c r="D342" s="69"/>
      <c r="E342" s="69"/>
      <c r="F342" s="69"/>
      <c r="G342" s="88"/>
      <c r="H342" s="88"/>
      <c r="I342" s="88"/>
      <c r="J342" s="88"/>
      <c r="K342" s="88"/>
      <c r="L342" s="88"/>
      <c r="M342" s="88"/>
      <c r="N342" s="88"/>
      <c r="O342" s="88"/>
      <c r="P342" s="88"/>
      <c r="BE342" s="123"/>
      <c r="BF342" s="123"/>
    </row>
    <row r="343" spans="1:58" ht="15" customHeight="1">
      <c r="A343" s="69"/>
      <c r="B343" s="87"/>
      <c r="C343" s="87"/>
      <c r="D343" s="69"/>
      <c r="E343" s="69"/>
      <c r="F343" s="69"/>
      <c r="G343" s="69"/>
      <c r="H343" s="69"/>
      <c r="I343" s="69"/>
      <c r="J343" s="88"/>
      <c r="K343" s="88"/>
      <c r="L343" s="88"/>
      <c r="M343" s="88"/>
      <c r="N343" s="88"/>
      <c r="O343" s="88"/>
      <c r="P343" s="88"/>
      <c r="BE343" s="123"/>
      <c r="BF343" s="123"/>
    </row>
    <row r="344" spans="1:58" ht="15" customHeight="1">
      <c r="A344" s="69"/>
      <c r="B344" s="87"/>
      <c r="C344" s="87"/>
      <c r="D344" s="72"/>
      <c r="E344" s="72"/>
      <c r="F344" s="72"/>
      <c r="G344" s="69"/>
      <c r="H344" s="69"/>
      <c r="I344" s="69"/>
      <c r="J344" s="69"/>
      <c r="K344" s="69"/>
      <c r="L344" s="69"/>
      <c r="M344" s="69"/>
      <c r="N344" s="69"/>
      <c r="O344" s="69"/>
      <c r="P344" s="69"/>
      <c r="BE344" s="123"/>
      <c r="BF344" s="123"/>
    </row>
    <row r="345" spans="1:58" ht="15" customHeight="1">
      <c r="A345" s="69"/>
      <c r="B345" s="87"/>
      <c r="C345" s="87"/>
      <c r="D345" s="69"/>
      <c r="E345" s="69"/>
      <c r="F345" s="69"/>
      <c r="G345" s="69"/>
      <c r="H345" s="88"/>
      <c r="I345" s="88"/>
      <c r="J345" s="88"/>
      <c r="K345" s="88"/>
      <c r="L345" s="88"/>
      <c r="M345" s="88"/>
      <c r="N345" s="88"/>
      <c r="O345" s="88"/>
      <c r="P345" s="88"/>
      <c r="BE345" s="123"/>
      <c r="BF345" s="123"/>
    </row>
    <row r="346" spans="1:58" ht="15" customHeight="1">
      <c r="A346" s="69"/>
      <c r="B346" s="87"/>
      <c r="C346" s="87"/>
      <c r="D346" s="78"/>
      <c r="E346" s="78"/>
      <c r="F346" s="69"/>
      <c r="G346" s="69"/>
      <c r="H346" s="88"/>
      <c r="I346" s="88"/>
      <c r="J346" s="88"/>
      <c r="K346" s="88"/>
      <c r="L346" s="88"/>
      <c r="M346" s="88"/>
      <c r="N346" s="88"/>
      <c r="O346" s="88"/>
      <c r="P346" s="88"/>
      <c r="BE346" s="123"/>
      <c r="BF346" s="123"/>
    </row>
    <row r="347" spans="1:58" ht="15" customHeight="1">
      <c r="A347" s="69"/>
      <c r="B347" s="87"/>
      <c r="C347" s="87"/>
      <c r="D347" s="69"/>
      <c r="E347" s="69"/>
      <c r="F347" s="69"/>
      <c r="G347" s="78"/>
      <c r="H347" s="88"/>
      <c r="I347" s="88"/>
      <c r="J347" s="88"/>
      <c r="K347" s="88"/>
      <c r="L347" s="88"/>
      <c r="M347" s="88"/>
      <c r="N347" s="88"/>
      <c r="O347" s="88"/>
      <c r="P347" s="88"/>
      <c r="BE347" s="123"/>
      <c r="BF347" s="123"/>
    </row>
    <row r="348" spans="1:58" ht="15" customHeight="1">
      <c r="A348" s="69"/>
      <c r="B348" s="87"/>
      <c r="C348" s="87"/>
      <c r="D348" s="69"/>
      <c r="E348" s="69"/>
      <c r="F348" s="88"/>
      <c r="G348" s="88"/>
      <c r="H348" s="88"/>
      <c r="I348" s="88"/>
      <c r="J348" s="88"/>
      <c r="K348" s="88"/>
      <c r="L348" s="88"/>
      <c r="M348" s="88"/>
      <c r="N348" s="88"/>
      <c r="O348" s="88"/>
      <c r="P348" s="88"/>
      <c r="BE348" s="123"/>
      <c r="BF348" s="123"/>
    </row>
    <row r="349" spans="1:58" ht="15" customHeight="1">
      <c r="A349" s="69"/>
      <c r="B349" s="87"/>
      <c r="C349" s="87"/>
      <c r="D349" s="69"/>
      <c r="E349" s="69"/>
      <c r="F349" s="69"/>
      <c r="G349" s="88"/>
      <c r="H349" s="88"/>
      <c r="I349" s="88"/>
      <c r="J349" s="88"/>
      <c r="K349" s="88"/>
      <c r="L349" s="88"/>
      <c r="M349" s="88"/>
      <c r="N349" s="88"/>
      <c r="O349" s="88"/>
      <c r="P349" s="88"/>
      <c r="BE349" s="123"/>
      <c r="BF349" s="123"/>
    </row>
    <row r="350" spans="1:58" ht="15" customHeight="1">
      <c r="A350" s="69"/>
      <c r="B350" s="87"/>
      <c r="C350" s="87"/>
      <c r="D350" s="69"/>
      <c r="E350" s="69"/>
      <c r="F350" s="69"/>
      <c r="G350" s="88"/>
      <c r="H350" s="88"/>
      <c r="I350" s="88"/>
      <c r="J350" s="88"/>
      <c r="K350" s="88"/>
      <c r="L350" s="88"/>
      <c r="M350" s="88"/>
      <c r="N350" s="88"/>
      <c r="O350" s="88"/>
      <c r="P350" s="88"/>
      <c r="BE350" s="123"/>
      <c r="BF350" s="123"/>
    </row>
    <row r="351" spans="1:58" ht="15" customHeight="1">
      <c r="A351" s="75"/>
      <c r="B351" s="90"/>
      <c r="C351" s="90"/>
      <c r="D351" s="75"/>
      <c r="E351" s="75"/>
      <c r="F351" s="91"/>
      <c r="G351" s="91"/>
      <c r="H351" s="91"/>
      <c r="I351" s="91"/>
      <c r="J351" s="91"/>
      <c r="K351" s="91"/>
      <c r="L351" s="91"/>
      <c r="M351" s="91"/>
      <c r="N351" s="91"/>
      <c r="O351" s="91"/>
      <c r="P351" s="91"/>
      <c r="BE351" s="123"/>
      <c r="BF351" s="123"/>
    </row>
    <row r="352" spans="1:58" ht="15" customHeight="1">
      <c r="A352" s="62"/>
      <c r="B352" s="62"/>
      <c r="C352" s="62"/>
      <c r="D352" s="62"/>
      <c r="E352" s="62"/>
      <c r="F352" s="62"/>
      <c r="BE352" s="123"/>
      <c r="BF352" s="123"/>
    </row>
    <row r="353" spans="1:58" ht="15" customHeight="1">
      <c r="A353" s="62"/>
      <c r="B353" s="62"/>
      <c r="C353" s="62"/>
      <c r="D353" s="62"/>
      <c r="E353" s="62"/>
      <c r="F353" s="62"/>
      <c r="BE353" s="123"/>
      <c r="BF353" s="123"/>
    </row>
    <row r="354" spans="1:58" ht="15" customHeight="1">
      <c r="A354" s="245" t="s">
        <v>1978</v>
      </c>
      <c r="B354" s="52" t="s">
        <v>818</v>
      </c>
      <c r="C354" s="62"/>
      <c r="E354" s="62"/>
      <c r="F354" s="62"/>
      <c r="BE354" s="123"/>
      <c r="BF354" s="123"/>
    </row>
    <row r="355" spans="1:58" ht="15" customHeight="1">
      <c r="A355" s="245" t="s">
        <v>1979</v>
      </c>
      <c r="B355" s="52" t="s">
        <v>818</v>
      </c>
      <c r="C355" s="62"/>
      <c r="E355" s="62"/>
      <c r="F355" s="62"/>
      <c r="BE355" s="123"/>
      <c r="BF355" s="123"/>
    </row>
    <row r="356" spans="1:58" ht="15" customHeight="1">
      <c r="A356" s="245" t="s">
        <v>827</v>
      </c>
      <c r="B356" s="52" t="s">
        <v>820</v>
      </c>
      <c r="C356" s="62"/>
      <c r="E356" s="62"/>
      <c r="F356" s="62"/>
      <c r="BE356" s="123"/>
      <c r="BF356" s="123"/>
    </row>
    <row r="357" spans="1:58" ht="15" customHeight="1">
      <c r="A357" s="245" t="s">
        <v>828</v>
      </c>
      <c r="B357" s="52" t="s">
        <v>820</v>
      </c>
      <c r="C357" s="62"/>
      <c r="E357" s="62"/>
      <c r="F357" s="62"/>
      <c r="BE357" s="123"/>
      <c r="BF357" s="123"/>
    </row>
    <row r="358" spans="1:58" ht="15" customHeight="1">
      <c r="A358" s="245" t="s">
        <v>869</v>
      </c>
      <c r="B358" s="52" t="s">
        <v>821</v>
      </c>
      <c r="C358" s="62"/>
      <c r="E358" s="62"/>
      <c r="F358" s="62"/>
      <c r="BE358" s="123"/>
      <c r="BF358" s="123"/>
    </row>
    <row r="359" spans="1:58" ht="15" customHeight="1">
      <c r="A359" s="245" t="s">
        <v>829</v>
      </c>
      <c r="B359" s="52" t="s">
        <v>822</v>
      </c>
      <c r="C359" s="62"/>
      <c r="E359" s="62"/>
      <c r="F359" s="62"/>
      <c r="BE359" s="123"/>
      <c r="BF359" s="123"/>
    </row>
    <row r="360" spans="1:58" ht="15" customHeight="1">
      <c r="A360" s="245" t="s">
        <v>1982</v>
      </c>
      <c r="B360" s="52" t="s">
        <v>823</v>
      </c>
      <c r="C360" s="62"/>
      <c r="E360" s="62"/>
      <c r="F360" s="62"/>
      <c r="BE360" s="123"/>
      <c r="BF360" s="123"/>
    </row>
    <row r="361" spans="1:58" ht="15" customHeight="1">
      <c r="A361" s="245" t="s">
        <v>830</v>
      </c>
      <c r="B361" s="52" t="s">
        <v>824</v>
      </c>
      <c r="C361" s="62"/>
      <c r="E361" s="62"/>
      <c r="F361" s="62"/>
      <c r="BE361" s="123"/>
      <c r="BF361" s="123"/>
    </row>
    <row r="362" spans="1:58" ht="15" customHeight="1">
      <c r="A362" s="245" t="s">
        <v>831</v>
      </c>
      <c r="B362" s="52" t="s">
        <v>824</v>
      </c>
      <c r="C362" s="62"/>
      <c r="E362" s="62"/>
      <c r="F362" s="62"/>
      <c r="BE362" s="123"/>
      <c r="BF362" s="123"/>
    </row>
    <row r="363" spans="1:58" ht="15" customHeight="1">
      <c r="A363" s="245" t="s">
        <v>868</v>
      </c>
      <c r="B363" s="52" t="s">
        <v>824</v>
      </c>
      <c r="C363" s="62"/>
      <c r="E363" s="62"/>
      <c r="F363" s="62"/>
      <c r="BE363" s="123"/>
      <c r="BF363" s="123"/>
    </row>
    <row r="364" spans="1:58" ht="15" customHeight="1">
      <c r="A364" s="245" t="s">
        <v>832</v>
      </c>
      <c r="B364" s="52" t="s">
        <v>825</v>
      </c>
      <c r="C364" s="62"/>
      <c r="E364" s="62"/>
      <c r="F364" s="62"/>
      <c r="BE364" s="123"/>
      <c r="BF364" s="123"/>
    </row>
    <row r="365" spans="1:58" ht="15" customHeight="1">
      <c r="A365" s="245" t="s">
        <v>833</v>
      </c>
      <c r="B365" s="52" t="s">
        <v>1990</v>
      </c>
      <c r="C365" s="62"/>
      <c r="D365" s="62"/>
      <c r="E365" s="62"/>
      <c r="F365" s="62"/>
      <c r="BE365" s="123"/>
      <c r="BF365" s="123"/>
    </row>
    <row r="366" spans="1:58" ht="15" customHeight="1">
      <c r="A366" s="245" t="s">
        <v>834</v>
      </c>
      <c r="B366" s="52" t="s">
        <v>1991</v>
      </c>
      <c r="C366" s="62"/>
      <c r="D366" s="62"/>
      <c r="E366" s="62"/>
      <c r="F366" s="62"/>
      <c r="BE366" s="123"/>
      <c r="BF366" s="123"/>
    </row>
    <row r="367" spans="1:58" ht="15" customHeight="1">
      <c r="A367" s="245" t="s">
        <v>835</v>
      </c>
      <c r="B367" s="52" t="s">
        <v>826</v>
      </c>
      <c r="C367" s="62"/>
      <c r="D367" s="62"/>
      <c r="E367" s="62"/>
      <c r="F367" s="62"/>
      <c r="BE367" s="123"/>
      <c r="BF367" s="123"/>
    </row>
    <row r="368" spans="1:58" ht="15" customHeight="1">
      <c r="A368" s="245" t="s">
        <v>5338</v>
      </c>
      <c r="B368" s="52" t="s">
        <v>819</v>
      </c>
      <c r="C368" s="62"/>
      <c r="D368" s="62"/>
      <c r="E368" s="62"/>
      <c r="F368" s="62"/>
      <c r="BE368" s="123"/>
      <c r="BF368" s="123"/>
    </row>
    <row r="369" spans="1:58" ht="15" customHeight="1">
      <c r="A369" s="246" t="s">
        <v>1984</v>
      </c>
      <c r="B369" s="247" t="s">
        <v>1992</v>
      </c>
      <c r="C369" s="62"/>
      <c r="D369" s="62"/>
      <c r="E369" s="62"/>
      <c r="F369" s="62"/>
      <c r="BE369" s="123"/>
      <c r="BF369" s="123"/>
    </row>
    <row r="370" spans="1:58" ht="15" customHeight="1">
      <c r="A370" s="246" t="s">
        <v>1998</v>
      </c>
      <c r="B370" s="247" t="s">
        <v>1993</v>
      </c>
      <c r="C370" s="62"/>
      <c r="D370" s="62"/>
      <c r="E370" s="62"/>
      <c r="F370" s="62"/>
      <c r="BE370" s="123"/>
      <c r="BF370" s="123"/>
    </row>
    <row r="371" spans="1:58" ht="15" customHeight="1">
      <c r="B371" s="62"/>
      <c r="C371" s="62"/>
      <c r="D371" s="62"/>
      <c r="E371" s="62"/>
      <c r="F371" s="62"/>
      <c r="BE371" s="123"/>
      <c r="BF371" s="123"/>
    </row>
    <row r="372" spans="1:58" ht="15" customHeight="1">
      <c r="B372" s="62"/>
      <c r="C372" s="202"/>
      <c r="E372" s="207" t="s">
        <v>297</v>
      </c>
      <c r="F372" s="207"/>
      <c r="G372" s="207" t="s">
        <v>298</v>
      </c>
      <c r="H372" s="207"/>
      <c r="I372" s="207" t="s">
        <v>299</v>
      </c>
      <c r="J372" s="207"/>
      <c r="K372" s="207" t="s">
        <v>300</v>
      </c>
      <c r="L372" s="207"/>
      <c r="M372" s="207" t="s">
        <v>2348</v>
      </c>
      <c r="N372" s="207"/>
      <c r="BE372" s="123"/>
      <c r="BF372" s="123"/>
    </row>
    <row r="373" spans="1:58" ht="15" customHeight="1">
      <c r="A373" s="62"/>
      <c r="B373" s="62"/>
      <c r="C373" s="203" t="s">
        <v>1268</v>
      </c>
      <c r="E373" s="202" t="s">
        <v>0</v>
      </c>
      <c r="F373" s="202" t="s">
        <v>1</v>
      </c>
      <c r="G373" s="202" t="s">
        <v>0</v>
      </c>
      <c r="H373" s="202" t="s">
        <v>2</v>
      </c>
      <c r="I373" s="202" t="s">
        <v>0</v>
      </c>
      <c r="J373" s="202" t="s">
        <v>2</v>
      </c>
      <c r="K373" s="202" t="s">
        <v>0</v>
      </c>
      <c r="L373" s="202" t="s">
        <v>2</v>
      </c>
      <c r="M373" s="202" t="s">
        <v>0</v>
      </c>
      <c r="N373" s="202" t="s">
        <v>2</v>
      </c>
      <c r="BE373" s="123"/>
      <c r="BF373" s="123"/>
    </row>
    <row r="374" spans="1:58" ht="15" customHeight="1">
      <c r="A374" s="224">
        <v>1</v>
      </c>
      <c r="B374" s="224" t="str">
        <f ca="1">IF(O374&gt;0,MAX($B$372:B373)+1,"")</f>
        <v/>
      </c>
      <c r="C374" s="224" t="str">
        <f ca="1">IF(ISERROR(INDEX(WS,ROWS($A$374:$A374))),"",MID(INDEX(WS,ROWS($A$374:$A374)), FIND("]",INDEX(WS,ROWS($A$374:$A374)))+1,32))&amp;T(NOW())</f>
        <v/>
      </c>
      <c r="D374" s="225" t="str">
        <f t="shared" ref="D374:D405" ca="1" si="4">IF($C374&lt;&gt;"",INDIRECT("'"&amp;$C374&amp;"'"&amp;"!y2"),"")</f>
        <v/>
      </c>
      <c r="E374" s="225" t="str">
        <f t="shared" ref="E374:E405" ca="1" si="5">IF($C374&lt;&gt;"",INDIRECT("'"&amp;$C374&amp;"'"&amp;"!z2"),"")</f>
        <v/>
      </c>
      <c r="F374" s="225" t="str">
        <f t="shared" ref="F374:F405" ca="1" si="6">IF($C374&lt;&gt;"",INDIRECT("'"&amp;$C374&amp;"'"&amp;"!aa2"),"")</f>
        <v/>
      </c>
      <c r="G374" s="225" t="str">
        <f t="shared" ref="G374:G405" ca="1" si="7">IF($C374&lt;&gt;"",INDIRECT("'"&amp;$C374&amp;"'"&amp;"!ab2"),"")</f>
        <v/>
      </c>
      <c r="H374" s="225" t="str">
        <f t="shared" ref="H374:H405" ca="1" si="8">IF($C374&lt;&gt;"",INDIRECT("'"&amp;$C374&amp;"'"&amp;"!ac2"),"")</f>
        <v/>
      </c>
      <c r="I374" s="225" t="str">
        <f t="shared" ref="I374:I405" ca="1" si="9">IF($C374&lt;&gt;"",INDIRECT("'"&amp;$C374&amp;"'"&amp;"!ad2"),"")</f>
        <v/>
      </c>
      <c r="J374" s="225" t="str">
        <f t="shared" ref="J374:J405" ca="1" si="10">IF($C374&lt;&gt;"",INDIRECT("'"&amp;$C374&amp;"'"&amp;"!ae2"),"")</f>
        <v/>
      </c>
      <c r="K374" s="225" t="str">
        <f ca="1">IF($C374&lt;&gt;"",INDIRECT("'"&amp;$C374&amp;"'"&amp;"!af2"),"")</f>
        <v/>
      </c>
      <c r="L374" s="225" t="str">
        <f t="shared" ref="L374:L405" ca="1" si="11">IF($C374&lt;&gt;"",INDIRECT("'"&amp;$C374&amp;"'"&amp;"!ag2"),"")</f>
        <v/>
      </c>
      <c r="M374" s="210" t="str">
        <f ca="1">IF($C374&lt;&gt;"",INDIRECT("'"&amp;$C374&amp;"'"&amp;"!ah2"),"")</f>
        <v/>
      </c>
      <c r="N374" s="210" t="str">
        <f ca="1">IF($C374&lt;&gt;"",INDIRECT("'"&amp;$C374&amp;"'"&amp;"!ai2"),"")</f>
        <v/>
      </c>
      <c r="O374" s="224">
        <f ca="1">SUM(E374:N374)</f>
        <v>0</v>
      </c>
      <c r="BE374" s="123"/>
      <c r="BF374" s="123"/>
    </row>
    <row r="375" spans="1:58" ht="15" customHeight="1">
      <c r="A375" s="224">
        <v>2</v>
      </c>
      <c r="B375" s="224" t="str">
        <f ca="1">IF(O375&gt;0,MAX($B$372:B374)+1,"")</f>
        <v/>
      </c>
      <c r="C375" s="224" t="str">
        <f ca="1">IF(ISERROR(INDEX(WS,ROWS($A$374:$A375))),"",MID(INDEX(WS,ROWS($A$374:$A375)), FIND("]",INDEX(WS,ROWS($A$374:$A375)))+1,32))&amp;T(NOW())</f>
        <v/>
      </c>
      <c r="D375" s="225" t="str">
        <f ca="1">IF($C375&lt;&gt;"",INDIRECT("'"&amp;$C375&amp;"'"&amp;"!y2"),"")</f>
        <v/>
      </c>
      <c r="E375" s="225" t="str">
        <f t="shared" ca="1" si="5"/>
        <v/>
      </c>
      <c r="F375" s="225" t="str">
        <f t="shared" ca="1" si="6"/>
        <v/>
      </c>
      <c r="G375" s="225" t="str">
        <f t="shared" ca="1" si="7"/>
        <v/>
      </c>
      <c r="H375" s="225" t="str">
        <f t="shared" ca="1" si="8"/>
        <v/>
      </c>
      <c r="I375" s="225" t="str">
        <f t="shared" ca="1" si="9"/>
        <v/>
      </c>
      <c r="J375" s="225" t="str">
        <f t="shared" ca="1" si="10"/>
        <v/>
      </c>
      <c r="K375" s="225" t="str">
        <f t="shared" ref="K375:K405" ca="1" si="12">IF($C375&lt;&gt;"",INDIRECT("'"&amp;$C375&amp;"'"&amp;"!af2"),"")</f>
        <v/>
      </c>
      <c r="L375" s="225" t="str">
        <f t="shared" ca="1" si="11"/>
        <v/>
      </c>
      <c r="M375" s="210" t="str">
        <f t="shared" ref="M375:M438" ca="1" si="13">IF($C375&lt;&gt;"",INDIRECT("'"&amp;$C375&amp;"'"&amp;"!ah2"),"")</f>
        <v/>
      </c>
      <c r="N375" s="210" t="str">
        <f t="shared" ref="N375:N438" ca="1" si="14">IF($C375&lt;&gt;"",INDIRECT("'"&amp;$C375&amp;"'"&amp;"!ai2"),"")</f>
        <v/>
      </c>
      <c r="O375" s="224">
        <f ca="1">SUM(E375:N375)</f>
        <v>0</v>
      </c>
      <c r="BE375" s="123"/>
      <c r="BF375" s="123"/>
    </row>
    <row r="376" spans="1:58">
      <c r="A376" s="224">
        <v>3</v>
      </c>
      <c r="B376" s="224" t="str">
        <f ca="1">IF(O376&gt;0,MAX($B$372:B375)+1,"")</f>
        <v/>
      </c>
      <c r="C376" s="224" t="str">
        <f ca="1">IF(ISERROR(INDEX(WS,ROWS($A$374:$A376))),"",MID(INDEX(WS,ROWS($A$374:$A376)), FIND("]",INDEX(WS,ROWS($A$374:$A376)))+1,32))&amp;T(NOW())</f>
        <v/>
      </c>
      <c r="D376" s="225" t="str">
        <f t="shared" ca="1" si="4"/>
        <v/>
      </c>
      <c r="E376" s="225" t="str">
        <f t="shared" ca="1" si="5"/>
        <v/>
      </c>
      <c r="F376" s="225" t="str">
        <f t="shared" ca="1" si="6"/>
        <v/>
      </c>
      <c r="G376" s="225" t="str">
        <f t="shared" ca="1" si="7"/>
        <v/>
      </c>
      <c r="H376" s="225" t="str">
        <f t="shared" ca="1" si="8"/>
        <v/>
      </c>
      <c r="I376" s="225" t="str">
        <f t="shared" ca="1" si="9"/>
        <v/>
      </c>
      <c r="J376" s="225" t="str">
        <f t="shared" ca="1" si="10"/>
        <v/>
      </c>
      <c r="K376" s="225" t="str">
        <f t="shared" ca="1" si="12"/>
        <v/>
      </c>
      <c r="L376" s="225" t="str">
        <f t="shared" ca="1" si="11"/>
        <v/>
      </c>
      <c r="M376" s="210" t="str">
        <f t="shared" ca="1" si="13"/>
        <v/>
      </c>
      <c r="N376" s="210" t="str">
        <f t="shared" ca="1" si="14"/>
        <v/>
      </c>
      <c r="O376" s="224">
        <f t="shared" ref="O376:O438" ca="1" si="15">SUM(E376:N376)</f>
        <v>0</v>
      </c>
      <c r="BE376" s="123"/>
      <c r="BF376" s="123"/>
    </row>
    <row r="377" spans="1:58">
      <c r="A377" s="224">
        <v>4</v>
      </c>
      <c r="B377" s="224" t="str">
        <f ca="1">IF(O377&gt;0,MAX($B$372:B376)+1,"")</f>
        <v/>
      </c>
      <c r="C377" s="224" t="str">
        <f ca="1">IF(ISERROR(INDEX(WS,ROWS($A$374:$A377))),"",MID(INDEX(WS,ROWS($A$374:$A377)), FIND("]",INDEX(WS,ROWS($A$374:$A377)))+1,32))&amp;T(NOW())</f>
        <v/>
      </c>
      <c r="D377" s="225" t="str">
        <f t="shared" ca="1" si="4"/>
        <v/>
      </c>
      <c r="E377" s="225" t="str">
        <f t="shared" ca="1" si="5"/>
        <v/>
      </c>
      <c r="F377" s="225" t="str">
        <f t="shared" ca="1" si="6"/>
        <v/>
      </c>
      <c r="G377" s="225" t="str">
        <f t="shared" ca="1" si="7"/>
        <v/>
      </c>
      <c r="H377" s="225" t="str">
        <f t="shared" ca="1" si="8"/>
        <v/>
      </c>
      <c r="I377" s="225" t="str">
        <f t="shared" ca="1" si="9"/>
        <v/>
      </c>
      <c r="J377" s="225" t="str">
        <f t="shared" ca="1" si="10"/>
        <v/>
      </c>
      <c r="K377" s="225" t="str">
        <f t="shared" ca="1" si="12"/>
        <v/>
      </c>
      <c r="L377" s="225" t="str">
        <f t="shared" ca="1" si="11"/>
        <v/>
      </c>
      <c r="M377" s="210" t="str">
        <f t="shared" ca="1" si="13"/>
        <v/>
      </c>
      <c r="N377" s="210" t="str">
        <f t="shared" ca="1" si="14"/>
        <v/>
      </c>
      <c r="O377" s="224">
        <f t="shared" ca="1" si="15"/>
        <v>0</v>
      </c>
      <c r="BE377" s="123"/>
      <c r="BF377" s="123"/>
    </row>
    <row r="378" spans="1:58">
      <c r="A378" s="224">
        <v>5</v>
      </c>
      <c r="B378" s="224" t="str">
        <f ca="1">IF(O378&gt;0,MAX($B$372:B377)+1,"")</f>
        <v/>
      </c>
      <c r="C378" s="224" t="str">
        <f ca="1">IF(ISERROR(INDEX(WS,ROWS($A$374:$A378))),"",MID(INDEX(WS,ROWS($A$374:$A378)), FIND("]",INDEX(WS,ROWS($A$374:$A378)))+1,32))&amp;T(NOW())</f>
        <v/>
      </c>
      <c r="D378" s="225" t="str">
        <f t="shared" ca="1" si="4"/>
        <v/>
      </c>
      <c r="E378" s="225" t="str">
        <f t="shared" ca="1" si="5"/>
        <v/>
      </c>
      <c r="F378" s="225" t="str">
        <f t="shared" ca="1" si="6"/>
        <v/>
      </c>
      <c r="G378" s="225" t="str">
        <f t="shared" ca="1" si="7"/>
        <v/>
      </c>
      <c r="H378" s="225" t="str">
        <f t="shared" ca="1" si="8"/>
        <v/>
      </c>
      <c r="I378" s="225" t="str">
        <f t="shared" ca="1" si="9"/>
        <v/>
      </c>
      <c r="J378" s="225" t="str">
        <f t="shared" ca="1" si="10"/>
        <v/>
      </c>
      <c r="K378" s="225" t="str">
        <f t="shared" ca="1" si="12"/>
        <v/>
      </c>
      <c r="L378" s="225" t="str">
        <f t="shared" ca="1" si="11"/>
        <v/>
      </c>
      <c r="M378" s="210" t="str">
        <f t="shared" ca="1" si="13"/>
        <v/>
      </c>
      <c r="N378" s="210" t="str">
        <f t="shared" ca="1" si="14"/>
        <v/>
      </c>
      <c r="O378" s="224">
        <f t="shared" ca="1" si="15"/>
        <v>0</v>
      </c>
      <c r="BE378" s="123"/>
      <c r="BF378" s="123"/>
    </row>
    <row r="379" spans="1:58">
      <c r="A379" s="224">
        <v>6</v>
      </c>
      <c r="B379" s="224" t="str">
        <f ca="1">IF(O379&gt;0,MAX($B$372:B378)+1,"")</f>
        <v/>
      </c>
      <c r="C379" s="224" t="str">
        <f ca="1">IF(ISERROR(INDEX(WS,ROWS($A$374:$A379))),"",MID(INDEX(WS,ROWS($A$374:$A379)), FIND("]",INDEX(WS,ROWS($A$374:$A379)))+1,32))&amp;T(NOW())</f>
        <v/>
      </c>
      <c r="D379" s="225" t="str">
        <f t="shared" ca="1" si="4"/>
        <v/>
      </c>
      <c r="E379" s="225" t="str">
        <f t="shared" ca="1" si="5"/>
        <v/>
      </c>
      <c r="F379" s="225" t="str">
        <f t="shared" ca="1" si="6"/>
        <v/>
      </c>
      <c r="G379" s="225" t="str">
        <f t="shared" ca="1" si="7"/>
        <v/>
      </c>
      <c r="H379" s="225" t="str">
        <f t="shared" ca="1" si="8"/>
        <v/>
      </c>
      <c r="I379" s="225" t="str">
        <f t="shared" ca="1" si="9"/>
        <v/>
      </c>
      <c r="J379" s="225" t="str">
        <f t="shared" ca="1" si="10"/>
        <v/>
      </c>
      <c r="K379" s="225" t="str">
        <f t="shared" ca="1" si="12"/>
        <v/>
      </c>
      <c r="L379" s="225" t="str">
        <f t="shared" ca="1" si="11"/>
        <v/>
      </c>
      <c r="M379" s="210" t="str">
        <f t="shared" ca="1" si="13"/>
        <v/>
      </c>
      <c r="N379" s="210" t="str">
        <f t="shared" ca="1" si="14"/>
        <v/>
      </c>
      <c r="O379" s="224">
        <f t="shared" ca="1" si="15"/>
        <v>0</v>
      </c>
      <c r="BE379" s="123"/>
      <c r="BF379" s="123"/>
    </row>
    <row r="380" spans="1:58">
      <c r="A380" s="224">
        <v>7</v>
      </c>
      <c r="B380" s="224" t="str">
        <f ca="1">IF(O380&gt;0,MAX($B$372:B379)+1,"")</f>
        <v/>
      </c>
      <c r="C380" s="224" t="str">
        <f ca="1">IF(ISERROR(INDEX(WS,ROWS($A$374:$A380))),"",MID(INDEX(WS,ROWS($A$374:$A380)), FIND("]",INDEX(WS,ROWS($A$374:$A380)))+1,32))&amp;T(NOW())</f>
        <v/>
      </c>
      <c r="D380" s="225" t="str">
        <f t="shared" ca="1" si="4"/>
        <v/>
      </c>
      <c r="E380" s="225" t="str">
        <f t="shared" ca="1" si="5"/>
        <v/>
      </c>
      <c r="F380" s="225" t="str">
        <f t="shared" ca="1" si="6"/>
        <v/>
      </c>
      <c r="G380" s="225" t="str">
        <f t="shared" ca="1" si="7"/>
        <v/>
      </c>
      <c r="H380" s="225" t="str">
        <f t="shared" ca="1" si="8"/>
        <v/>
      </c>
      <c r="I380" s="225" t="str">
        <f t="shared" ca="1" si="9"/>
        <v/>
      </c>
      <c r="J380" s="225" t="str">
        <f t="shared" ca="1" si="10"/>
        <v/>
      </c>
      <c r="K380" s="225" t="str">
        <f t="shared" ca="1" si="12"/>
        <v/>
      </c>
      <c r="L380" s="225" t="str">
        <f t="shared" ca="1" si="11"/>
        <v/>
      </c>
      <c r="M380" s="210" t="str">
        <f t="shared" ca="1" si="13"/>
        <v/>
      </c>
      <c r="N380" s="210" t="str">
        <f t="shared" ca="1" si="14"/>
        <v/>
      </c>
      <c r="O380" s="224">
        <f t="shared" ca="1" si="15"/>
        <v>0</v>
      </c>
      <c r="BE380" s="123"/>
      <c r="BF380" s="123"/>
    </row>
    <row r="381" spans="1:58">
      <c r="A381" s="224">
        <v>8</v>
      </c>
      <c r="B381" s="224" t="str">
        <f ca="1">IF(O381&gt;0,MAX($B$372:B380)+1,"")</f>
        <v/>
      </c>
      <c r="C381" s="224" t="str">
        <f ca="1">IF(ISERROR(INDEX(WS,ROWS($A$374:$A381))),"",MID(INDEX(WS,ROWS($A$374:$A381)), FIND("]",INDEX(WS,ROWS($A$374:$A381)))+1,32))&amp;T(NOW())</f>
        <v/>
      </c>
      <c r="D381" s="225" t="str">
        <f t="shared" ca="1" si="4"/>
        <v/>
      </c>
      <c r="E381" s="225" t="str">
        <f t="shared" ca="1" si="5"/>
        <v/>
      </c>
      <c r="F381" s="225" t="str">
        <f t="shared" ca="1" si="6"/>
        <v/>
      </c>
      <c r="G381" s="225" t="str">
        <f t="shared" ca="1" si="7"/>
        <v/>
      </c>
      <c r="H381" s="225" t="str">
        <f t="shared" ca="1" si="8"/>
        <v/>
      </c>
      <c r="I381" s="225" t="str">
        <f t="shared" ca="1" si="9"/>
        <v/>
      </c>
      <c r="J381" s="225" t="str">
        <f t="shared" ca="1" si="10"/>
        <v/>
      </c>
      <c r="K381" s="225" t="str">
        <f t="shared" ca="1" si="12"/>
        <v/>
      </c>
      <c r="L381" s="225" t="str">
        <f t="shared" ca="1" si="11"/>
        <v/>
      </c>
      <c r="M381" s="210" t="str">
        <f t="shared" ca="1" si="13"/>
        <v/>
      </c>
      <c r="N381" s="210" t="str">
        <f t="shared" ca="1" si="14"/>
        <v/>
      </c>
      <c r="O381" s="224">
        <f t="shared" ca="1" si="15"/>
        <v>0</v>
      </c>
      <c r="BE381" s="123"/>
      <c r="BF381" s="123"/>
    </row>
    <row r="382" spans="1:58">
      <c r="A382" s="224">
        <v>9</v>
      </c>
      <c r="B382" s="224" t="str">
        <f ca="1">IF(O382&gt;0,MAX($B$372:B381)+1,"")</f>
        <v/>
      </c>
      <c r="C382" s="224" t="str">
        <f ca="1">IF(ISERROR(INDEX(WS,ROWS($A$374:$A382))),"",MID(INDEX(WS,ROWS($A$374:$A382)), FIND("]",INDEX(WS,ROWS($A$374:$A382)))+1,32))&amp;T(NOW())</f>
        <v/>
      </c>
      <c r="D382" s="225" t="str">
        <f t="shared" ca="1" si="4"/>
        <v/>
      </c>
      <c r="E382" s="225" t="str">
        <f t="shared" ca="1" si="5"/>
        <v/>
      </c>
      <c r="F382" s="225" t="str">
        <f t="shared" ca="1" si="6"/>
        <v/>
      </c>
      <c r="G382" s="225" t="str">
        <f t="shared" ca="1" si="7"/>
        <v/>
      </c>
      <c r="H382" s="225" t="str">
        <f t="shared" ca="1" si="8"/>
        <v/>
      </c>
      <c r="I382" s="225" t="str">
        <f t="shared" ca="1" si="9"/>
        <v/>
      </c>
      <c r="J382" s="225" t="str">
        <f t="shared" ca="1" si="10"/>
        <v/>
      </c>
      <c r="K382" s="225" t="str">
        <f t="shared" ca="1" si="12"/>
        <v/>
      </c>
      <c r="L382" s="225" t="str">
        <f t="shared" ca="1" si="11"/>
        <v/>
      </c>
      <c r="M382" s="210" t="str">
        <f t="shared" ca="1" si="13"/>
        <v/>
      </c>
      <c r="N382" s="210" t="str">
        <f t="shared" ca="1" si="14"/>
        <v/>
      </c>
      <c r="O382" s="224">
        <f t="shared" ca="1" si="15"/>
        <v>0</v>
      </c>
      <c r="BE382" s="123"/>
      <c r="BF382" s="123"/>
    </row>
    <row r="383" spans="1:58">
      <c r="A383" s="224">
        <v>10</v>
      </c>
      <c r="B383" s="224" t="str">
        <f ca="1">IF(O383&gt;0,MAX($B$372:B382)+1,"")</f>
        <v/>
      </c>
      <c r="C383" s="224" t="str">
        <f ca="1">IF(ISERROR(INDEX(WS,ROWS($A$374:$A383))),"",MID(INDEX(WS,ROWS($A$374:$A383)), FIND("]",INDEX(WS,ROWS($A$374:$A383)))+1,32))&amp;T(NOW())</f>
        <v/>
      </c>
      <c r="D383" s="225" t="str">
        <f t="shared" ca="1" si="4"/>
        <v/>
      </c>
      <c r="E383" s="225" t="str">
        <f t="shared" ca="1" si="5"/>
        <v/>
      </c>
      <c r="F383" s="225" t="str">
        <f t="shared" ca="1" si="6"/>
        <v/>
      </c>
      <c r="G383" s="225" t="str">
        <f t="shared" ca="1" si="7"/>
        <v/>
      </c>
      <c r="H383" s="225" t="str">
        <f t="shared" ca="1" si="8"/>
        <v/>
      </c>
      <c r="I383" s="225" t="str">
        <f t="shared" ca="1" si="9"/>
        <v/>
      </c>
      <c r="J383" s="225" t="str">
        <f t="shared" ca="1" si="10"/>
        <v/>
      </c>
      <c r="K383" s="225" t="str">
        <f t="shared" ca="1" si="12"/>
        <v/>
      </c>
      <c r="L383" s="225" t="str">
        <f t="shared" ca="1" si="11"/>
        <v/>
      </c>
      <c r="M383" s="210" t="str">
        <f t="shared" ca="1" si="13"/>
        <v/>
      </c>
      <c r="N383" s="210" t="str">
        <f t="shared" ca="1" si="14"/>
        <v/>
      </c>
      <c r="O383" s="224">
        <f t="shared" ca="1" si="15"/>
        <v>0</v>
      </c>
      <c r="BE383" s="123"/>
      <c r="BF383" s="123"/>
    </row>
    <row r="384" spans="1:58">
      <c r="A384" s="224">
        <v>11</v>
      </c>
      <c r="B384" s="224" t="str">
        <f ca="1">IF(O384&gt;0,MAX($B$372:B383)+1,"")</f>
        <v/>
      </c>
      <c r="C384" s="224" t="str">
        <f ca="1">IF(ISERROR(INDEX(WS,ROWS($A$374:$A384))),"",MID(INDEX(WS,ROWS($A$374:$A384)), FIND("]",INDEX(WS,ROWS($A$374:$A384)))+1,32))&amp;T(NOW())</f>
        <v/>
      </c>
      <c r="D384" s="225" t="str">
        <f t="shared" ca="1" si="4"/>
        <v/>
      </c>
      <c r="E384" s="225" t="str">
        <f t="shared" ca="1" si="5"/>
        <v/>
      </c>
      <c r="F384" s="225" t="str">
        <f t="shared" ca="1" si="6"/>
        <v/>
      </c>
      <c r="G384" s="225" t="str">
        <f t="shared" ca="1" si="7"/>
        <v/>
      </c>
      <c r="H384" s="225" t="str">
        <f t="shared" ca="1" si="8"/>
        <v/>
      </c>
      <c r="I384" s="225" t="str">
        <f t="shared" ca="1" si="9"/>
        <v/>
      </c>
      <c r="J384" s="225" t="str">
        <f t="shared" ca="1" si="10"/>
        <v/>
      </c>
      <c r="K384" s="225" t="str">
        <f t="shared" ca="1" si="12"/>
        <v/>
      </c>
      <c r="L384" s="225" t="str">
        <f t="shared" ca="1" si="11"/>
        <v/>
      </c>
      <c r="M384" s="210" t="str">
        <f t="shared" ca="1" si="13"/>
        <v/>
      </c>
      <c r="N384" s="210" t="str">
        <f t="shared" ca="1" si="14"/>
        <v/>
      </c>
      <c r="O384" s="224">
        <f t="shared" ca="1" si="15"/>
        <v>0</v>
      </c>
      <c r="BE384" s="123"/>
      <c r="BF384" s="123"/>
    </row>
    <row r="385" spans="1:58">
      <c r="A385" s="224">
        <v>12</v>
      </c>
      <c r="B385" s="224" t="str">
        <f ca="1">IF(O385&gt;0,MAX($B$372:B384)+1,"")</f>
        <v/>
      </c>
      <c r="C385" s="224" t="str">
        <f ca="1">IF(ISERROR(INDEX(WS,ROWS($A$374:$A385))),"",MID(INDEX(WS,ROWS($A$374:$A385)), FIND("]",INDEX(WS,ROWS($A$374:$A385)))+1,32))&amp;T(NOW())</f>
        <v/>
      </c>
      <c r="D385" s="225" t="str">
        <f t="shared" ca="1" si="4"/>
        <v/>
      </c>
      <c r="E385" s="225" t="str">
        <f t="shared" ca="1" si="5"/>
        <v/>
      </c>
      <c r="F385" s="225" t="str">
        <f t="shared" ca="1" si="6"/>
        <v/>
      </c>
      <c r="G385" s="225" t="str">
        <f t="shared" ca="1" si="7"/>
        <v/>
      </c>
      <c r="H385" s="225" t="str">
        <f t="shared" ca="1" si="8"/>
        <v/>
      </c>
      <c r="I385" s="225" t="str">
        <f t="shared" ca="1" si="9"/>
        <v/>
      </c>
      <c r="J385" s="225" t="str">
        <f t="shared" ca="1" si="10"/>
        <v/>
      </c>
      <c r="K385" s="225" t="str">
        <f t="shared" ca="1" si="12"/>
        <v/>
      </c>
      <c r="L385" s="225" t="str">
        <f t="shared" ca="1" si="11"/>
        <v/>
      </c>
      <c r="M385" s="210" t="str">
        <f t="shared" ca="1" si="13"/>
        <v/>
      </c>
      <c r="N385" s="210" t="str">
        <f t="shared" ca="1" si="14"/>
        <v/>
      </c>
      <c r="O385" s="224">
        <f t="shared" ca="1" si="15"/>
        <v>0</v>
      </c>
      <c r="BE385" s="123"/>
      <c r="BF385" s="123"/>
    </row>
    <row r="386" spans="1:58">
      <c r="A386" s="224">
        <v>13</v>
      </c>
      <c r="B386" s="224" t="str">
        <f ca="1">IF(O386&gt;0,MAX($B$372:B385)+1,"")</f>
        <v/>
      </c>
      <c r="C386" s="224" t="str">
        <f ca="1">IF(ISERROR(INDEX(WS,ROWS($A$374:$A386))),"",MID(INDEX(WS,ROWS($A$374:$A386)), FIND("]",INDEX(WS,ROWS($A$374:$A386)))+1,32))&amp;T(NOW())</f>
        <v/>
      </c>
      <c r="D386" s="225" t="str">
        <f t="shared" ca="1" si="4"/>
        <v/>
      </c>
      <c r="E386" s="225" t="str">
        <f t="shared" ca="1" si="5"/>
        <v/>
      </c>
      <c r="F386" s="225" t="str">
        <f t="shared" ca="1" si="6"/>
        <v/>
      </c>
      <c r="G386" s="225" t="str">
        <f t="shared" ca="1" si="7"/>
        <v/>
      </c>
      <c r="H386" s="225" t="str">
        <f t="shared" ca="1" si="8"/>
        <v/>
      </c>
      <c r="I386" s="225" t="str">
        <f t="shared" ca="1" si="9"/>
        <v/>
      </c>
      <c r="J386" s="225" t="str">
        <f t="shared" ca="1" si="10"/>
        <v/>
      </c>
      <c r="K386" s="225" t="str">
        <f t="shared" ca="1" si="12"/>
        <v/>
      </c>
      <c r="L386" s="225" t="str">
        <f t="shared" ca="1" si="11"/>
        <v/>
      </c>
      <c r="M386" s="210" t="str">
        <f t="shared" ca="1" si="13"/>
        <v/>
      </c>
      <c r="N386" s="210" t="str">
        <f t="shared" ca="1" si="14"/>
        <v/>
      </c>
      <c r="O386" s="224">
        <f t="shared" ca="1" si="15"/>
        <v>0</v>
      </c>
      <c r="BE386" s="123"/>
      <c r="BF386" s="123"/>
    </row>
    <row r="387" spans="1:58">
      <c r="A387" s="224">
        <v>14</v>
      </c>
      <c r="B387" s="224" t="str">
        <f ca="1">IF(O387&gt;0,MAX($B$372:B386)+1,"")</f>
        <v/>
      </c>
      <c r="C387" s="224" t="str">
        <f ca="1">IF(ISERROR(INDEX(WS,ROWS($A$374:$A387))),"",MID(INDEX(WS,ROWS($A$374:$A387)), FIND("]",INDEX(WS,ROWS($A$374:$A387)))+1,32))&amp;T(NOW())</f>
        <v/>
      </c>
      <c r="D387" s="225" t="str">
        <f t="shared" ca="1" si="4"/>
        <v/>
      </c>
      <c r="E387" s="225" t="str">
        <f t="shared" ca="1" si="5"/>
        <v/>
      </c>
      <c r="F387" s="225" t="str">
        <f t="shared" ca="1" si="6"/>
        <v/>
      </c>
      <c r="G387" s="225" t="str">
        <f t="shared" ca="1" si="7"/>
        <v/>
      </c>
      <c r="H387" s="225" t="str">
        <f t="shared" ca="1" si="8"/>
        <v/>
      </c>
      <c r="I387" s="225" t="str">
        <f t="shared" ca="1" si="9"/>
        <v/>
      </c>
      <c r="J387" s="225" t="str">
        <f t="shared" ca="1" si="10"/>
        <v/>
      </c>
      <c r="K387" s="225" t="str">
        <f t="shared" ca="1" si="12"/>
        <v/>
      </c>
      <c r="L387" s="225" t="str">
        <f t="shared" ca="1" si="11"/>
        <v/>
      </c>
      <c r="M387" s="210" t="str">
        <f t="shared" ca="1" si="13"/>
        <v/>
      </c>
      <c r="N387" s="210" t="str">
        <f t="shared" ca="1" si="14"/>
        <v/>
      </c>
      <c r="O387" s="224">
        <f t="shared" ca="1" si="15"/>
        <v>0</v>
      </c>
      <c r="BE387" s="123"/>
      <c r="BF387" s="123"/>
    </row>
    <row r="388" spans="1:58">
      <c r="A388" s="224">
        <v>15</v>
      </c>
      <c r="B388" s="224" t="str">
        <f ca="1">IF(O388&gt;0,MAX($B$372:B387)+1,"")</f>
        <v/>
      </c>
      <c r="C388" s="224" t="str">
        <f ca="1">IF(ISERROR(INDEX(WS,ROWS($A$374:$A388))),"",MID(INDEX(WS,ROWS($A$374:$A388)), FIND("]",INDEX(WS,ROWS($A$374:$A388)))+1,32))&amp;T(NOW())</f>
        <v/>
      </c>
      <c r="D388" s="225" t="str">
        <f t="shared" ca="1" si="4"/>
        <v/>
      </c>
      <c r="E388" s="225" t="str">
        <f t="shared" ca="1" si="5"/>
        <v/>
      </c>
      <c r="F388" s="225" t="str">
        <f t="shared" ca="1" si="6"/>
        <v/>
      </c>
      <c r="G388" s="225" t="str">
        <f t="shared" ca="1" si="7"/>
        <v/>
      </c>
      <c r="H388" s="225" t="str">
        <f t="shared" ca="1" si="8"/>
        <v/>
      </c>
      <c r="I388" s="225" t="str">
        <f t="shared" ca="1" si="9"/>
        <v/>
      </c>
      <c r="J388" s="225" t="str">
        <f t="shared" ca="1" si="10"/>
        <v/>
      </c>
      <c r="K388" s="225" t="str">
        <f t="shared" ca="1" si="12"/>
        <v/>
      </c>
      <c r="L388" s="225" t="str">
        <f t="shared" ca="1" si="11"/>
        <v/>
      </c>
      <c r="M388" s="210" t="str">
        <f t="shared" ca="1" si="13"/>
        <v/>
      </c>
      <c r="N388" s="210" t="str">
        <f t="shared" ca="1" si="14"/>
        <v/>
      </c>
      <c r="O388" s="224">
        <f t="shared" ca="1" si="15"/>
        <v>0</v>
      </c>
      <c r="BE388" s="123"/>
      <c r="BF388" s="123"/>
    </row>
    <row r="389" spans="1:58">
      <c r="A389" s="224">
        <v>16</v>
      </c>
      <c r="B389" s="224" t="str">
        <f ca="1">IF(O389&gt;0,MAX($B$372:B388)+1,"")</f>
        <v/>
      </c>
      <c r="C389" s="224" t="str">
        <f ca="1">IF(ISERROR(INDEX(WS,ROWS($A$374:$A389))),"",MID(INDEX(WS,ROWS($A$374:$A389)), FIND("]",INDEX(WS,ROWS($A$374:$A389)))+1,32))&amp;T(NOW())</f>
        <v/>
      </c>
      <c r="D389" s="225" t="str">
        <f t="shared" ca="1" si="4"/>
        <v/>
      </c>
      <c r="E389" s="225" t="str">
        <f t="shared" ca="1" si="5"/>
        <v/>
      </c>
      <c r="F389" s="225" t="str">
        <f t="shared" ca="1" si="6"/>
        <v/>
      </c>
      <c r="G389" s="225" t="str">
        <f t="shared" ca="1" si="7"/>
        <v/>
      </c>
      <c r="H389" s="225" t="str">
        <f t="shared" ca="1" si="8"/>
        <v/>
      </c>
      <c r="I389" s="225" t="str">
        <f t="shared" ca="1" si="9"/>
        <v/>
      </c>
      <c r="J389" s="225" t="str">
        <f t="shared" ca="1" si="10"/>
        <v/>
      </c>
      <c r="K389" s="225" t="str">
        <f t="shared" ca="1" si="12"/>
        <v/>
      </c>
      <c r="L389" s="225" t="str">
        <f t="shared" ca="1" si="11"/>
        <v/>
      </c>
      <c r="M389" s="210" t="str">
        <f t="shared" ca="1" si="13"/>
        <v/>
      </c>
      <c r="N389" s="210" t="str">
        <f t="shared" ca="1" si="14"/>
        <v/>
      </c>
      <c r="O389" s="224">
        <f t="shared" ca="1" si="15"/>
        <v>0</v>
      </c>
      <c r="BE389" s="123"/>
      <c r="BF389" s="123"/>
    </row>
    <row r="390" spans="1:58">
      <c r="A390" s="224">
        <v>17</v>
      </c>
      <c r="B390" s="224" t="str">
        <f ca="1">IF(O390&gt;0,MAX($B$372:B389)+1,"")</f>
        <v/>
      </c>
      <c r="C390" s="224" t="str">
        <f ca="1">IF(ISERROR(INDEX(WS,ROWS($A$374:$A390))),"",MID(INDEX(WS,ROWS($A$374:$A390)), FIND("]",INDEX(WS,ROWS($A$374:$A390)))+1,32))&amp;T(NOW())</f>
        <v/>
      </c>
      <c r="D390" s="225" t="str">
        <f t="shared" ca="1" si="4"/>
        <v/>
      </c>
      <c r="E390" s="225" t="str">
        <f t="shared" ca="1" si="5"/>
        <v/>
      </c>
      <c r="F390" s="225" t="str">
        <f t="shared" ca="1" si="6"/>
        <v/>
      </c>
      <c r="G390" s="225" t="str">
        <f t="shared" ca="1" si="7"/>
        <v/>
      </c>
      <c r="H390" s="225" t="str">
        <f t="shared" ca="1" si="8"/>
        <v/>
      </c>
      <c r="I390" s="225" t="str">
        <f t="shared" ca="1" si="9"/>
        <v/>
      </c>
      <c r="J390" s="225" t="str">
        <f t="shared" ca="1" si="10"/>
        <v/>
      </c>
      <c r="K390" s="225" t="str">
        <f t="shared" ca="1" si="12"/>
        <v/>
      </c>
      <c r="L390" s="225" t="str">
        <f t="shared" ca="1" si="11"/>
        <v/>
      </c>
      <c r="M390" s="210" t="str">
        <f t="shared" ca="1" si="13"/>
        <v/>
      </c>
      <c r="N390" s="210" t="str">
        <f t="shared" ca="1" si="14"/>
        <v/>
      </c>
      <c r="O390" s="224">
        <f t="shared" ca="1" si="15"/>
        <v>0</v>
      </c>
      <c r="BE390" s="123"/>
      <c r="BF390" s="123"/>
    </row>
    <row r="391" spans="1:58">
      <c r="A391" s="224">
        <v>18</v>
      </c>
      <c r="B391" s="224" t="str">
        <f ca="1">IF(O391&gt;0,MAX($B$372:B390)+1,"")</f>
        <v/>
      </c>
      <c r="C391" s="224" t="str">
        <f ca="1">IF(ISERROR(INDEX(WS,ROWS($A$374:$A391))),"",MID(INDEX(WS,ROWS($A$374:$A391)), FIND("]",INDEX(WS,ROWS($A$374:$A391)))+1,32))&amp;T(NOW())</f>
        <v/>
      </c>
      <c r="D391" s="225" t="str">
        <f t="shared" ca="1" si="4"/>
        <v/>
      </c>
      <c r="E391" s="225" t="str">
        <f t="shared" ca="1" si="5"/>
        <v/>
      </c>
      <c r="F391" s="225" t="str">
        <f t="shared" ca="1" si="6"/>
        <v/>
      </c>
      <c r="G391" s="225" t="str">
        <f t="shared" ca="1" si="7"/>
        <v/>
      </c>
      <c r="H391" s="225" t="str">
        <f t="shared" ca="1" si="8"/>
        <v/>
      </c>
      <c r="I391" s="225" t="str">
        <f t="shared" ca="1" si="9"/>
        <v/>
      </c>
      <c r="J391" s="225" t="str">
        <f t="shared" ca="1" si="10"/>
        <v/>
      </c>
      <c r="K391" s="225" t="str">
        <f t="shared" ca="1" si="12"/>
        <v/>
      </c>
      <c r="L391" s="225" t="str">
        <f t="shared" ca="1" si="11"/>
        <v/>
      </c>
      <c r="M391" s="210" t="str">
        <f t="shared" ca="1" si="13"/>
        <v/>
      </c>
      <c r="N391" s="210" t="str">
        <f t="shared" ca="1" si="14"/>
        <v/>
      </c>
      <c r="O391" s="224">
        <f t="shared" ca="1" si="15"/>
        <v>0</v>
      </c>
      <c r="BE391" s="123"/>
      <c r="BF391" s="123"/>
    </row>
    <row r="392" spans="1:58">
      <c r="A392" s="224">
        <v>19</v>
      </c>
      <c r="B392" s="224" t="str">
        <f ca="1">IF(O392&gt;0,MAX($B$372:B391)+1,"")</f>
        <v/>
      </c>
      <c r="C392" s="224" t="str">
        <f ca="1">IF(ISERROR(INDEX(WS,ROWS($A$374:$A392))),"",MID(INDEX(WS,ROWS($A$374:$A392)), FIND("]",INDEX(WS,ROWS($A$374:$A392)))+1,32))&amp;T(NOW())</f>
        <v/>
      </c>
      <c r="D392" s="225" t="str">
        <f t="shared" ca="1" si="4"/>
        <v/>
      </c>
      <c r="E392" s="225" t="str">
        <f t="shared" ca="1" si="5"/>
        <v/>
      </c>
      <c r="F392" s="225" t="str">
        <f t="shared" ca="1" si="6"/>
        <v/>
      </c>
      <c r="G392" s="225" t="str">
        <f t="shared" ca="1" si="7"/>
        <v/>
      </c>
      <c r="H392" s="225" t="str">
        <f t="shared" ca="1" si="8"/>
        <v/>
      </c>
      <c r="I392" s="225" t="str">
        <f t="shared" ca="1" si="9"/>
        <v/>
      </c>
      <c r="J392" s="225" t="str">
        <f t="shared" ca="1" si="10"/>
        <v/>
      </c>
      <c r="K392" s="225" t="str">
        <f t="shared" ca="1" si="12"/>
        <v/>
      </c>
      <c r="L392" s="225" t="str">
        <f t="shared" ca="1" si="11"/>
        <v/>
      </c>
      <c r="M392" s="210" t="str">
        <f t="shared" ca="1" si="13"/>
        <v/>
      </c>
      <c r="N392" s="210" t="str">
        <f t="shared" ca="1" si="14"/>
        <v/>
      </c>
      <c r="O392" s="224">
        <f t="shared" ca="1" si="15"/>
        <v>0</v>
      </c>
      <c r="BE392" s="123"/>
      <c r="BF392" s="123"/>
    </row>
    <row r="393" spans="1:58">
      <c r="A393" s="224">
        <v>20</v>
      </c>
      <c r="B393" s="224" t="str">
        <f ca="1">IF(O393&gt;0,MAX($B$372:B392)+1,"")</f>
        <v/>
      </c>
      <c r="C393" s="224" t="str">
        <f ca="1">IF(ISERROR(INDEX(WS,ROWS($A$374:$A393))),"",MID(INDEX(WS,ROWS($A$374:$A393)), FIND("]",INDEX(WS,ROWS($A$374:$A393)))+1,32))&amp;T(NOW())</f>
        <v/>
      </c>
      <c r="D393" s="225" t="str">
        <f t="shared" ca="1" si="4"/>
        <v/>
      </c>
      <c r="E393" s="225" t="str">
        <f t="shared" ca="1" si="5"/>
        <v/>
      </c>
      <c r="F393" s="225" t="str">
        <f t="shared" ca="1" si="6"/>
        <v/>
      </c>
      <c r="G393" s="225" t="str">
        <f t="shared" ca="1" si="7"/>
        <v/>
      </c>
      <c r="H393" s="225" t="str">
        <f t="shared" ca="1" si="8"/>
        <v/>
      </c>
      <c r="I393" s="225" t="str">
        <f t="shared" ca="1" si="9"/>
        <v/>
      </c>
      <c r="J393" s="225" t="str">
        <f t="shared" ca="1" si="10"/>
        <v/>
      </c>
      <c r="K393" s="225" t="str">
        <f t="shared" ca="1" si="12"/>
        <v/>
      </c>
      <c r="L393" s="225" t="str">
        <f t="shared" ca="1" si="11"/>
        <v/>
      </c>
      <c r="M393" s="210" t="str">
        <f t="shared" ca="1" si="13"/>
        <v/>
      </c>
      <c r="N393" s="210" t="str">
        <f t="shared" ca="1" si="14"/>
        <v/>
      </c>
      <c r="O393" s="224">
        <f t="shared" ca="1" si="15"/>
        <v>0</v>
      </c>
      <c r="BE393" s="123"/>
      <c r="BF393" s="123"/>
    </row>
    <row r="394" spans="1:58">
      <c r="A394" s="224">
        <v>21</v>
      </c>
      <c r="B394" s="224" t="str">
        <f ca="1">IF(O394&gt;0,MAX($B$372:B393)+1,"")</f>
        <v/>
      </c>
      <c r="C394" s="224" t="str">
        <f ca="1">IF(ISERROR(INDEX(WS,ROWS($A$374:$A394))),"",MID(INDEX(WS,ROWS($A$374:$A394)), FIND("]",INDEX(WS,ROWS($A$374:$A394)))+1,32))&amp;T(NOW())</f>
        <v/>
      </c>
      <c r="D394" s="225" t="str">
        <f t="shared" ca="1" si="4"/>
        <v/>
      </c>
      <c r="E394" s="225" t="str">
        <f t="shared" ca="1" si="5"/>
        <v/>
      </c>
      <c r="F394" s="225" t="str">
        <f t="shared" ca="1" si="6"/>
        <v/>
      </c>
      <c r="G394" s="225" t="str">
        <f t="shared" ca="1" si="7"/>
        <v/>
      </c>
      <c r="H394" s="225" t="str">
        <f t="shared" ca="1" si="8"/>
        <v/>
      </c>
      <c r="I394" s="225" t="str">
        <f t="shared" ca="1" si="9"/>
        <v/>
      </c>
      <c r="J394" s="225" t="str">
        <f t="shared" ca="1" si="10"/>
        <v/>
      </c>
      <c r="K394" s="225" t="str">
        <f t="shared" ca="1" si="12"/>
        <v/>
      </c>
      <c r="L394" s="225" t="str">
        <f t="shared" ca="1" si="11"/>
        <v/>
      </c>
      <c r="M394" s="210" t="str">
        <f t="shared" ca="1" si="13"/>
        <v/>
      </c>
      <c r="N394" s="210" t="str">
        <f t="shared" ca="1" si="14"/>
        <v/>
      </c>
      <c r="O394" s="224">
        <f t="shared" ca="1" si="15"/>
        <v>0</v>
      </c>
      <c r="BE394" s="123"/>
      <c r="BF394" s="123"/>
    </row>
    <row r="395" spans="1:58">
      <c r="A395" s="224">
        <v>22</v>
      </c>
      <c r="B395" s="224" t="str">
        <f ca="1">IF(O395&gt;0,MAX($B$372:B394)+1,"")</f>
        <v/>
      </c>
      <c r="C395" s="224" t="str">
        <f ca="1">IF(ISERROR(INDEX(WS,ROWS($A$374:$A395))),"",MID(INDEX(WS,ROWS($A$374:$A395)), FIND("]",INDEX(WS,ROWS($A$374:$A395)))+1,32))&amp;T(NOW())</f>
        <v/>
      </c>
      <c r="D395" s="225" t="str">
        <f t="shared" ca="1" si="4"/>
        <v/>
      </c>
      <c r="E395" s="225" t="str">
        <f t="shared" ca="1" si="5"/>
        <v/>
      </c>
      <c r="F395" s="225" t="str">
        <f t="shared" ca="1" si="6"/>
        <v/>
      </c>
      <c r="G395" s="225" t="str">
        <f t="shared" ca="1" si="7"/>
        <v/>
      </c>
      <c r="H395" s="225" t="str">
        <f t="shared" ca="1" si="8"/>
        <v/>
      </c>
      <c r="I395" s="225" t="str">
        <f t="shared" ca="1" si="9"/>
        <v/>
      </c>
      <c r="J395" s="225" t="str">
        <f t="shared" ca="1" si="10"/>
        <v/>
      </c>
      <c r="K395" s="225" t="str">
        <f t="shared" ca="1" si="12"/>
        <v/>
      </c>
      <c r="L395" s="225" t="str">
        <f t="shared" ca="1" si="11"/>
        <v/>
      </c>
      <c r="M395" s="210" t="str">
        <f t="shared" ca="1" si="13"/>
        <v/>
      </c>
      <c r="N395" s="210" t="str">
        <f t="shared" ca="1" si="14"/>
        <v/>
      </c>
      <c r="O395" s="224">
        <f t="shared" ca="1" si="15"/>
        <v>0</v>
      </c>
      <c r="BE395" s="123"/>
      <c r="BF395" s="123"/>
    </row>
    <row r="396" spans="1:58">
      <c r="A396" s="224">
        <v>23</v>
      </c>
      <c r="B396" s="224" t="str">
        <f ca="1">IF(O396&gt;0,MAX($B$372:B395)+1,"")</f>
        <v/>
      </c>
      <c r="C396" s="224" t="str">
        <f ca="1">IF(ISERROR(INDEX(WS,ROWS($A$374:$A396))),"",MID(INDEX(WS,ROWS($A$374:$A396)), FIND("]",INDEX(WS,ROWS($A$374:$A396)))+1,32))&amp;T(NOW())</f>
        <v/>
      </c>
      <c r="D396" s="225" t="str">
        <f t="shared" ca="1" si="4"/>
        <v/>
      </c>
      <c r="E396" s="225" t="str">
        <f t="shared" ca="1" si="5"/>
        <v/>
      </c>
      <c r="F396" s="225" t="str">
        <f t="shared" ca="1" si="6"/>
        <v/>
      </c>
      <c r="G396" s="225" t="str">
        <f t="shared" ca="1" si="7"/>
        <v/>
      </c>
      <c r="H396" s="225" t="str">
        <f t="shared" ca="1" si="8"/>
        <v/>
      </c>
      <c r="I396" s="225" t="str">
        <f t="shared" ca="1" si="9"/>
        <v/>
      </c>
      <c r="J396" s="225" t="str">
        <f t="shared" ca="1" si="10"/>
        <v/>
      </c>
      <c r="K396" s="225" t="str">
        <f t="shared" ca="1" si="12"/>
        <v/>
      </c>
      <c r="L396" s="225" t="str">
        <f t="shared" ca="1" si="11"/>
        <v/>
      </c>
      <c r="M396" s="210" t="str">
        <f t="shared" ca="1" si="13"/>
        <v/>
      </c>
      <c r="N396" s="210" t="str">
        <f t="shared" ca="1" si="14"/>
        <v/>
      </c>
      <c r="O396" s="224">
        <f t="shared" ca="1" si="15"/>
        <v>0</v>
      </c>
      <c r="BE396" s="123"/>
      <c r="BF396" s="123"/>
    </row>
    <row r="397" spans="1:58">
      <c r="A397" s="224">
        <v>24</v>
      </c>
      <c r="B397" s="224" t="str">
        <f ca="1">IF(O397&gt;0,MAX($B$372:B396)+1,"")</f>
        <v/>
      </c>
      <c r="C397" s="224" t="str">
        <f ca="1">IF(ISERROR(INDEX(WS,ROWS($A$374:$A397))),"",MID(INDEX(WS,ROWS($A$374:$A397)), FIND("]",INDEX(WS,ROWS($A$374:$A397)))+1,32))&amp;T(NOW())</f>
        <v/>
      </c>
      <c r="D397" s="225" t="str">
        <f t="shared" ca="1" si="4"/>
        <v/>
      </c>
      <c r="E397" s="225" t="str">
        <f t="shared" ca="1" si="5"/>
        <v/>
      </c>
      <c r="F397" s="225" t="str">
        <f t="shared" ca="1" si="6"/>
        <v/>
      </c>
      <c r="G397" s="225" t="str">
        <f t="shared" ca="1" si="7"/>
        <v/>
      </c>
      <c r="H397" s="225" t="str">
        <f t="shared" ca="1" si="8"/>
        <v/>
      </c>
      <c r="I397" s="225" t="str">
        <f t="shared" ca="1" si="9"/>
        <v/>
      </c>
      <c r="J397" s="225" t="str">
        <f t="shared" ca="1" si="10"/>
        <v/>
      </c>
      <c r="K397" s="225" t="str">
        <f t="shared" ca="1" si="12"/>
        <v/>
      </c>
      <c r="L397" s="225" t="str">
        <f t="shared" ca="1" si="11"/>
        <v/>
      </c>
      <c r="M397" s="210" t="str">
        <f t="shared" ca="1" si="13"/>
        <v/>
      </c>
      <c r="N397" s="210" t="str">
        <f t="shared" ca="1" si="14"/>
        <v/>
      </c>
      <c r="O397" s="224">
        <f t="shared" ca="1" si="15"/>
        <v>0</v>
      </c>
      <c r="BE397" s="123"/>
      <c r="BF397" s="123"/>
    </row>
    <row r="398" spans="1:58">
      <c r="A398" s="224">
        <v>25</v>
      </c>
      <c r="B398" s="224" t="str">
        <f ca="1">IF(O398&gt;0,MAX($B$372:B397)+1,"")</f>
        <v/>
      </c>
      <c r="C398" s="224" t="str">
        <f ca="1">IF(ISERROR(INDEX(WS,ROWS($A$374:$A398))),"",MID(INDEX(WS,ROWS($A$374:$A398)), FIND("]",INDEX(WS,ROWS($A$374:$A398)))+1,32))&amp;T(NOW())</f>
        <v/>
      </c>
      <c r="D398" s="225" t="str">
        <f t="shared" ca="1" si="4"/>
        <v/>
      </c>
      <c r="E398" s="225" t="str">
        <f t="shared" ca="1" si="5"/>
        <v/>
      </c>
      <c r="F398" s="225" t="str">
        <f t="shared" ca="1" si="6"/>
        <v/>
      </c>
      <c r="G398" s="225" t="str">
        <f t="shared" ca="1" si="7"/>
        <v/>
      </c>
      <c r="H398" s="225" t="str">
        <f t="shared" ca="1" si="8"/>
        <v/>
      </c>
      <c r="I398" s="225" t="str">
        <f t="shared" ca="1" si="9"/>
        <v/>
      </c>
      <c r="J398" s="225" t="str">
        <f t="shared" ca="1" si="10"/>
        <v/>
      </c>
      <c r="K398" s="225" t="str">
        <f t="shared" ca="1" si="12"/>
        <v/>
      </c>
      <c r="L398" s="225" t="str">
        <f t="shared" ca="1" si="11"/>
        <v/>
      </c>
      <c r="M398" s="210" t="str">
        <f t="shared" ca="1" si="13"/>
        <v/>
      </c>
      <c r="N398" s="210" t="str">
        <f t="shared" ca="1" si="14"/>
        <v/>
      </c>
      <c r="O398" s="224">
        <f t="shared" ca="1" si="15"/>
        <v>0</v>
      </c>
      <c r="BE398" s="123"/>
      <c r="BF398" s="123"/>
    </row>
    <row r="399" spans="1:58">
      <c r="A399" s="224">
        <v>26</v>
      </c>
      <c r="B399" s="224" t="str">
        <f ca="1">IF(O399&gt;0,MAX($B$372:B398)+1,"")</f>
        <v/>
      </c>
      <c r="C399" s="224" t="str">
        <f ca="1">IF(ISERROR(INDEX(WS,ROWS($A$374:$A399))),"",MID(INDEX(WS,ROWS($A$374:$A399)), FIND("]",INDEX(WS,ROWS($A$374:$A399)))+1,32))&amp;T(NOW())</f>
        <v/>
      </c>
      <c r="D399" s="225" t="str">
        <f t="shared" ca="1" si="4"/>
        <v/>
      </c>
      <c r="E399" s="225" t="str">
        <f t="shared" ca="1" si="5"/>
        <v/>
      </c>
      <c r="F399" s="225" t="str">
        <f t="shared" ca="1" si="6"/>
        <v/>
      </c>
      <c r="G399" s="225" t="str">
        <f t="shared" ca="1" si="7"/>
        <v/>
      </c>
      <c r="H399" s="225" t="str">
        <f t="shared" ca="1" si="8"/>
        <v/>
      </c>
      <c r="I399" s="225" t="str">
        <f t="shared" ca="1" si="9"/>
        <v/>
      </c>
      <c r="J399" s="225" t="str">
        <f t="shared" ca="1" si="10"/>
        <v/>
      </c>
      <c r="K399" s="225" t="str">
        <f t="shared" ca="1" si="12"/>
        <v/>
      </c>
      <c r="L399" s="225" t="str">
        <f t="shared" ca="1" si="11"/>
        <v/>
      </c>
      <c r="M399" s="210" t="str">
        <f t="shared" ca="1" si="13"/>
        <v/>
      </c>
      <c r="N399" s="210" t="str">
        <f t="shared" ca="1" si="14"/>
        <v/>
      </c>
      <c r="O399" s="224">
        <f t="shared" ca="1" si="15"/>
        <v>0</v>
      </c>
      <c r="BE399" s="123"/>
      <c r="BF399" s="123"/>
    </row>
    <row r="400" spans="1:58">
      <c r="A400" s="224">
        <v>27</v>
      </c>
      <c r="B400" s="224" t="str">
        <f ca="1">IF(O400&gt;0,MAX($B$372:B399)+1,"")</f>
        <v/>
      </c>
      <c r="C400" s="224" t="str">
        <f ca="1">IF(ISERROR(INDEX(WS,ROWS($A$374:$A400))),"",MID(INDEX(WS,ROWS($A$374:$A400)), FIND("]",INDEX(WS,ROWS($A$374:$A400)))+1,32))&amp;T(NOW())</f>
        <v/>
      </c>
      <c r="D400" s="225" t="str">
        <f t="shared" ca="1" si="4"/>
        <v/>
      </c>
      <c r="E400" s="225" t="str">
        <f t="shared" ca="1" si="5"/>
        <v/>
      </c>
      <c r="F400" s="225" t="str">
        <f t="shared" ca="1" si="6"/>
        <v/>
      </c>
      <c r="G400" s="225" t="str">
        <f t="shared" ca="1" si="7"/>
        <v/>
      </c>
      <c r="H400" s="225" t="str">
        <f t="shared" ca="1" si="8"/>
        <v/>
      </c>
      <c r="I400" s="225" t="str">
        <f t="shared" ca="1" si="9"/>
        <v/>
      </c>
      <c r="J400" s="225" t="str">
        <f t="shared" ca="1" si="10"/>
        <v/>
      </c>
      <c r="K400" s="225" t="str">
        <f t="shared" ca="1" si="12"/>
        <v/>
      </c>
      <c r="L400" s="225" t="str">
        <f t="shared" ca="1" si="11"/>
        <v/>
      </c>
      <c r="M400" s="210" t="str">
        <f t="shared" ca="1" si="13"/>
        <v/>
      </c>
      <c r="N400" s="210" t="str">
        <f t="shared" ca="1" si="14"/>
        <v/>
      </c>
      <c r="O400" s="224">
        <f t="shared" ca="1" si="15"/>
        <v>0</v>
      </c>
      <c r="BE400" s="123"/>
      <c r="BF400" s="123"/>
    </row>
    <row r="401" spans="1:58">
      <c r="A401" s="224">
        <v>28</v>
      </c>
      <c r="B401" s="224" t="str">
        <f ca="1">IF(O401&gt;0,MAX($B$372:B400)+1,"")</f>
        <v/>
      </c>
      <c r="C401" s="224" t="str">
        <f ca="1">IF(ISERROR(INDEX(WS,ROWS($A$374:$A401))),"",MID(INDEX(WS,ROWS($A$374:$A401)), FIND("]",INDEX(WS,ROWS($A$374:$A401)))+1,32))&amp;T(NOW())</f>
        <v/>
      </c>
      <c r="D401" s="225" t="str">
        <f t="shared" ca="1" si="4"/>
        <v/>
      </c>
      <c r="E401" s="225" t="str">
        <f t="shared" ca="1" si="5"/>
        <v/>
      </c>
      <c r="F401" s="225" t="str">
        <f t="shared" ca="1" si="6"/>
        <v/>
      </c>
      <c r="G401" s="225" t="str">
        <f t="shared" ca="1" si="7"/>
        <v/>
      </c>
      <c r="H401" s="225" t="str">
        <f t="shared" ca="1" si="8"/>
        <v/>
      </c>
      <c r="I401" s="225" t="str">
        <f t="shared" ca="1" si="9"/>
        <v/>
      </c>
      <c r="J401" s="225" t="str">
        <f t="shared" ca="1" si="10"/>
        <v/>
      </c>
      <c r="K401" s="225" t="str">
        <f t="shared" ca="1" si="12"/>
        <v/>
      </c>
      <c r="L401" s="225" t="str">
        <f t="shared" ca="1" si="11"/>
        <v/>
      </c>
      <c r="M401" s="210" t="str">
        <f t="shared" ca="1" si="13"/>
        <v/>
      </c>
      <c r="N401" s="210" t="str">
        <f t="shared" ca="1" si="14"/>
        <v/>
      </c>
      <c r="O401" s="224">
        <f t="shared" ca="1" si="15"/>
        <v>0</v>
      </c>
      <c r="BE401" s="123"/>
      <c r="BF401" s="123"/>
    </row>
    <row r="402" spans="1:58">
      <c r="A402" s="224">
        <v>29</v>
      </c>
      <c r="B402" s="224" t="str">
        <f ca="1">IF(O402&gt;0,MAX($B$372:B401)+1,"")</f>
        <v/>
      </c>
      <c r="C402" s="224" t="str">
        <f ca="1">IF(ISERROR(INDEX(WS,ROWS($A$374:$A402))),"",MID(INDEX(WS,ROWS($A$374:$A402)), FIND("]",INDEX(WS,ROWS($A$374:$A402)))+1,32))&amp;T(NOW())</f>
        <v/>
      </c>
      <c r="D402" s="225" t="str">
        <f t="shared" ca="1" si="4"/>
        <v/>
      </c>
      <c r="E402" s="225" t="str">
        <f t="shared" ca="1" si="5"/>
        <v/>
      </c>
      <c r="F402" s="225" t="str">
        <f t="shared" ca="1" si="6"/>
        <v/>
      </c>
      <c r="G402" s="225" t="str">
        <f t="shared" ca="1" si="7"/>
        <v/>
      </c>
      <c r="H402" s="225" t="str">
        <f t="shared" ca="1" si="8"/>
        <v/>
      </c>
      <c r="I402" s="225" t="str">
        <f t="shared" ca="1" si="9"/>
        <v/>
      </c>
      <c r="J402" s="225" t="str">
        <f t="shared" ca="1" si="10"/>
        <v/>
      </c>
      <c r="K402" s="225" t="str">
        <f t="shared" ca="1" si="12"/>
        <v/>
      </c>
      <c r="L402" s="225" t="str">
        <f t="shared" ca="1" si="11"/>
        <v/>
      </c>
      <c r="M402" s="210" t="str">
        <f t="shared" ca="1" si="13"/>
        <v/>
      </c>
      <c r="N402" s="210" t="str">
        <f t="shared" ca="1" si="14"/>
        <v/>
      </c>
      <c r="O402" s="224">
        <f t="shared" ca="1" si="15"/>
        <v>0</v>
      </c>
      <c r="BE402" s="123"/>
      <c r="BF402" s="123"/>
    </row>
    <row r="403" spans="1:58">
      <c r="A403" s="224">
        <v>30</v>
      </c>
      <c r="B403" s="224" t="str">
        <f ca="1">IF(O403&gt;0,MAX($B$372:B402)+1,"")</f>
        <v/>
      </c>
      <c r="C403" s="224" t="str">
        <f ca="1">IF(ISERROR(INDEX(WS,ROWS($A$374:$A403))),"",MID(INDEX(WS,ROWS($A$374:$A403)), FIND("]",INDEX(WS,ROWS($A$374:$A403)))+1,32))&amp;T(NOW())</f>
        <v/>
      </c>
      <c r="D403" s="225" t="str">
        <f t="shared" ca="1" si="4"/>
        <v/>
      </c>
      <c r="E403" s="225" t="str">
        <f t="shared" ca="1" si="5"/>
        <v/>
      </c>
      <c r="F403" s="225" t="str">
        <f t="shared" ca="1" si="6"/>
        <v/>
      </c>
      <c r="G403" s="225" t="str">
        <f t="shared" ca="1" si="7"/>
        <v/>
      </c>
      <c r="H403" s="225" t="str">
        <f t="shared" ca="1" si="8"/>
        <v/>
      </c>
      <c r="I403" s="225" t="str">
        <f t="shared" ca="1" si="9"/>
        <v/>
      </c>
      <c r="J403" s="225" t="str">
        <f t="shared" ca="1" si="10"/>
        <v/>
      </c>
      <c r="K403" s="225" t="str">
        <f t="shared" ca="1" si="12"/>
        <v/>
      </c>
      <c r="L403" s="225" t="str">
        <f t="shared" ca="1" si="11"/>
        <v/>
      </c>
      <c r="M403" s="210" t="str">
        <f t="shared" ca="1" si="13"/>
        <v/>
      </c>
      <c r="N403" s="210" t="str">
        <f t="shared" ca="1" si="14"/>
        <v/>
      </c>
      <c r="O403" s="224">
        <f t="shared" ca="1" si="15"/>
        <v>0</v>
      </c>
      <c r="BE403" s="123"/>
      <c r="BF403" s="123"/>
    </row>
    <row r="404" spans="1:58">
      <c r="A404" s="224">
        <v>31</v>
      </c>
      <c r="B404" s="224" t="str">
        <f ca="1">IF(O404&gt;0,MAX($B$372:B403)+1,"")</f>
        <v/>
      </c>
      <c r="C404" s="224" t="str">
        <f ca="1">IF(ISERROR(INDEX(WS,ROWS($A$374:$A404))),"",MID(INDEX(WS,ROWS($A$374:$A404)), FIND("]",INDEX(WS,ROWS($A$374:$A404)))+1,32))&amp;T(NOW())</f>
        <v/>
      </c>
      <c r="D404" s="225" t="str">
        <f t="shared" ca="1" si="4"/>
        <v/>
      </c>
      <c r="E404" s="225" t="str">
        <f t="shared" ca="1" si="5"/>
        <v/>
      </c>
      <c r="F404" s="225" t="str">
        <f t="shared" ca="1" si="6"/>
        <v/>
      </c>
      <c r="G404" s="225" t="str">
        <f t="shared" ca="1" si="7"/>
        <v/>
      </c>
      <c r="H404" s="225" t="str">
        <f t="shared" ca="1" si="8"/>
        <v/>
      </c>
      <c r="I404" s="225" t="str">
        <f t="shared" ca="1" si="9"/>
        <v/>
      </c>
      <c r="J404" s="225" t="str">
        <f t="shared" ca="1" si="10"/>
        <v/>
      </c>
      <c r="K404" s="225" t="str">
        <f t="shared" ca="1" si="12"/>
        <v/>
      </c>
      <c r="L404" s="225" t="str">
        <f t="shared" ca="1" si="11"/>
        <v/>
      </c>
      <c r="M404" s="210" t="str">
        <f t="shared" ca="1" si="13"/>
        <v/>
      </c>
      <c r="N404" s="210" t="str">
        <f t="shared" ca="1" si="14"/>
        <v/>
      </c>
      <c r="O404" s="224">
        <f t="shared" ca="1" si="15"/>
        <v>0</v>
      </c>
      <c r="BE404" s="123"/>
      <c r="BF404" s="123"/>
    </row>
    <row r="405" spans="1:58">
      <c r="A405" s="224">
        <v>32</v>
      </c>
      <c r="B405" s="224" t="str">
        <f ca="1">IF(O405&gt;0,MAX($B$372:B404)+1,"")</f>
        <v/>
      </c>
      <c r="C405" s="224" t="str">
        <f ca="1">IF(ISERROR(INDEX(WS,ROWS($A$374:$A405))),"",MID(INDEX(WS,ROWS($A$374:$A405)), FIND("]",INDEX(WS,ROWS($A$374:$A405)))+1,32))&amp;T(NOW())</f>
        <v/>
      </c>
      <c r="D405" s="225" t="str">
        <f t="shared" ca="1" si="4"/>
        <v/>
      </c>
      <c r="E405" s="225" t="str">
        <f t="shared" ca="1" si="5"/>
        <v/>
      </c>
      <c r="F405" s="225" t="str">
        <f t="shared" ca="1" si="6"/>
        <v/>
      </c>
      <c r="G405" s="225" t="str">
        <f t="shared" ca="1" si="7"/>
        <v/>
      </c>
      <c r="H405" s="225" t="str">
        <f t="shared" ca="1" si="8"/>
        <v/>
      </c>
      <c r="I405" s="225" t="str">
        <f t="shared" ca="1" si="9"/>
        <v/>
      </c>
      <c r="J405" s="225" t="str">
        <f t="shared" ca="1" si="10"/>
        <v/>
      </c>
      <c r="K405" s="225" t="str">
        <f t="shared" ca="1" si="12"/>
        <v/>
      </c>
      <c r="L405" s="225" t="str">
        <f t="shared" ca="1" si="11"/>
        <v/>
      </c>
      <c r="M405" s="210" t="str">
        <f t="shared" ca="1" si="13"/>
        <v/>
      </c>
      <c r="N405" s="210" t="str">
        <f t="shared" ca="1" si="14"/>
        <v/>
      </c>
      <c r="O405" s="224">
        <f t="shared" ca="1" si="15"/>
        <v>0</v>
      </c>
      <c r="BE405" s="123"/>
      <c r="BF405" s="123"/>
    </row>
    <row r="406" spans="1:58">
      <c r="A406" s="224">
        <v>33</v>
      </c>
      <c r="B406" s="224" t="str">
        <f ca="1">IF(O406&gt;0,MAX($B$372:B405)+1,"")</f>
        <v/>
      </c>
      <c r="C406" s="224" t="str">
        <f ca="1">IF(ISERROR(INDEX(WS,ROWS($A$374:$A406))),"",MID(INDEX(WS,ROWS($A$374:$A406)), FIND("]",INDEX(WS,ROWS($A$374:$A406)))+1,32))&amp;T(NOW())</f>
        <v/>
      </c>
      <c r="D406" s="225" t="str">
        <f t="shared" ref="D406:D437" ca="1" si="16">IF($C406&lt;&gt;"",INDIRECT("'"&amp;$C406&amp;"'"&amp;"!y2"),"")</f>
        <v/>
      </c>
      <c r="E406" s="225" t="str">
        <f t="shared" ref="E406:E437" ca="1" si="17">IF($C406&lt;&gt;"",INDIRECT("'"&amp;$C406&amp;"'"&amp;"!z2"),"")</f>
        <v/>
      </c>
      <c r="F406" s="225" t="str">
        <f t="shared" ref="F406:F437" ca="1" si="18">IF($C406&lt;&gt;"",INDIRECT("'"&amp;$C406&amp;"'"&amp;"!aa2"),"")</f>
        <v/>
      </c>
      <c r="G406" s="225" t="str">
        <f t="shared" ref="G406:G437" ca="1" si="19">IF($C406&lt;&gt;"",INDIRECT("'"&amp;$C406&amp;"'"&amp;"!ab2"),"")</f>
        <v/>
      </c>
      <c r="H406" s="225" t="str">
        <f t="shared" ref="H406:H437" ca="1" si="20">IF($C406&lt;&gt;"",INDIRECT("'"&amp;$C406&amp;"'"&amp;"!ac2"),"")</f>
        <v/>
      </c>
      <c r="I406" s="225" t="str">
        <f t="shared" ref="I406:I437" ca="1" si="21">IF($C406&lt;&gt;"",INDIRECT("'"&amp;$C406&amp;"'"&amp;"!ad2"),"")</f>
        <v/>
      </c>
      <c r="J406" s="225" t="str">
        <f t="shared" ref="J406:J437" ca="1" si="22">IF($C406&lt;&gt;"",INDIRECT("'"&amp;$C406&amp;"'"&amp;"!ae2"),"")</f>
        <v/>
      </c>
      <c r="K406" s="225" t="str">
        <f t="shared" ref="K406:K437" ca="1" si="23">IF($C406&lt;&gt;"",INDIRECT("'"&amp;$C406&amp;"'"&amp;"!af2"),"")</f>
        <v/>
      </c>
      <c r="L406" s="225" t="str">
        <f t="shared" ref="L406:L437" ca="1" si="24">IF($C406&lt;&gt;"",INDIRECT("'"&amp;$C406&amp;"'"&amp;"!ag2"),"")</f>
        <v/>
      </c>
      <c r="M406" s="210" t="str">
        <f t="shared" ca="1" si="13"/>
        <v/>
      </c>
      <c r="N406" s="210" t="str">
        <f t="shared" ca="1" si="14"/>
        <v/>
      </c>
      <c r="O406" s="224">
        <f t="shared" ca="1" si="15"/>
        <v>0</v>
      </c>
      <c r="BE406" s="123"/>
      <c r="BF406" s="123"/>
    </row>
    <row r="407" spans="1:58">
      <c r="A407" s="224">
        <v>34</v>
      </c>
      <c r="B407" s="224" t="str">
        <f ca="1">IF(O407&gt;0,MAX($B$372:B406)+1,"")</f>
        <v/>
      </c>
      <c r="C407" s="224" t="str">
        <f ca="1">IF(ISERROR(INDEX(WS,ROWS($A$374:$A407))),"",MID(INDEX(WS,ROWS($A$374:$A407)), FIND("]",INDEX(WS,ROWS($A$374:$A407)))+1,32))&amp;T(NOW())</f>
        <v/>
      </c>
      <c r="D407" s="225" t="str">
        <f t="shared" ca="1" si="16"/>
        <v/>
      </c>
      <c r="E407" s="225" t="str">
        <f t="shared" ca="1" si="17"/>
        <v/>
      </c>
      <c r="F407" s="225" t="str">
        <f t="shared" ca="1" si="18"/>
        <v/>
      </c>
      <c r="G407" s="225" t="str">
        <f t="shared" ca="1" si="19"/>
        <v/>
      </c>
      <c r="H407" s="225" t="str">
        <f t="shared" ca="1" si="20"/>
        <v/>
      </c>
      <c r="I407" s="225" t="str">
        <f t="shared" ca="1" si="21"/>
        <v/>
      </c>
      <c r="J407" s="225" t="str">
        <f t="shared" ca="1" si="22"/>
        <v/>
      </c>
      <c r="K407" s="225" t="str">
        <f t="shared" ca="1" si="23"/>
        <v/>
      </c>
      <c r="L407" s="225" t="str">
        <f t="shared" ca="1" si="24"/>
        <v/>
      </c>
      <c r="M407" s="210" t="str">
        <f t="shared" ca="1" si="13"/>
        <v/>
      </c>
      <c r="N407" s="210" t="str">
        <f t="shared" ca="1" si="14"/>
        <v/>
      </c>
      <c r="O407" s="224">
        <f t="shared" ca="1" si="15"/>
        <v>0</v>
      </c>
      <c r="BE407" s="123"/>
      <c r="BF407" s="123"/>
    </row>
    <row r="408" spans="1:58">
      <c r="A408" s="224">
        <v>35</v>
      </c>
      <c r="B408" s="224" t="str">
        <f ca="1">IF(O408&gt;0,MAX($B$372:B407)+1,"")</f>
        <v/>
      </c>
      <c r="C408" s="224" t="str">
        <f ca="1">IF(ISERROR(INDEX(WS,ROWS($A$374:$A408))),"",MID(INDEX(WS,ROWS($A$374:$A408)), FIND("]",INDEX(WS,ROWS($A$374:$A408)))+1,32))&amp;T(NOW())</f>
        <v/>
      </c>
      <c r="D408" s="225" t="str">
        <f t="shared" ca="1" si="16"/>
        <v/>
      </c>
      <c r="E408" s="225" t="str">
        <f t="shared" ca="1" si="17"/>
        <v/>
      </c>
      <c r="F408" s="225" t="str">
        <f t="shared" ca="1" si="18"/>
        <v/>
      </c>
      <c r="G408" s="225" t="str">
        <f t="shared" ca="1" si="19"/>
        <v/>
      </c>
      <c r="H408" s="225" t="str">
        <f t="shared" ca="1" si="20"/>
        <v/>
      </c>
      <c r="I408" s="225" t="str">
        <f t="shared" ca="1" si="21"/>
        <v/>
      </c>
      <c r="J408" s="225" t="str">
        <f t="shared" ca="1" si="22"/>
        <v/>
      </c>
      <c r="K408" s="225" t="str">
        <f t="shared" ca="1" si="23"/>
        <v/>
      </c>
      <c r="L408" s="225" t="str">
        <f t="shared" ca="1" si="24"/>
        <v/>
      </c>
      <c r="M408" s="210" t="str">
        <f t="shared" ca="1" si="13"/>
        <v/>
      </c>
      <c r="N408" s="210" t="str">
        <f t="shared" ca="1" si="14"/>
        <v/>
      </c>
      <c r="O408" s="224">
        <f t="shared" ca="1" si="15"/>
        <v>0</v>
      </c>
      <c r="BE408" s="123"/>
      <c r="BF408" s="123"/>
    </row>
    <row r="409" spans="1:58">
      <c r="A409" s="224">
        <v>36</v>
      </c>
      <c r="B409" s="224" t="str">
        <f ca="1">IF(O409&gt;0,MAX($B$372:B408)+1,"")</f>
        <v/>
      </c>
      <c r="C409" s="224" t="str">
        <f ca="1">IF(ISERROR(INDEX(WS,ROWS($A$374:$A409))),"",MID(INDEX(WS,ROWS($A$374:$A409)), FIND("]",INDEX(WS,ROWS($A$374:$A409)))+1,32))&amp;T(NOW())</f>
        <v/>
      </c>
      <c r="D409" s="225" t="str">
        <f t="shared" ca="1" si="16"/>
        <v/>
      </c>
      <c r="E409" s="225" t="str">
        <f t="shared" ca="1" si="17"/>
        <v/>
      </c>
      <c r="F409" s="225" t="str">
        <f t="shared" ca="1" si="18"/>
        <v/>
      </c>
      <c r="G409" s="225" t="str">
        <f t="shared" ca="1" si="19"/>
        <v/>
      </c>
      <c r="H409" s="225" t="str">
        <f t="shared" ca="1" si="20"/>
        <v/>
      </c>
      <c r="I409" s="225" t="str">
        <f t="shared" ca="1" si="21"/>
        <v/>
      </c>
      <c r="J409" s="225" t="str">
        <f t="shared" ca="1" si="22"/>
        <v/>
      </c>
      <c r="K409" s="225" t="str">
        <f t="shared" ca="1" si="23"/>
        <v/>
      </c>
      <c r="L409" s="225" t="str">
        <f t="shared" ca="1" si="24"/>
        <v/>
      </c>
      <c r="M409" s="210" t="str">
        <f t="shared" ca="1" si="13"/>
        <v/>
      </c>
      <c r="N409" s="210" t="str">
        <f t="shared" ca="1" si="14"/>
        <v/>
      </c>
      <c r="O409" s="224">
        <f t="shared" ca="1" si="15"/>
        <v>0</v>
      </c>
      <c r="BE409" s="123"/>
      <c r="BF409" s="123"/>
    </row>
    <row r="410" spans="1:58">
      <c r="A410" s="224">
        <v>37</v>
      </c>
      <c r="B410" s="224" t="str">
        <f ca="1">IF(O410&gt;0,MAX($B$372:B409)+1,"")</f>
        <v/>
      </c>
      <c r="C410" s="224" t="str">
        <f ca="1">IF(ISERROR(INDEX(WS,ROWS($A$374:$A410))),"",MID(INDEX(WS,ROWS($A$374:$A410)), FIND("]",INDEX(WS,ROWS($A$374:$A410)))+1,32))&amp;T(NOW())</f>
        <v/>
      </c>
      <c r="D410" s="225" t="str">
        <f t="shared" ca="1" si="16"/>
        <v/>
      </c>
      <c r="E410" s="225" t="str">
        <f t="shared" ca="1" si="17"/>
        <v/>
      </c>
      <c r="F410" s="225" t="str">
        <f t="shared" ca="1" si="18"/>
        <v/>
      </c>
      <c r="G410" s="225" t="str">
        <f t="shared" ca="1" si="19"/>
        <v/>
      </c>
      <c r="H410" s="225" t="str">
        <f t="shared" ca="1" si="20"/>
        <v/>
      </c>
      <c r="I410" s="225" t="str">
        <f t="shared" ca="1" si="21"/>
        <v/>
      </c>
      <c r="J410" s="225" t="str">
        <f t="shared" ca="1" si="22"/>
        <v/>
      </c>
      <c r="K410" s="225" t="str">
        <f t="shared" ca="1" si="23"/>
        <v/>
      </c>
      <c r="L410" s="225" t="str">
        <f t="shared" ca="1" si="24"/>
        <v/>
      </c>
      <c r="M410" s="210" t="str">
        <f t="shared" ca="1" si="13"/>
        <v/>
      </c>
      <c r="N410" s="210" t="str">
        <f t="shared" ca="1" si="14"/>
        <v/>
      </c>
      <c r="O410" s="224">
        <f t="shared" ca="1" si="15"/>
        <v>0</v>
      </c>
      <c r="BE410" s="123"/>
      <c r="BF410" s="123"/>
    </row>
    <row r="411" spans="1:58">
      <c r="A411" s="224">
        <v>38</v>
      </c>
      <c r="B411" s="224" t="str">
        <f ca="1">IF(O411&gt;0,MAX($B$372:B410)+1,"")</f>
        <v/>
      </c>
      <c r="C411" s="224" t="str">
        <f ca="1">IF(ISERROR(INDEX(WS,ROWS($A$374:$A411))),"",MID(INDEX(WS,ROWS($A$374:$A411)), FIND("]",INDEX(WS,ROWS($A$374:$A411)))+1,32))&amp;T(NOW())</f>
        <v/>
      </c>
      <c r="D411" s="225" t="str">
        <f t="shared" ca="1" si="16"/>
        <v/>
      </c>
      <c r="E411" s="225" t="str">
        <f t="shared" ca="1" si="17"/>
        <v/>
      </c>
      <c r="F411" s="225" t="str">
        <f t="shared" ca="1" si="18"/>
        <v/>
      </c>
      <c r="G411" s="225" t="str">
        <f t="shared" ca="1" si="19"/>
        <v/>
      </c>
      <c r="H411" s="225" t="str">
        <f t="shared" ca="1" si="20"/>
        <v/>
      </c>
      <c r="I411" s="225" t="str">
        <f t="shared" ca="1" si="21"/>
        <v/>
      </c>
      <c r="J411" s="225" t="str">
        <f t="shared" ca="1" si="22"/>
        <v/>
      </c>
      <c r="K411" s="225" t="str">
        <f t="shared" ca="1" si="23"/>
        <v/>
      </c>
      <c r="L411" s="225" t="str">
        <f t="shared" ca="1" si="24"/>
        <v/>
      </c>
      <c r="M411" s="210" t="str">
        <f t="shared" ca="1" si="13"/>
        <v/>
      </c>
      <c r="N411" s="210" t="str">
        <f t="shared" ca="1" si="14"/>
        <v/>
      </c>
      <c r="O411" s="224">
        <f t="shared" ca="1" si="15"/>
        <v>0</v>
      </c>
      <c r="BE411" s="123"/>
      <c r="BF411" s="123"/>
    </row>
    <row r="412" spans="1:58">
      <c r="A412" s="224">
        <v>39</v>
      </c>
      <c r="B412" s="224" t="str">
        <f ca="1">IF(O412&gt;0,MAX($B$372:B411)+1,"")</f>
        <v/>
      </c>
      <c r="C412" s="224" t="str">
        <f ca="1">IF(ISERROR(INDEX(WS,ROWS($A$374:$A412))),"",MID(INDEX(WS,ROWS($A$374:$A412)), FIND("]",INDEX(WS,ROWS($A$374:$A412)))+1,32))&amp;T(NOW())</f>
        <v/>
      </c>
      <c r="D412" s="225" t="str">
        <f t="shared" ca="1" si="16"/>
        <v/>
      </c>
      <c r="E412" s="225" t="str">
        <f t="shared" ca="1" si="17"/>
        <v/>
      </c>
      <c r="F412" s="225" t="str">
        <f t="shared" ca="1" si="18"/>
        <v/>
      </c>
      <c r="G412" s="225" t="str">
        <f t="shared" ca="1" si="19"/>
        <v/>
      </c>
      <c r="H412" s="225" t="str">
        <f t="shared" ca="1" si="20"/>
        <v/>
      </c>
      <c r="I412" s="225" t="str">
        <f t="shared" ca="1" si="21"/>
        <v/>
      </c>
      <c r="J412" s="225" t="str">
        <f t="shared" ca="1" si="22"/>
        <v/>
      </c>
      <c r="K412" s="225" t="str">
        <f t="shared" ca="1" si="23"/>
        <v/>
      </c>
      <c r="L412" s="225" t="str">
        <f t="shared" ca="1" si="24"/>
        <v/>
      </c>
      <c r="M412" s="210" t="str">
        <f t="shared" ca="1" si="13"/>
        <v/>
      </c>
      <c r="N412" s="210" t="str">
        <f t="shared" ca="1" si="14"/>
        <v/>
      </c>
      <c r="O412" s="224">
        <f t="shared" ca="1" si="15"/>
        <v>0</v>
      </c>
      <c r="BE412" s="123"/>
      <c r="BF412" s="123"/>
    </row>
    <row r="413" spans="1:58">
      <c r="A413" s="224">
        <v>40</v>
      </c>
      <c r="B413" s="224" t="str">
        <f ca="1">IF(O413&gt;0,MAX($B$372:B412)+1,"")</f>
        <v/>
      </c>
      <c r="C413" s="224" t="str">
        <f ca="1">IF(ISERROR(INDEX(WS,ROWS($A$374:$A413))),"",MID(INDEX(WS,ROWS($A$374:$A413)), FIND("]",INDEX(WS,ROWS($A$374:$A413)))+1,32))&amp;T(NOW())</f>
        <v/>
      </c>
      <c r="D413" s="225" t="str">
        <f t="shared" ca="1" si="16"/>
        <v/>
      </c>
      <c r="E413" s="225" t="str">
        <f t="shared" ca="1" si="17"/>
        <v/>
      </c>
      <c r="F413" s="225" t="str">
        <f t="shared" ca="1" si="18"/>
        <v/>
      </c>
      <c r="G413" s="225" t="str">
        <f t="shared" ca="1" si="19"/>
        <v/>
      </c>
      <c r="H413" s="225" t="str">
        <f t="shared" ca="1" si="20"/>
        <v/>
      </c>
      <c r="I413" s="225" t="str">
        <f t="shared" ca="1" si="21"/>
        <v/>
      </c>
      <c r="J413" s="225" t="str">
        <f t="shared" ca="1" si="22"/>
        <v/>
      </c>
      <c r="K413" s="225" t="str">
        <f t="shared" ca="1" si="23"/>
        <v/>
      </c>
      <c r="L413" s="225" t="str">
        <f t="shared" ca="1" si="24"/>
        <v/>
      </c>
      <c r="M413" s="210" t="str">
        <f t="shared" ca="1" si="13"/>
        <v/>
      </c>
      <c r="N413" s="210" t="str">
        <f t="shared" ca="1" si="14"/>
        <v/>
      </c>
      <c r="O413" s="224">
        <f t="shared" ca="1" si="15"/>
        <v>0</v>
      </c>
      <c r="BE413" s="123"/>
      <c r="BF413" s="123"/>
    </row>
    <row r="414" spans="1:58">
      <c r="A414" s="224">
        <v>41</v>
      </c>
      <c r="B414" s="224" t="str">
        <f ca="1">IF(O414&gt;0,MAX($B$372:B413)+1,"")</f>
        <v/>
      </c>
      <c r="C414" s="224" t="str">
        <f ca="1">IF(ISERROR(INDEX(WS,ROWS($A$374:$A414))),"",MID(INDEX(WS,ROWS($A$374:$A414)), FIND("]",INDEX(WS,ROWS($A$374:$A414)))+1,32))&amp;T(NOW())</f>
        <v/>
      </c>
      <c r="D414" s="225" t="str">
        <f t="shared" ca="1" si="16"/>
        <v/>
      </c>
      <c r="E414" s="225" t="str">
        <f t="shared" ca="1" si="17"/>
        <v/>
      </c>
      <c r="F414" s="225" t="str">
        <f t="shared" ca="1" si="18"/>
        <v/>
      </c>
      <c r="G414" s="225" t="str">
        <f t="shared" ca="1" si="19"/>
        <v/>
      </c>
      <c r="H414" s="225" t="str">
        <f t="shared" ca="1" si="20"/>
        <v/>
      </c>
      <c r="I414" s="225" t="str">
        <f t="shared" ca="1" si="21"/>
        <v/>
      </c>
      <c r="J414" s="225" t="str">
        <f t="shared" ca="1" si="22"/>
        <v/>
      </c>
      <c r="K414" s="225" t="str">
        <f t="shared" ca="1" si="23"/>
        <v/>
      </c>
      <c r="L414" s="225" t="str">
        <f t="shared" ca="1" si="24"/>
        <v/>
      </c>
      <c r="M414" s="210" t="str">
        <f t="shared" ca="1" si="13"/>
        <v/>
      </c>
      <c r="N414" s="210" t="str">
        <f t="shared" ca="1" si="14"/>
        <v/>
      </c>
      <c r="O414" s="224">
        <f t="shared" ca="1" si="15"/>
        <v>0</v>
      </c>
      <c r="BE414" s="123"/>
      <c r="BF414" s="123"/>
    </row>
    <row r="415" spans="1:58">
      <c r="A415" s="224">
        <v>42</v>
      </c>
      <c r="B415" s="224" t="str">
        <f ca="1">IF(O415&gt;0,MAX($B$372:B414)+1,"")</f>
        <v/>
      </c>
      <c r="C415" s="224" t="str">
        <f ca="1">IF(ISERROR(INDEX(WS,ROWS($A$374:$A415))),"",MID(INDEX(WS,ROWS($A$374:$A415)), FIND("]",INDEX(WS,ROWS($A$374:$A415)))+1,32))&amp;T(NOW())</f>
        <v/>
      </c>
      <c r="D415" s="225" t="str">
        <f t="shared" ca="1" si="16"/>
        <v/>
      </c>
      <c r="E415" s="225" t="str">
        <f t="shared" ca="1" si="17"/>
        <v/>
      </c>
      <c r="F415" s="225" t="str">
        <f t="shared" ca="1" si="18"/>
        <v/>
      </c>
      <c r="G415" s="225" t="str">
        <f t="shared" ca="1" si="19"/>
        <v/>
      </c>
      <c r="H415" s="225" t="str">
        <f t="shared" ca="1" si="20"/>
        <v/>
      </c>
      <c r="I415" s="225" t="str">
        <f t="shared" ca="1" si="21"/>
        <v/>
      </c>
      <c r="J415" s="225" t="str">
        <f t="shared" ca="1" si="22"/>
        <v/>
      </c>
      <c r="K415" s="225" t="str">
        <f t="shared" ca="1" si="23"/>
        <v/>
      </c>
      <c r="L415" s="225" t="str">
        <f t="shared" ca="1" si="24"/>
        <v/>
      </c>
      <c r="M415" s="210" t="str">
        <f t="shared" ca="1" si="13"/>
        <v/>
      </c>
      <c r="N415" s="210" t="str">
        <f t="shared" ca="1" si="14"/>
        <v/>
      </c>
      <c r="O415" s="224">
        <f t="shared" ca="1" si="15"/>
        <v>0</v>
      </c>
      <c r="BE415" s="123"/>
      <c r="BF415" s="123"/>
    </row>
    <row r="416" spans="1:58">
      <c r="A416" s="224">
        <v>43</v>
      </c>
      <c r="B416" s="224" t="str">
        <f ca="1">IF(O416&gt;0,MAX($B$372:B415)+1,"")</f>
        <v/>
      </c>
      <c r="C416" s="224" t="str">
        <f ca="1">IF(ISERROR(INDEX(WS,ROWS($A$374:$A416))),"",MID(INDEX(WS,ROWS($A$374:$A416)), FIND("]",INDEX(WS,ROWS($A$374:$A416)))+1,32))&amp;T(NOW())</f>
        <v/>
      </c>
      <c r="D416" s="225" t="str">
        <f t="shared" ca="1" si="16"/>
        <v/>
      </c>
      <c r="E416" s="225" t="str">
        <f t="shared" ca="1" si="17"/>
        <v/>
      </c>
      <c r="F416" s="225" t="str">
        <f t="shared" ca="1" si="18"/>
        <v/>
      </c>
      <c r="G416" s="225" t="str">
        <f t="shared" ca="1" si="19"/>
        <v/>
      </c>
      <c r="H416" s="225" t="str">
        <f t="shared" ca="1" si="20"/>
        <v/>
      </c>
      <c r="I416" s="225" t="str">
        <f t="shared" ca="1" si="21"/>
        <v/>
      </c>
      <c r="J416" s="225" t="str">
        <f t="shared" ca="1" si="22"/>
        <v/>
      </c>
      <c r="K416" s="225" t="str">
        <f t="shared" ca="1" si="23"/>
        <v/>
      </c>
      <c r="L416" s="225" t="str">
        <f t="shared" ca="1" si="24"/>
        <v/>
      </c>
      <c r="M416" s="210" t="str">
        <f t="shared" ca="1" si="13"/>
        <v/>
      </c>
      <c r="N416" s="210" t="str">
        <f t="shared" ca="1" si="14"/>
        <v/>
      </c>
      <c r="O416" s="224">
        <f t="shared" ca="1" si="15"/>
        <v>0</v>
      </c>
      <c r="BE416" s="123"/>
      <c r="BF416" s="123"/>
    </row>
    <row r="417" spans="1:58">
      <c r="A417" s="224">
        <v>44</v>
      </c>
      <c r="B417" s="224" t="str">
        <f ca="1">IF(O417&gt;0,MAX($B$372:B416)+1,"")</f>
        <v/>
      </c>
      <c r="C417" s="224" t="str">
        <f ca="1">IF(ISERROR(INDEX(WS,ROWS($A$374:$A417))),"",MID(INDEX(WS,ROWS($A$374:$A417)), FIND("]",INDEX(WS,ROWS($A$374:$A417)))+1,32))&amp;T(NOW())</f>
        <v/>
      </c>
      <c r="D417" s="225" t="str">
        <f t="shared" ca="1" si="16"/>
        <v/>
      </c>
      <c r="E417" s="225" t="str">
        <f t="shared" ca="1" si="17"/>
        <v/>
      </c>
      <c r="F417" s="225" t="str">
        <f t="shared" ca="1" si="18"/>
        <v/>
      </c>
      <c r="G417" s="225" t="str">
        <f t="shared" ca="1" si="19"/>
        <v/>
      </c>
      <c r="H417" s="225" t="str">
        <f t="shared" ca="1" si="20"/>
        <v/>
      </c>
      <c r="I417" s="225" t="str">
        <f t="shared" ca="1" si="21"/>
        <v/>
      </c>
      <c r="J417" s="225" t="str">
        <f t="shared" ca="1" si="22"/>
        <v/>
      </c>
      <c r="K417" s="225" t="str">
        <f t="shared" ca="1" si="23"/>
        <v/>
      </c>
      <c r="L417" s="225" t="str">
        <f t="shared" ca="1" si="24"/>
        <v/>
      </c>
      <c r="M417" s="210" t="str">
        <f t="shared" ca="1" si="13"/>
        <v/>
      </c>
      <c r="N417" s="210" t="str">
        <f t="shared" ca="1" si="14"/>
        <v/>
      </c>
      <c r="O417" s="224">
        <f t="shared" ca="1" si="15"/>
        <v>0</v>
      </c>
      <c r="BE417" s="123"/>
      <c r="BF417" s="123"/>
    </row>
    <row r="418" spans="1:58">
      <c r="A418" s="224">
        <v>45</v>
      </c>
      <c r="B418" s="224" t="str">
        <f ca="1">IF(O418&gt;0,MAX($B$372:B417)+1,"")</f>
        <v/>
      </c>
      <c r="C418" s="224" t="str">
        <f ca="1">IF(ISERROR(INDEX(WS,ROWS($A$374:$A418))),"",MID(INDEX(WS,ROWS($A$374:$A418)), FIND("]",INDEX(WS,ROWS($A$374:$A418)))+1,32))&amp;T(NOW())</f>
        <v/>
      </c>
      <c r="D418" s="225" t="str">
        <f t="shared" ca="1" si="16"/>
        <v/>
      </c>
      <c r="E418" s="225" t="str">
        <f t="shared" ca="1" si="17"/>
        <v/>
      </c>
      <c r="F418" s="225" t="str">
        <f t="shared" ca="1" si="18"/>
        <v/>
      </c>
      <c r="G418" s="225" t="str">
        <f t="shared" ca="1" si="19"/>
        <v/>
      </c>
      <c r="H418" s="225" t="str">
        <f t="shared" ca="1" si="20"/>
        <v/>
      </c>
      <c r="I418" s="225" t="str">
        <f t="shared" ca="1" si="21"/>
        <v/>
      </c>
      <c r="J418" s="225" t="str">
        <f t="shared" ca="1" si="22"/>
        <v/>
      </c>
      <c r="K418" s="225" t="str">
        <f t="shared" ca="1" si="23"/>
        <v/>
      </c>
      <c r="L418" s="225" t="str">
        <f t="shared" ca="1" si="24"/>
        <v/>
      </c>
      <c r="M418" s="210" t="str">
        <f t="shared" ca="1" si="13"/>
        <v/>
      </c>
      <c r="N418" s="210" t="str">
        <f t="shared" ca="1" si="14"/>
        <v/>
      </c>
      <c r="O418" s="224">
        <f t="shared" ca="1" si="15"/>
        <v>0</v>
      </c>
      <c r="BE418" s="123"/>
      <c r="BF418" s="123"/>
    </row>
    <row r="419" spans="1:58">
      <c r="A419" s="224">
        <v>46</v>
      </c>
      <c r="B419" s="224" t="str">
        <f ca="1">IF(O419&gt;0,MAX($B$372:B418)+1,"")</f>
        <v/>
      </c>
      <c r="C419" s="224" t="str">
        <f ca="1">IF(ISERROR(INDEX(WS,ROWS($A$374:$A419))),"",MID(INDEX(WS,ROWS($A$374:$A419)), FIND("]",INDEX(WS,ROWS($A$374:$A419)))+1,32))&amp;T(NOW())</f>
        <v/>
      </c>
      <c r="D419" s="225" t="str">
        <f t="shared" ca="1" si="16"/>
        <v/>
      </c>
      <c r="E419" s="225" t="str">
        <f t="shared" ca="1" si="17"/>
        <v/>
      </c>
      <c r="F419" s="225" t="str">
        <f t="shared" ca="1" si="18"/>
        <v/>
      </c>
      <c r="G419" s="225" t="str">
        <f t="shared" ca="1" si="19"/>
        <v/>
      </c>
      <c r="H419" s="225" t="str">
        <f t="shared" ca="1" si="20"/>
        <v/>
      </c>
      <c r="I419" s="225" t="str">
        <f t="shared" ca="1" si="21"/>
        <v/>
      </c>
      <c r="J419" s="225" t="str">
        <f t="shared" ca="1" si="22"/>
        <v/>
      </c>
      <c r="K419" s="225" t="str">
        <f t="shared" ca="1" si="23"/>
        <v/>
      </c>
      <c r="L419" s="225" t="str">
        <f t="shared" ca="1" si="24"/>
        <v/>
      </c>
      <c r="M419" s="210" t="str">
        <f t="shared" ca="1" si="13"/>
        <v/>
      </c>
      <c r="N419" s="210" t="str">
        <f t="shared" ca="1" si="14"/>
        <v/>
      </c>
      <c r="O419" s="224">
        <f t="shared" ca="1" si="15"/>
        <v>0</v>
      </c>
      <c r="BE419" s="123"/>
      <c r="BF419" s="123"/>
    </row>
    <row r="420" spans="1:58">
      <c r="A420" s="224">
        <v>47</v>
      </c>
      <c r="B420" s="224" t="str">
        <f ca="1">IF(O420&gt;0,MAX($B$372:B419)+1,"")</f>
        <v/>
      </c>
      <c r="C420" s="224" t="str">
        <f ca="1">IF(ISERROR(INDEX(WS,ROWS($A$374:$A420))),"",MID(INDEX(WS,ROWS($A$374:$A420)), FIND("]",INDEX(WS,ROWS($A$374:$A420)))+1,32))&amp;T(NOW())</f>
        <v/>
      </c>
      <c r="D420" s="225" t="str">
        <f t="shared" ca="1" si="16"/>
        <v/>
      </c>
      <c r="E420" s="225" t="str">
        <f t="shared" ca="1" si="17"/>
        <v/>
      </c>
      <c r="F420" s="225" t="str">
        <f t="shared" ca="1" si="18"/>
        <v/>
      </c>
      <c r="G420" s="225" t="str">
        <f t="shared" ca="1" si="19"/>
        <v/>
      </c>
      <c r="H420" s="225" t="str">
        <f t="shared" ca="1" si="20"/>
        <v/>
      </c>
      <c r="I420" s="225" t="str">
        <f t="shared" ca="1" si="21"/>
        <v/>
      </c>
      <c r="J420" s="225" t="str">
        <f t="shared" ca="1" si="22"/>
        <v/>
      </c>
      <c r="K420" s="225" t="str">
        <f t="shared" ca="1" si="23"/>
        <v/>
      </c>
      <c r="L420" s="225" t="str">
        <f t="shared" ca="1" si="24"/>
        <v/>
      </c>
      <c r="M420" s="210" t="str">
        <f t="shared" ca="1" si="13"/>
        <v/>
      </c>
      <c r="N420" s="210" t="str">
        <f t="shared" ca="1" si="14"/>
        <v/>
      </c>
      <c r="O420" s="224">
        <f t="shared" ca="1" si="15"/>
        <v>0</v>
      </c>
      <c r="BE420" s="123"/>
      <c r="BF420" s="123"/>
    </row>
    <row r="421" spans="1:58">
      <c r="A421" s="224">
        <v>48</v>
      </c>
      <c r="B421" s="224" t="str">
        <f ca="1">IF(O421&gt;0,MAX($B$372:B420)+1,"")</f>
        <v/>
      </c>
      <c r="C421" s="224" t="str">
        <f ca="1">IF(ISERROR(INDEX(WS,ROWS($A$374:$A421))),"",MID(INDEX(WS,ROWS($A$374:$A421)), FIND("]",INDEX(WS,ROWS($A$374:$A421)))+1,32))&amp;T(NOW())</f>
        <v/>
      </c>
      <c r="D421" s="225" t="str">
        <f t="shared" ca="1" si="16"/>
        <v/>
      </c>
      <c r="E421" s="225" t="str">
        <f t="shared" ca="1" si="17"/>
        <v/>
      </c>
      <c r="F421" s="225" t="str">
        <f t="shared" ca="1" si="18"/>
        <v/>
      </c>
      <c r="G421" s="225" t="str">
        <f t="shared" ca="1" si="19"/>
        <v/>
      </c>
      <c r="H421" s="225" t="str">
        <f t="shared" ca="1" si="20"/>
        <v/>
      </c>
      <c r="I421" s="225" t="str">
        <f t="shared" ca="1" si="21"/>
        <v/>
      </c>
      <c r="J421" s="225" t="str">
        <f t="shared" ca="1" si="22"/>
        <v/>
      </c>
      <c r="K421" s="225" t="str">
        <f t="shared" ca="1" si="23"/>
        <v/>
      </c>
      <c r="L421" s="225" t="str">
        <f t="shared" ca="1" si="24"/>
        <v/>
      </c>
      <c r="M421" s="210" t="str">
        <f t="shared" ca="1" si="13"/>
        <v/>
      </c>
      <c r="N421" s="210" t="str">
        <f t="shared" ca="1" si="14"/>
        <v/>
      </c>
      <c r="O421" s="224">
        <f t="shared" ca="1" si="15"/>
        <v>0</v>
      </c>
      <c r="BE421" s="123"/>
      <c r="BF421" s="123"/>
    </row>
    <row r="422" spans="1:58">
      <c r="A422" s="224">
        <v>49</v>
      </c>
      <c r="B422" s="224" t="str">
        <f ca="1">IF(O422&gt;0,MAX($B$372:B421)+1,"")</f>
        <v/>
      </c>
      <c r="C422" s="224" t="str">
        <f ca="1">IF(ISERROR(INDEX(WS,ROWS($A$374:$A422))),"",MID(INDEX(WS,ROWS($A$374:$A422)), FIND("]",INDEX(WS,ROWS($A$374:$A422)))+1,32))&amp;T(NOW())</f>
        <v/>
      </c>
      <c r="D422" s="225" t="str">
        <f t="shared" ca="1" si="16"/>
        <v/>
      </c>
      <c r="E422" s="225" t="str">
        <f t="shared" ca="1" si="17"/>
        <v/>
      </c>
      <c r="F422" s="225" t="str">
        <f t="shared" ca="1" si="18"/>
        <v/>
      </c>
      <c r="G422" s="225" t="str">
        <f t="shared" ca="1" si="19"/>
        <v/>
      </c>
      <c r="H422" s="225" t="str">
        <f t="shared" ca="1" si="20"/>
        <v/>
      </c>
      <c r="I422" s="225" t="str">
        <f t="shared" ca="1" si="21"/>
        <v/>
      </c>
      <c r="J422" s="225" t="str">
        <f t="shared" ca="1" si="22"/>
        <v/>
      </c>
      <c r="K422" s="225" t="str">
        <f t="shared" ca="1" si="23"/>
        <v/>
      </c>
      <c r="L422" s="225" t="str">
        <f t="shared" ca="1" si="24"/>
        <v/>
      </c>
      <c r="M422" s="210" t="str">
        <f t="shared" ca="1" si="13"/>
        <v/>
      </c>
      <c r="N422" s="210" t="str">
        <f t="shared" ca="1" si="14"/>
        <v/>
      </c>
      <c r="O422" s="224">
        <f t="shared" ca="1" si="15"/>
        <v>0</v>
      </c>
      <c r="BE422" s="123"/>
      <c r="BF422" s="123"/>
    </row>
    <row r="423" spans="1:58">
      <c r="A423" s="224">
        <v>50</v>
      </c>
      <c r="B423" s="224" t="str">
        <f ca="1">IF(O423&gt;0,MAX($B$372:B422)+1,"")</f>
        <v/>
      </c>
      <c r="C423" s="224" t="str">
        <f ca="1">IF(ISERROR(INDEX(WS,ROWS($A$374:$A423))),"",MID(INDEX(WS,ROWS($A$374:$A423)), FIND("]",INDEX(WS,ROWS($A$374:$A423)))+1,32))&amp;T(NOW())</f>
        <v/>
      </c>
      <c r="D423" s="225" t="str">
        <f t="shared" ca="1" si="16"/>
        <v/>
      </c>
      <c r="E423" s="225" t="str">
        <f t="shared" ca="1" si="17"/>
        <v/>
      </c>
      <c r="F423" s="225" t="str">
        <f t="shared" ca="1" si="18"/>
        <v/>
      </c>
      <c r="G423" s="225" t="str">
        <f t="shared" ca="1" si="19"/>
        <v/>
      </c>
      <c r="H423" s="225" t="str">
        <f t="shared" ca="1" si="20"/>
        <v/>
      </c>
      <c r="I423" s="225" t="str">
        <f t="shared" ca="1" si="21"/>
        <v/>
      </c>
      <c r="J423" s="225" t="str">
        <f t="shared" ca="1" si="22"/>
        <v/>
      </c>
      <c r="K423" s="225" t="str">
        <f t="shared" ca="1" si="23"/>
        <v/>
      </c>
      <c r="L423" s="225" t="str">
        <f t="shared" ca="1" si="24"/>
        <v/>
      </c>
      <c r="M423" s="210" t="str">
        <f t="shared" ca="1" si="13"/>
        <v/>
      </c>
      <c r="N423" s="210" t="str">
        <f t="shared" ca="1" si="14"/>
        <v/>
      </c>
      <c r="O423" s="224">
        <f t="shared" ca="1" si="15"/>
        <v>0</v>
      </c>
      <c r="BE423" s="123"/>
      <c r="BF423" s="123"/>
    </row>
    <row r="424" spans="1:58">
      <c r="A424" s="224">
        <v>51</v>
      </c>
      <c r="B424" s="224" t="str">
        <f ca="1">IF(O424&gt;0,MAX($B$372:B423)+1,"")</f>
        <v/>
      </c>
      <c r="C424" s="224" t="str">
        <f ca="1">IF(ISERROR(INDEX(WS,ROWS($A$374:$A424))),"",MID(INDEX(WS,ROWS($A$374:$A424)), FIND("]",INDEX(WS,ROWS($A$374:$A424)))+1,32))&amp;T(NOW())</f>
        <v/>
      </c>
      <c r="D424" s="225" t="str">
        <f t="shared" ca="1" si="16"/>
        <v/>
      </c>
      <c r="E424" s="225" t="str">
        <f t="shared" ca="1" si="17"/>
        <v/>
      </c>
      <c r="F424" s="225" t="str">
        <f t="shared" ca="1" si="18"/>
        <v/>
      </c>
      <c r="G424" s="225" t="str">
        <f t="shared" ca="1" si="19"/>
        <v/>
      </c>
      <c r="H424" s="225" t="str">
        <f t="shared" ca="1" si="20"/>
        <v/>
      </c>
      <c r="I424" s="225" t="str">
        <f t="shared" ca="1" si="21"/>
        <v/>
      </c>
      <c r="J424" s="225" t="str">
        <f t="shared" ca="1" si="22"/>
        <v/>
      </c>
      <c r="K424" s="225" t="str">
        <f t="shared" ca="1" si="23"/>
        <v/>
      </c>
      <c r="L424" s="225" t="str">
        <f t="shared" ca="1" si="24"/>
        <v/>
      </c>
      <c r="M424" s="210" t="str">
        <f t="shared" ca="1" si="13"/>
        <v/>
      </c>
      <c r="N424" s="210" t="str">
        <f t="shared" ca="1" si="14"/>
        <v/>
      </c>
      <c r="O424" s="224">
        <f t="shared" ca="1" si="15"/>
        <v>0</v>
      </c>
      <c r="BE424" s="123"/>
      <c r="BF424" s="123"/>
    </row>
    <row r="425" spans="1:58">
      <c r="A425" s="224">
        <v>52</v>
      </c>
      <c r="B425" s="224" t="str">
        <f ca="1">IF(O425&gt;0,MAX($B$372:B424)+1,"")</f>
        <v/>
      </c>
      <c r="C425" s="224" t="str">
        <f ca="1">IF(ISERROR(INDEX(WS,ROWS($A$374:$A425))),"",MID(INDEX(WS,ROWS($A$374:$A425)), FIND("]",INDEX(WS,ROWS($A$374:$A425)))+1,32))&amp;T(NOW())</f>
        <v/>
      </c>
      <c r="D425" s="225" t="str">
        <f t="shared" ca="1" si="16"/>
        <v/>
      </c>
      <c r="E425" s="225" t="str">
        <f t="shared" ca="1" si="17"/>
        <v/>
      </c>
      <c r="F425" s="225" t="str">
        <f t="shared" ca="1" si="18"/>
        <v/>
      </c>
      <c r="G425" s="225" t="str">
        <f t="shared" ca="1" si="19"/>
        <v/>
      </c>
      <c r="H425" s="225" t="str">
        <f t="shared" ca="1" si="20"/>
        <v/>
      </c>
      <c r="I425" s="225" t="str">
        <f t="shared" ca="1" si="21"/>
        <v/>
      </c>
      <c r="J425" s="225" t="str">
        <f t="shared" ca="1" si="22"/>
        <v/>
      </c>
      <c r="K425" s="225" t="str">
        <f t="shared" ca="1" si="23"/>
        <v/>
      </c>
      <c r="L425" s="225" t="str">
        <f t="shared" ca="1" si="24"/>
        <v/>
      </c>
      <c r="M425" s="210" t="str">
        <f t="shared" ca="1" si="13"/>
        <v/>
      </c>
      <c r="N425" s="210" t="str">
        <f t="shared" ca="1" si="14"/>
        <v/>
      </c>
      <c r="O425" s="224">
        <f t="shared" ca="1" si="15"/>
        <v>0</v>
      </c>
      <c r="BE425" s="123"/>
      <c r="BF425" s="123"/>
    </row>
    <row r="426" spans="1:58">
      <c r="A426" s="224">
        <v>53</v>
      </c>
      <c r="B426" s="224" t="str">
        <f ca="1">IF(O426&gt;0,MAX($B$372:B425)+1,"")</f>
        <v/>
      </c>
      <c r="C426" s="224" t="str">
        <f ca="1">IF(ISERROR(INDEX(WS,ROWS($A$374:$A426))),"",MID(INDEX(WS,ROWS($A$374:$A426)), FIND("]",INDEX(WS,ROWS($A$374:$A426)))+1,32))&amp;T(NOW())</f>
        <v/>
      </c>
      <c r="D426" s="225" t="str">
        <f t="shared" ca="1" si="16"/>
        <v/>
      </c>
      <c r="E426" s="225" t="str">
        <f t="shared" ca="1" si="17"/>
        <v/>
      </c>
      <c r="F426" s="225" t="str">
        <f t="shared" ca="1" si="18"/>
        <v/>
      </c>
      <c r="G426" s="225" t="str">
        <f t="shared" ca="1" si="19"/>
        <v/>
      </c>
      <c r="H426" s="225" t="str">
        <f t="shared" ca="1" si="20"/>
        <v/>
      </c>
      <c r="I426" s="225" t="str">
        <f t="shared" ca="1" si="21"/>
        <v/>
      </c>
      <c r="J426" s="225" t="str">
        <f t="shared" ca="1" si="22"/>
        <v/>
      </c>
      <c r="K426" s="225" t="str">
        <f t="shared" ca="1" si="23"/>
        <v/>
      </c>
      <c r="L426" s="225" t="str">
        <f t="shared" ca="1" si="24"/>
        <v/>
      </c>
      <c r="M426" s="210" t="str">
        <f t="shared" ca="1" si="13"/>
        <v/>
      </c>
      <c r="N426" s="210" t="str">
        <f t="shared" ca="1" si="14"/>
        <v/>
      </c>
      <c r="O426" s="224">
        <f t="shared" ca="1" si="15"/>
        <v>0</v>
      </c>
      <c r="BE426" s="123"/>
      <c r="BF426" s="123"/>
    </row>
    <row r="427" spans="1:58">
      <c r="A427" s="224">
        <v>54</v>
      </c>
      <c r="B427" s="224" t="str">
        <f ca="1">IF(O427&gt;0,MAX($B$372:B426)+1,"")</f>
        <v/>
      </c>
      <c r="C427" s="224" t="str">
        <f ca="1">IF(ISERROR(INDEX(WS,ROWS($A$374:$A427))),"",MID(INDEX(WS,ROWS($A$374:$A427)), FIND("]",INDEX(WS,ROWS($A$374:$A427)))+1,32))&amp;T(NOW())</f>
        <v/>
      </c>
      <c r="D427" s="225" t="str">
        <f t="shared" ca="1" si="16"/>
        <v/>
      </c>
      <c r="E427" s="225" t="str">
        <f t="shared" ca="1" si="17"/>
        <v/>
      </c>
      <c r="F427" s="225" t="str">
        <f t="shared" ca="1" si="18"/>
        <v/>
      </c>
      <c r="G427" s="225" t="str">
        <f t="shared" ca="1" si="19"/>
        <v/>
      </c>
      <c r="H427" s="225" t="str">
        <f t="shared" ca="1" si="20"/>
        <v/>
      </c>
      <c r="I427" s="225" t="str">
        <f t="shared" ca="1" si="21"/>
        <v/>
      </c>
      <c r="J427" s="225" t="str">
        <f t="shared" ca="1" si="22"/>
        <v/>
      </c>
      <c r="K427" s="225" t="str">
        <f t="shared" ca="1" si="23"/>
        <v/>
      </c>
      <c r="L427" s="225" t="str">
        <f t="shared" ca="1" si="24"/>
        <v/>
      </c>
      <c r="M427" s="210" t="str">
        <f t="shared" ca="1" si="13"/>
        <v/>
      </c>
      <c r="N427" s="210" t="str">
        <f t="shared" ca="1" si="14"/>
        <v/>
      </c>
      <c r="O427" s="224">
        <f t="shared" ca="1" si="15"/>
        <v>0</v>
      </c>
      <c r="BE427" s="123"/>
      <c r="BF427" s="123"/>
    </row>
    <row r="428" spans="1:58">
      <c r="A428" s="224">
        <v>55</v>
      </c>
      <c r="B428" s="224" t="str">
        <f ca="1">IF(O428&gt;0,MAX($B$372:B427)+1,"")</f>
        <v/>
      </c>
      <c r="C428" s="224" t="str">
        <f ca="1">IF(ISERROR(INDEX(WS,ROWS($A$374:$A428))),"",MID(INDEX(WS,ROWS($A$374:$A428)), FIND("]",INDEX(WS,ROWS($A$374:$A428)))+1,32))&amp;T(NOW())</f>
        <v/>
      </c>
      <c r="D428" s="225" t="str">
        <f t="shared" ca="1" si="16"/>
        <v/>
      </c>
      <c r="E428" s="225" t="str">
        <f t="shared" ca="1" si="17"/>
        <v/>
      </c>
      <c r="F428" s="225" t="str">
        <f t="shared" ca="1" si="18"/>
        <v/>
      </c>
      <c r="G428" s="225" t="str">
        <f t="shared" ca="1" si="19"/>
        <v/>
      </c>
      <c r="H428" s="225" t="str">
        <f t="shared" ca="1" si="20"/>
        <v/>
      </c>
      <c r="I428" s="225" t="str">
        <f t="shared" ca="1" si="21"/>
        <v/>
      </c>
      <c r="J428" s="225" t="str">
        <f t="shared" ca="1" si="22"/>
        <v/>
      </c>
      <c r="K428" s="225" t="str">
        <f t="shared" ca="1" si="23"/>
        <v/>
      </c>
      <c r="L428" s="225" t="str">
        <f t="shared" ca="1" si="24"/>
        <v/>
      </c>
      <c r="M428" s="210" t="str">
        <f t="shared" ca="1" si="13"/>
        <v/>
      </c>
      <c r="N428" s="210" t="str">
        <f t="shared" ca="1" si="14"/>
        <v/>
      </c>
      <c r="O428" s="224">
        <f t="shared" ca="1" si="15"/>
        <v>0</v>
      </c>
      <c r="BE428" s="123"/>
      <c r="BF428" s="123"/>
    </row>
    <row r="429" spans="1:58">
      <c r="A429" s="224">
        <v>56</v>
      </c>
      <c r="B429" s="224" t="str">
        <f ca="1">IF(O429&gt;0,MAX($B$372:B428)+1,"")</f>
        <v/>
      </c>
      <c r="C429" s="224" t="str">
        <f ca="1">IF(ISERROR(INDEX(WS,ROWS($A$374:$A429))),"",MID(INDEX(WS,ROWS($A$374:$A429)), FIND("]",INDEX(WS,ROWS($A$374:$A429)))+1,32))&amp;T(NOW())</f>
        <v/>
      </c>
      <c r="D429" s="225" t="str">
        <f t="shared" ca="1" si="16"/>
        <v/>
      </c>
      <c r="E429" s="225" t="str">
        <f t="shared" ca="1" si="17"/>
        <v/>
      </c>
      <c r="F429" s="225" t="str">
        <f t="shared" ca="1" si="18"/>
        <v/>
      </c>
      <c r="G429" s="225" t="str">
        <f t="shared" ca="1" si="19"/>
        <v/>
      </c>
      <c r="H429" s="225" t="str">
        <f t="shared" ca="1" si="20"/>
        <v/>
      </c>
      <c r="I429" s="225" t="str">
        <f t="shared" ca="1" si="21"/>
        <v/>
      </c>
      <c r="J429" s="225" t="str">
        <f t="shared" ca="1" si="22"/>
        <v/>
      </c>
      <c r="K429" s="225" t="str">
        <f t="shared" ca="1" si="23"/>
        <v/>
      </c>
      <c r="L429" s="225" t="str">
        <f t="shared" ca="1" si="24"/>
        <v/>
      </c>
      <c r="M429" s="210" t="str">
        <f t="shared" ca="1" si="13"/>
        <v/>
      </c>
      <c r="N429" s="210" t="str">
        <f t="shared" ca="1" si="14"/>
        <v/>
      </c>
      <c r="O429" s="224">
        <f t="shared" ca="1" si="15"/>
        <v>0</v>
      </c>
      <c r="BE429" s="123"/>
      <c r="BF429" s="123"/>
    </row>
    <row r="430" spans="1:58">
      <c r="A430" s="224">
        <v>57</v>
      </c>
      <c r="B430" s="224" t="str">
        <f ca="1">IF(O430&gt;0,MAX($B$372:B429)+1,"")</f>
        <v/>
      </c>
      <c r="C430" s="224" t="str">
        <f ca="1">IF(ISERROR(INDEX(WS,ROWS($A$374:$A430))),"",MID(INDEX(WS,ROWS($A$374:$A430)), FIND("]",INDEX(WS,ROWS($A$374:$A430)))+1,32))&amp;T(NOW())</f>
        <v/>
      </c>
      <c r="D430" s="225" t="str">
        <f t="shared" ca="1" si="16"/>
        <v/>
      </c>
      <c r="E430" s="225" t="str">
        <f t="shared" ca="1" si="17"/>
        <v/>
      </c>
      <c r="F430" s="225" t="str">
        <f t="shared" ca="1" si="18"/>
        <v/>
      </c>
      <c r="G430" s="225" t="str">
        <f t="shared" ca="1" si="19"/>
        <v/>
      </c>
      <c r="H430" s="225" t="str">
        <f t="shared" ca="1" si="20"/>
        <v/>
      </c>
      <c r="I430" s="225" t="str">
        <f t="shared" ca="1" si="21"/>
        <v/>
      </c>
      <c r="J430" s="225" t="str">
        <f t="shared" ca="1" si="22"/>
        <v/>
      </c>
      <c r="K430" s="225" t="str">
        <f t="shared" ca="1" si="23"/>
        <v/>
      </c>
      <c r="L430" s="225" t="str">
        <f t="shared" ca="1" si="24"/>
        <v/>
      </c>
      <c r="M430" s="210" t="str">
        <f t="shared" ca="1" si="13"/>
        <v/>
      </c>
      <c r="N430" s="210" t="str">
        <f t="shared" ca="1" si="14"/>
        <v/>
      </c>
      <c r="O430" s="224">
        <f t="shared" ca="1" si="15"/>
        <v>0</v>
      </c>
      <c r="BE430" s="123"/>
      <c r="BF430" s="123"/>
    </row>
    <row r="431" spans="1:58">
      <c r="A431" s="224">
        <v>58</v>
      </c>
      <c r="B431" s="224" t="str">
        <f ca="1">IF(O431&gt;0,MAX($B$372:B430)+1,"")</f>
        <v/>
      </c>
      <c r="C431" s="224" t="str">
        <f ca="1">IF(ISERROR(INDEX(WS,ROWS($A$374:$A431))),"",MID(INDEX(WS,ROWS($A$374:$A431)), FIND("]",INDEX(WS,ROWS($A$374:$A431)))+1,32))&amp;T(NOW())</f>
        <v/>
      </c>
      <c r="D431" s="225" t="str">
        <f t="shared" ca="1" si="16"/>
        <v/>
      </c>
      <c r="E431" s="225" t="str">
        <f t="shared" ca="1" si="17"/>
        <v/>
      </c>
      <c r="F431" s="225" t="str">
        <f t="shared" ca="1" si="18"/>
        <v/>
      </c>
      <c r="G431" s="225" t="str">
        <f t="shared" ca="1" si="19"/>
        <v/>
      </c>
      <c r="H431" s="225" t="str">
        <f t="shared" ca="1" si="20"/>
        <v/>
      </c>
      <c r="I431" s="225" t="str">
        <f t="shared" ca="1" si="21"/>
        <v/>
      </c>
      <c r="J431" s="225" t="str">
        <f t="shared" ca="1" si="22"/>
        <v/>
      </c>
      <c r="K431" s="225" t="str">
        <f t="shared" ca="1" si="23"/>
        <v/>
      </c>
      <c r="L431" s="225" t="str">
        <f t="shared" ca="1" si="24"/>
        <v/>
      </c>
      <c r="M431" s="210" t="str">
        <f t="shared" ca="1" si="13"/>
        <v/>
      </c>
      <c r="N431" s="210" t="str">
        <f t="shared" ca="1" si="14"/>
        <v/>
      </c>
      <c r="O431" s="224">
        <f t="shared" ca="1" si="15"/>
        <v>0</v>
      </c>
      <c r="BE431" s="123"/>
      <c r="BF431" s="123"/>
    </row>
    <row r="432" spans="1:58">
      <c r="A432" s="224">
        <v>59</v>
      </c>
      <c r="B432" s="224" t="str">
        <f ca="1">IF(O432&gt;0,MAX($B$372:B431)+1,"")</f>
        <v/>
      </c>
      <c r="C432" s="224" t="str">
        <f ca="1">IF(ISERROR(INDEX(WS,ROWS($A$374:$A432))),"",MID(INDEX(WS,ROWS($A$374:$A432)), FIND("]",INDEX(WS,ROWS($A$374:$A432)))+1,32))&amp;T(NOW())</f>
        <v/>
      </c>
      <c r="D432" s="225" t="str">
        <f t="shared" ca="1" si="16"/>
        <v/>
      </c>
      <c r="E432" s="225" t="str">
        <f t="shared" ca="1" si="17"/>
        <v/>
      </c>
      <c r="F432" s="225" t="str">
        <f t="shared" ca="1" si="18"/>
        <v/>
      </c>
      <c r="G432" s="225" t="str">
        <f t="shared" ca="1" si="19"/>
        <v/>
      </c>
      <c r="H432" s="225" t="str">
        <f t="shared" ca="1" si="20"/>
        <v/>
      </c>
      <c r="I432" s="225" t="str">
        <f t="shared" ca="1" si="21"/>
        <v/>
      </c>
      <c r="J432" s="225" t="str">
        <f t="shared" ca="1" si="22"/>
        <v/>
      </c>
      <c r="K432" s="225" t="str">
        <f t="shared" ca="1" si="23"/>
        <v/>
      </c>
      <c r="L432" s="225" t="str">
        <f t="shared" ca="1" si="24"/>
        <v/>
      </c>
      <c r="M432" s="210" t="str">
        <f t="shared" ca="1" si="13"/>
        <v/>
      </c>
      <c r="N432" s="210" t="str">
        <f t="shared" ca="1" si="14"/>
        <v/>
      </c>
      <c r="O432" s="224">
        <f t="shared" ca="1" si="15"/>
        <v>0</v>
      </c>
      <c r="BE432" s="123"/>
      <c r="BF432" s="123"/>
    </row>
    <row r="433" spans="1:58">
      <c r="A433" s="224">
        <v>60</v>
      </c>
      <c r="B433" s="224" t="str">
        <f ca="1">IF(O433&gt;0,MAX($B$372:B432)+1,"")</f>
        <v/>
      </c>
      <c r="C433" s="224" t="str">
        <f ca="1">IF(ISERROR(INDEX(WS,ROWS($A$374:$A433))),"",MID(INDEX(WS,ROWS($A$374:$A433)), FIND("]",INDEX(WS,ROWS($A$374:$A433)))+1,32))&amp;T(NOW())</f>
        <v/>
      </c>
      <c r="D433" s="225" t="str">
        <f t="shared" ca="1" si="16"/>
        <v/>
      </c>
      <c r="E433" s="225" t="str">
        <f t="shared" ca="1" si="17"/>
        <v/>
      </c>
      <c r="F433" s="225" t="str">
        <f t="shared" ca="1" si="18"/>
        <v/>
      </c>
      <c r="G433" s="225" t="str">
        <f t="shared" ca="1" si="19"/>
        <v/>
      </c>
      <c r="H433" s="225" t="str">
        <f t="shared" ca="1" si="20"/>
        <v/>
      </c>
      <c r="I433" s="225" t="str">
        <f t="shared" ca="1" si="21"/>
        <v/>
      </c>
      <c r="J433" s="225" t="str">
        <f t="shared" ca="1" si="22"/>
        <v/>
      </c>
      <c r="K433" s="225" t="str">
        <f t="shared" ca="1" si="23"/>
        <v/>
      </c>
      <c r="L433" s="225" t="str">
        <f t="shared" ca="1" si="24"/>
        <v/>
      </c>
      <c r="M433" s="210" t="str">
        <f t="shared" ca="1" si="13"/>
        <v/>
      </c>
      <c r="N433" s="210" t="str">
        <f t="shared" ca="1" si="14"/>
        <v/>
      </c>
      <c r="O433" s="224">
        <f t="shared" ca="1" si="15"/>
        <v>0</v>
      </c>
      <c r="BE433" s="123"/>
      <c r="BF433" s="123"/>
    </row>
    <row r="434" spans="1:58">
      <c r="A434" s="224">
        <v>61</v>
      </c>
      <c r="B434" s="224" t="str">
        <f ca="1">IF(O434&gt;0,MAX($B$372:B433)+1,"")</f>
        <v/>
      </c>
      <c r="C434" s="224" t="str">
        <f ca="1">IF(ISERROR(INDEX(WS,ROWS($A$374:$A434))),"",MID(INDEX(WS,ROWS($A$374:$A434)), FIND("]",INDEX(WS,ROWS($A$374:$A434)))+1,32))&amp;T(NOW())</f>
        <v/>
      </c>
      <c r="D434" s="225" t="str">
        <f t="shared" ca="1" si="16"/>
        <v/>
      </c>
      <c r="E434" s="225" t="str">
        <f t="shared" ca="1" si="17"/>
        <v/>
      </c>
      <c r="F434" s="225" t="str">
        <f t="shared" ca="1" si="18"/>
        <v/>
      </c>
      <c r="G434" s="225" t="str">
        <f t="shared" ca="1" si="19"/>
        <v/>
      </c>
      <c r="H434" s="225" t="str">
        <f t="shared" ca="1" si="20"/>
        <v/>
      </c>
      <c r="I434" s="225" t="str">
        <f t="shared" ca="1" si="21"/>
        <v/>
      </c>
      <c r="J434" s="225" t="str">
        <f t="shared" ca="1" si="22"/>
        <v/>
      </c>
      <c r="K434" s="225" t="str">
        <f t="shared" ca="1" si="23"/>
        <v/>
      </c>
      <c r="L434" s="225" t="str">
        <f t="shared" ca="1" si="24"/>
        <v/>
      </c>
      <c r="M434" s="210" t="str">
        <f t="shared" ca="1" si="13"/>
        <v/>
      </c>
      <c r="N434" s="210" t="str">
        <f t="shared" ca="1" si="14"/>
        <v/>
      </c>
      <c r="O434" s="224">
        <f t="shared" ca="1" si="15"/>
        <v>0</v>
      </c>
      <c r="BE434" s="123"/>
      <c r="BF434" s="123"/>
    </row>
    <row r="435" spans="1:58">
      <c r="A435" s="224">
        <v>62</v>
      </c>
      <c r="B435" s="224" t="str">
        <f ca="1">IF(O435&gt;0,MAX($B$372:B434)+1,"")</f>
        <v/>
      </c>
      <c r="C435" s="224" t="str">
        <f ca="1">IF(ISERROR(INDEX(WS,ROWS($A$374:$A435))),"",MID(INDEX(WS,ROWS($A$374:$A435)), FIND("]",INDEX(WS,ROWS($A$374:$A435)))+1,32))&amp;T(NOW())</f>
        <v/>
      </c>
      <c r="D435" s="225" t="str">
        <f t="shared" ca="1" si="16"/>
        <v/>
      </c>
      <c r="E435" s="225" t="str">
        <f t="shared" ca="1" si="17"/>
        <v/>
      </c>
      <c r="F435" s="225" t="str">
        <f t="shared" ca="1" si="18"/>
        <v/>
      </c>
      <c r="G435" s="225" t="str">
        <f t="shared" ca="1" si="19"/>
        <v/>
      </c>
      <c r="H435" s="225" t="str">
        <f t="shared" ca="1" si="20"/>
        <v/>
      </c>
      <c r="I435" s="225" t="str">
        <f t="shared" ca="1" si="21"/>
        <v/>
      </c>
      <c r="J435" s="225" t="str">
        <f t="shared" ca="1" si="22"/>
        <v/>
      </c>
      <c r="K435" s="225" t="str">
        <f t="shared" ca="1" si="23"/>
        <v/>
      </c>
      <c r="L435" s="225" t="str">
        <f t="shared" ca="1" si="24"/>
        <v/>
      </c>
      <c r="M435" s="210" t="str">
        <f t="shared" ca="1" si="13"/>
        <v/>
      </c>
      <c r="N435" s="210" t="str">
        <f t="shared" ca="1" si="14"/>
        <v/>
      </c>
      <c r="O435" s="224">
        <f t="shared" ca="1" si="15"/>
        <v>0</v>
      </c>
      <c r="BE435" s="123"/>
      <c r="BF435" s="123"/>
    </row>
    <row r="436" spans="1:58">
      <c r="A436" s="224">
        <v>63</v>
      </c>
      <c r="B436" s="224" t="str">
        <f ca="1">IF(O436&gt;0,MAX($B$372:B435)+1,"")</f>
        <v/>
      </c>
      <c r="C436" s="224" t="str">
        <f ca="1">IF(ISERROR(INDEX(WS,ROWS($A$374:$A436))),"",MID(INDEX(WS,ROWS($A$374:$A436)), FIND("]",INDEX(WS,ROWS($A$374:$A436)))+1,32))&amp;T(NOW())</f>
        <v/>
      </c>
      <c r="D436" s="225" t="str">
        <f t="shared" ca="1" si="16"/>
        <v/>
      </c>
      <c r="E436" s="225" t="str">
        <f t="shared" ca="1" si="17"/>
        <v/>
      </c>
      <c r="F436" s="225" t="str">
        <f t="shared" ca="1" si="18"/>
        <v/>
      </c>
      <c r="G436" s="225" t="str">
        <f t="shared" ca="1" si="19"/>
        <v/>
      </c>
      <c r="H436" s="225" t="str">
        <f t="shared" ca="1" si="20"/>
        <v/>
      </c>
      <c r="I436" s="225" t="str">
        <f t="shared" ca="1" si="21"/>
        <v/>
      </c>
      <c r="J436" s="225" t="str">
        <f t="shared" ca="1" si="22"/>
        <v/>
      </c>
      <c r="K436" s="225" t="str">
        <f t="shared" ca="1" si="23"/>
        <v/>
      </c>
      <c r="L436" s="225" t="str">
        <f t="shared" ca="1" si="24"/>
        <v/>
      </c>
      <c r="M436" s="210" t="str">
        <f t="shared" ca="1" si="13"/>
        <v/>
      </c>
      <c r="N436" s="210" t="str">
        <f t="shared" ca="1" si="14"/>
        <v/>
      </c>
      <c r="O436" s="224">
        <f t="shared" ca="1" si="15"/>
        <v>0</v>
      </c>
      <c r="BE436" s="123"/>
      <c r="BF436" s="123"/>
    </row>
    <row r="437" spans="1:58">
      <c r="A437" s="224">
        <v>64</v>
      </c>
      <c r="B437" s="224" t="str">
        <f ca="1">IF(O437&gt;0,MAX($B$372:B436)+1,"")</f>
        <v/>
      </c>
      <c r="C437" s="224" t="str">
        <f ca="1">IF(ISERROR(INDEX(WS,ROWS($A$374:$A437))),"",MID(INDEX(WS,ROWS($A$374:$A437)), FIND("]",INDEX(WS,ROWS($A$374:$A437)))+1,32))&amp;T(NOW())</f>
        <v/>
      </c>
      <c r="D437" s="225" t="str">
        <f t="shared" ca="1" si="16"/>
        <v/>
      </c>
      <c r="E437" s="225" t="str">
        <f t="shared" ca="1" si="17"/>
        <v/>
      </c>
      <c r="F437" s="225" t="str">
        <f t="shared" ca="1" si="18"/>
        <v/>
      </c>
      <c r="G437" s="225" t="str">
        <f t="shared" ca="1" si="19"/>
        <v/>
      </c>
      <c r="H437" s="225" t="str">
        <f t="shared" ca="1" si="20"/>
        <v/>
      </c>
      <c r="I437" s="225" t="str">
        <f t="shared" ca="1" si="21"/>
        <v/>
      </c>
      <c r="J437" s="225" t="str">
        <f t="shared" ca="1" si="22"/>
        <v/>
      </c>
      <c r="K437" s="225" t="str">
        <f t="shared" ca="1" si="23"/>
        <v/>
      </c>
      <c r="L437" s="225" t="str">
        <f t="shared" ca="1" si="24"/>
        <v/>
      </c>
      <c r="M437" s="210" t="str">
        <f t="shared" ca="1" si="13"/>
        <v/>
      </c>
      <c r="N437" s="210" t="str">
        <f t="shared" ca="1" si="14"/>
        <v/>
      </c>
      <c r="O437" s="224">
        <f t="shared" ca="1" si="15"/>
        <v>0</v>
      </c>
      <c r="BE437" s="123"/>
      <c r="BF437" s="123"/>
    </row>
    <row r="438" spans="1:58">
      <c r="A438" s="224">
        <v>65</v>
      </c>
      <c r="B438" s="224" t="str">
        <f ca="1">IF(O438&gt;0,MAX($B$372:B437)+1,"")</f>
        <v/>
      </c>
      <c r="C438" s="224" t="str">
        <f ca="1">IF(ISERROR(INDEX(WS,ROWS($A$374:$A438))),"",MID(INDEX(WS,ROWS($A$374:$A438)), FIND("]",INDEX(WS,ROWS($A$374:$A438)))+1,32))&amp;T(NOW())</f>
        <v/>
      </c>
      <c r="D438" s="225" t="str">
        <f t="shared" ref="D438:D473" ca="1" si="25">IF($C438&lt;&gt;"",INDIRECT("'"&amp;$C438&amp;"'"&amp;"!y2"),"")</f>
        <v/>
      </c>
      <c r="E438" s="225" t="str">
        <f t="shared" ref="E438:E473" ca="1" si="26">IF($C438&lt;&gt;"",INDIRECT("'"&amp;$C438&amp;"'"&amp;"!z2"),"")</f>
        <v/>
      </c>
      <c r="F438" s="225" t="str">
        <f t="shared" ref="F438:F473" ca="1" si="27">IF($C438&lt;&gt;"",INDIRECT("'"&amp;$C438&amp;"'"&amp;"!aa2"),"")</f>
        <v/>
      </c>
      <c r="G438" s="225" t="str">
        <f t="shared" ref="G438:G473" ca="1" si="28">IF($C438&lt;&gt;"",INDIRECT("'"&amp;$C438&amp;"'"&amp;"!ab2"),"")</f>
        <v/>
      </c>
      <c r="H438" s="225" t="str">
        <f t="shared" ref="H438:H473" ca="1" si="29">IF($C438&lt;&gt;"",INDIRECT("'"&amp;$C438&amp;"'"&amp;"!ac2"),"")</f>
        <v/>
      </c>
      <c r="I438" s="225" t="str">
        <f t="shared" ref="I438:I473" ca="1" si="30">IF($C438&lt;&gt;"",INDIRECT("'"&amp;$C438&amp;"'"&amp;"!ad2"),"")</f>
        <v/>
      </c>
      <c r="J438" s="225" t="str">
        <f t="shared" ref="J438:J473" ca="1" si="31">IF($C438&lt;&gt;"",INDIRECT("'"&amp;$C438&amp;"'"&amp;"!ae2"),"")</f>
        <v/>
      </c>
      <c r="K438" s="225" t="str">
        <f t="shared" ref="K438:K473" ca="1" si="32">IF($C438&lt;&gt;"",INDIRECT("'"&amp;$C438&amp;"'"&amp;"!af2"),"")</f>
        <v/>
      </c>
      <c r="L438" s="225" t="str">
        <f t="shared" ref="L438:L473" ca="1" si="33">IF($C438&lt;&gt;"",INDIRECT("'"&amp;$C438&amp;"'"&amp;"!ag2"),"")</f>
        <v/>
      </c>
      <c r="M438" s="210" t="str">
        <f t="shared" ca="1" si="13"/>
        <v/>
      </c>
      <c r="N438" s="210" t="str">
        <f t="shared" ca="1" si="14"/>
        <v/>
      </c>
      <c r="O438" s="224">
        <f t="shared" ca="1" si="15"/>
        <v>0</v>
      </c>
      <c r="BE438" s="123"/>
      <c r="BF438" s="123"/>
    </row>
    <row r="439" spans="1:58">
      <c r="A439" s="224">
        <v>66</v>
      </c>
      <c r="B439" s="224" t="str">
        <f ca="1">IF(O439&gt;0,MAX($B$372:B438)+1,"")</f>
        <v/>
      </c>
      <c r="C439" s="224" t="str">
        <f ca="1">IF(ISERROR(INDEX(WS,ROWS($A$374:$A439))),"",MID(INDEX(WS,ROWS($A$374:$A439)), FIND("]",INDEX(WS,ROWS($A$374:$A439)))+1,32))&amp;T(NOW())</f>
        <v/>
      </c>
      <c r="D439" s="225" t="str">
        <f t="shared" ca="1" si="25"/>
        <v/>
      </c>
      <c r="E439" s="225" t="str">
        <f t="shared" ca="1" si="26"/>
        <v/>
      </c>
      <c r="F439" s="225" t="str">
        <f t="shared" ca="1" si="27"/>
        <v/>
      </c>
      <c r="G439" s="225" t="str">
        <f t="shared" ca="1" si="28"/>
        <v/>
      </c>
      <c r="H439" s="225" t="str">
        <f t="shared" ca="1" si="29"/>
        <v/>
      </c>
      <c r="I439" s="225" t="str">
        <f t="shared" ca="1" si="30"/>
        <v/>
      </c>
      <c r="J439" s="225" t="str">
        <f t="shared" ca="1" si="31"/>
        <v/>
      </c>
      <c r="K439" s="225" t="str">
        <f t="shared" ca="1" si="32"/>
        <v/>
      </c>
      <c r="L439" s="225" t="str">
        <f t="shared" ca="1" si="33"/>
        <v/>
      </c>
      <c r="M439" s="210" t="str">
        <f t="shared" ref="M439:M473" ca="1" si="34">IF($C439&lt;&gt;"",INDIRECT("'"&amp;$C439&amp;"'"&amp;"!ah2"),"")</f>
        <v/>
      </c>
      <c r="N439" s="210" t="str">
        <f t="shared" ref="N439:N473" ca="1" si="35">IF($C439&lt;&gt;"",INDIRECT("'"&amp;$C439&amp;"'"&amp;"!ai2"),"")</f>
        <v/>
      </c>
      <c r="O439" s="224">
        <f t="shared" ref="O439:O473" ca="1" si="36">SUM(E439:N439)</f>
        <v>0</v>
      </c>
      <c r="BE439" s="123"/>
      <c r="BF439" s="123"/>
    </row>
    <row r="440" spans="1:58">
      <c r="A440" s="224">
        <v>67</v>
      </c>
      <c r="B440" s="224" t="str">
        <f ca="1">IF(O440&gt;0,MAX($B$372:B439)+1,"")</f>
        <v/>
      </c>
      <c r="C440" s="224" t="str">
        <f ca="1">IF(ISERROR(INDEX(WS,ROWS($A$374:$A440))),"",MID(INDEX(WS,ROWS($A$374:$A440)), FIND("]",INDEX(WS,ROWS($A$374:$A440)))+1,32))&amp;T(NOW())</f>
        <v/>
      </c>
      <c r="D440" s="225" t="str">
        <f t="shared" ca="1" si="25"/>
        <v/>
      </c>
      <c r="E440" s="225" t="str">
        <f t="shared" ca="1" si="26"/>
        <v/>
      </c>
      <c r="F440" s="225" t="str">
        <f t="shared" ca="1" si="27"/>
        <v/>
      </c>
      <c r="G440" s="225" t="str">
        <f t="shared" ca="1" si="28"/>
        <v/>
      </c>
      <c r="H440" s="225" t="str">
        <f t="shared" ca="1" si="29"/>
        <v/>
      </c>
      <c r="I440" s="225" t="str">
        <f t="shared" ca="1" si="30"/>
        <v/>
      </c>
      <c r="J440" s="225" t="str">
        <f t="shared" ca="1" si="31"/>
        <v/>
      </c>
      <c r="K440" s="225" t="str">
        <f t="shared" ca="1" si="32"/>
        <v/>
      </c>
      <c r="L440" s="225" t="str">
        <f t="shared" ca="1" si="33"/>
        <v/>
      </c>
      <c r="M440" s="210" t="str">
        <f t="shared" ca="1" si="34"/>
        <v/>
      </c>
      <c r="N440" s="210" t="str">
        <f t="shared" ca="1" si="35"/>
        <v/>
      </c>
      <c r="O440" s="224">
        <f t="shared" ca="1" si="36"/>
        <v>0</v>
      </c>
      <c r="BE440" s="123"/>
      <c r="BF440" s="123"/>
    </row>
    <row r="441" spans="1:58">
      <c r="A441" s="224">
        <v>68</v>
      </c>
      <c r="B441" s="224" t="str">
        <f ca="1">IF(O441&gt;0,MAX($B$372:B440)+1,"")</f>
        <v/>
      </c>
      <c r="C441" s="224" t="str">
        <f ca="1">IF(ISERROR(INDEX(WS,ROWS($A$374:$A441))),"",MID(INDEX(WS,ROWS($A$374:$A441)), FIND("]",INDEX(WS,ROWS($A$374:$A441)))+1,32))&amp;T(NOW())</f>
        <v/>
      </c>
      <c r="D441" s="225" t="str">
        <f t="shared" ca="1" si="25"/>
        <v/>
      </c>
      <c r="E441" s="225" t="str">
        <f t="shared" ca="1" si="26"/>
        <v/>
      </c>
      <c r="F441" s="225" t="str">
        <f t="shared" ca="1" si="27"/>
        <v/>
      </c>
      <c r="G441" s="225" t="str">
        <f t="shared" ca="1" si="28"/>
        <v/>
      </c>
      <c r="H441" s="225" t="str">
        <f t="shared" ca="1" si="29"/>
        <v/>
      </c>
      <c r="I441" s="225" t="str">
        <f t="shared" ca="1" si="30"/>
        <v/>
      </c>
      <c r="J441" s="225" t="str">
        <f t="shared" ca="1" si="31"/>
        <v/>
      </c>
      <c r="K441" s="225" t="str">
        <f t="shared" ca="1" si="32"/>
        <v/>
      </c>
      <c r="L441" s="225" t="str">
        <f t="shared" ca="1" si="33"/>
        <v/>
      </c>
      <c r="M441" s="210" t="str">
        <f t="shared" ca="1" si="34"/>
        <v/>
      </c>
      <c r="N441" s="210" t="str">
        <f t="shared" ca="1" si="35"/>
        <v/>
      </c>
      <c r="O441" s="224">
        <f t="shared" ca="1" si="36"/>
        <v>0</v>
      </c>
      <c r="BE441" s="123"/>
      <c r="BF441" s="123"/>
    </row>
    <row r="442" spans="1:58">
      <c r="A442" s="224">
        <v>69</v>
      </c>
      <c r="B442" s="224" t="str">
        <f ca="1">IF(O442&gt;0,MAX($B$372:B441)+1,"")</f>
        <v/>
      </c>
      <c r="C442" s="224" t="str">
        <f ca="1">IF(ISERROR(INDEX(WS,ROWS($A$374:$A442))),"",MID(INDEX(WS,ROWS($A$374:$A442)), FIND("]",INDEX(WS,ROWS($A$374:$A442)))+1,32))&amp;T(NOW())</f>
        <v/>
      </c>
      <c r="D442" s="225" t="str">
        <f t="shared" ca="1" si="25"/>
        <v/>
      </c>
      <c r="E442" s="225" t="str">
        <f t="shared" ca="1" si="26"/>
        <v/>
      </c>
      <c r="F442" s="225" t="str">
        <f t="shared" ca="1" si="27"/>
        <v/>
      </c>
      <c r="G442" s="225" t="str">
        <f t="shared" ca="1" si="28"/>
        <v/>
      </c>
      <c r="H442" s="225" t="str">
        <f t="shared" ca="1" si="29"/>
        <v/>
      </c>
      <c r="I442" s="225" t="str">
        <f t="shared" ca="1" si="30"/>
        <v/>
      </c>
      <c r="J442" s="225" t="str">
        <f t="shared" ca="1" si="31"/>
        <v/>
      </c>
      <c r="K442" s="225" t="str">
        <f t="shared" ca="1" si="32"/>
        <v/>
      </c>
      <c r="L442" s="225" t="str">
        <f t="shared" ca="1" si="33"/>
        <v/>
      </c>
      <c r="M442" s="210" t="str">
        <f t="shared" ca="1" si="34"/>
        <v/>
      </c>
      <c r="N442" s="210" t="str">
        <f t="shared" ca="1" si="35"/>
        <v/>
      </c>
      <c r="O442" s="224">
        <f t="shared" ca="1" si="36"/>
        <v>0</v>
      </c>
      <c r="BE442" s="123"/>
      <c r="BF442" s="123"/>
    </row>
    <row r="443" spans="1:58">
      <c r="A443" s="224">
        <v>70</v>
      </c>
      <c r="B443" s="224" t="str">
        <f ca="1">IF(O443&gt;0,MAX($B$372:B442)+1,"")</f>
        <v/>
      </c>
      <c r="C443" s="224" t="str">
        <f ca="1">IF(ISERROR(INDEX(WS,ROWS($A$374:$A443))),"",MID(INDEX(WS,ROWS($A$374:$A443)), FIND("]",INDEX(WS,ROWS($A$374:$A443)))+1,32))&amp;T(NOW())</f>
        <v/>
      </c>
      <c r="D443" s="225" t="str">
        <f t="shared" ca="1" si="25"/>
        <v/>
      </c>
      <c r="E443" s="225" t="str">
        <f t="shared" ca="1" si="26"/>
        <v/>
      </c>
      <c r="F443" s="225" t="str">
        <f t="shared" ca="1" si="27"/>
        <v/>
      </c>
      <c r="G443" s="225" t="str">
        <f t="shared" ca="1" si="28"/>
        <v/>
      </c>
      <c r="H443" s="225" t="str">
        <f t="shared" ca="1" si="29"/>
        <v/>
      </c>
      <c r="I443" s="225" t="str">
        <f t="shared" ca="1" si="30"/>
        <v/>
      </c>
      <c r="J443" s="225" t="str">
        <f t="shared" ca="1" si="31"/>
        <v/>
      </c>
      <c r="K443" s="225" t="str">
        <f t="shared" ca="1" si="32"/>
        <v/>
      </c>
      <c r="L443" s="225" t="str">
        <f t="shared" ca="1" si="33"/>
        <v/>
      </c>
      <c r="M443" s="210" t="str">
        <f t="shared" ca="1" si="34"/>
        <v/>
      </c>
      <c r="N443" s="210" t="str">
        <f t="shared" ca="1" si="35"/>
        <v/>
      </c>
      <c r="O443" s="224">
        <f t="shared" ca="1" si="36"/>
        <v>0</v>
      </c>
      <c r="BE443" s="123"/>
      <c r="BF443" s="123"/>
    </row>
    <row r="444" spans="1:58">
      <c r="A444" s="224">
        <v>71</v>
      </c>
      <c r="B444" s="224" t="str">
        <f ca="1">IF(O444&gt;0,MAX($B$372:B443)+1,"")</f>
        <v/>
      </c>
      <c r="C444" s="224" t="str">
        <f ca="1">IF(ISERROR(INDEX(WS,ROWS($A$374:$A444))),"",MID(INDEX(WS,ROWS($A$374:$A444)), FIND("]",INDEX(WS,ROWS($A$374:$A444)))+1,32))&amp;T(NOW())</f>
        <v/>
      </c>
      <c r="D444" s="225" t="str">
        <f t="shared" ca="1" si="25"/>
        <v/>
      </c>
      <c r="E444" s="225" t="str">
        <f t="shared" ca="1" si="26"/>
        <v/>
      </c>
      <c r="F444" s="225" t="str">
        <f t="shared" ca="1" si="27"/>
        <v/>
      </c>
      <c r="G444" s="225" t="str">
        <f t="shared" ca="1" si="28"/>
        <v/>
      </c>
      <c r="H444" s="225" t="str">
        <f t="shared" ca="1" si="29"/>
        <v/>
      </c>
      <c r="I444" s="225" t="str">
        <f t="shared" ca="1" si="30"/>
        <v/>
      </c>
      <c r="J444" s="225" t="str">
        <f t="shared" ca="1" si="31"/>
        <v/>
      </c>
      <c r="K444" s="225" t="str">
        <f t="shared" ca="1" si="32"/>
        <v/>
      </c>
      <c r="L444" s="225" t="str">
        <f t="shared" ca="1" si="33"/>
        <v/>
      </c>
      <c r="M444" s="210" t="str">
        <f t="shared" ca="1" si="34"/>
        <v/>
      </c>
      <c r="N444" s="210" t="str">
        <f t="shared" ca="1" si="35"/>
        <v/>
      </c>
      <c r="O444" s="224">
        <f t="shared" ca="1" si="36"/>
        <v>0</v>
      </c>
      <c r="BE444" s="123"/>
      <c r="BF444" s="123"/>
    </row>
    <row r="445" spans="1:58">
      <c r="A445" s="224">
        <v>72</v>
      </c>
      <c r="B445" s="224" t="str">
        <f ca="1">IF(O445&gt;0,MAX($B$372:B444)+1,"")</f>
        <v/>
      </c>
      <c r="C445" s="224" t="str">
        <f ca="1">IF(ISERROR(INDEX(WS,ROWS($A$374:$A445))),"",MID(INDEX(WS,ROWS($A$374:$A445)), FIND("]",INDEX(WS,ROWS($A$374:$A445)))+1,32))&amp;T(NOW())</f>
        <v/>
      </c>
      <c r="D445" s="225" t="str">
        <f t="shared" ca="1" si="25"/>
        <v/>
      </c>
      <c r="E445" s="225" t="str">
        <f t="shared" ca="1" si="26"/>
        <v/>
      </c>
      <c r="F445" s="225" t="str">
        <f t="shared" ca="1" si="27"/>
        <v/>
      </c>
      <c r="G445" s="225" t="str">
        <f t="shared" ca="1" si="28"/>
        <v/>
      </c>
      <c r="H445" s="225" t="str">
        <f t="shared" ca="1" si="29"/>
        <v/>
      </c>
      <c r="I445" s="225" t="str">
        <f t="shared" ca="1" si="30"/>
        <v/>
      </c>
      <c r="J445" s="225" t="str">
        <f t="shared" ca="1" si="31"/>
        <v/>
      </c>
      <c r="K445" s="225" t="str">
        <f t="shared" ca="1" si="32"/>
        <v/>
      </c>
      <c r="L445" s="225" t="str">
        <f t="shared" ca="1" si="33"/>
        <v/>
      </c>
      <c r="M445" s="210" t="str">
        <f t="shared" ca="1" si="34"/>
        <v/>
      </c>
      <c r="N445" s="210" t="str">
        <f t="shared" ca="1" si="35"/>
        <v/>
      </c>
      <c r="O445" s="224">
        <f t="shared" ca="1" si="36"/>
        <v>0</v>
      </c>
      <c r="BE445" s="123"/>
      <c r="BF445" s="123"/>
    </row>
    <row r="446" spans="1:58">
      <c r="A446" s="224">
        <v>73</v>
      </c>
      <c r="B446" s="224" t="str">
        <f ca="1">IF(O446&gt;0,MAX($B$372:B445)+1,"")</f>
        <v/>
      </c>
      <c r="C446" s="224" t="str">
        <f ca="1">IF(ISERROR(INDEX(WS,ROWS($A$374:$A446))),"",MID(INDEX(WS,ROWS($A$374:$A446)), FIND("]",INDEX(WS,ROWS($A$374:$A446)))+1,32))&amp;T(NOW())</f>
        <v/>
      </c>
      <c r="D446" s="225" t="str">
        <f t="shared" ca="1" si="25"/>
        <v/>
      </c>
      <c r="E446" s="225" t="str">
        <f t="shared" ca="1" si="26"/>
        <v/>
      </c>
      <c r="F446" s="225" t="str">
        <f t="shared" ca="1" si="27"/>
        <v/>
      </c>
      <c r="G446" s="225" t="str">
        <f t="shared" ca="1" si="28"/>
        <v/>
      </c>
      <c r="H446" s="225" t="str">
        <f t="shared" ca="1" si="29"/>
        <v/>
      </c>
      <c r="I446" s="225" t="str">
        <f t="shared" ca="1" si="30"/>
        <v/>
      </c>
      <c r="J446" s="225" t="str">
        <f t="shared" ca="1" si="31"/>
        <v/>
      </c>
      <c r="K446" s="225" t="str">
        <f t="shared" ca="1" si="32"/>
        <v/>
      </c>
      <c r="L446" s="225" t="str">
        <f t="shared" ca="1" si="33"/>
        <v/>
      </c>
      <c r="M446" s="210" t="str">
        <f t="shared" ca="1" si="34"/>
        <v/>
      </c>
      <c r="N446" s="210" t="str">
        <f t="shared" ca="1" si="35"/>
        <v/>
      </c>
      <c r="O446" s="224">
        <f t="shared" ca="1" si="36"/>
        <v>0</v>
      </c>
      <c r="BE446" s="123"/>
      <c r="BF446" s="123"/>
    </row>
    <row r="447" spans="1:58">
      <c r="A447" s="224">
        <v>74</v>
      </c>
      <c r="B447" s="224" t="str">
        <f ca="1">IF(O447&gt;0,MAX($B$372:B446)+1,"")</f>
        <v/>
      </c>
      <c r="C447" s="224" t="str">
        <f ca="1">IF(ISERROR(INDEX(WS,ROWS($A$374:$A447))),"",MID(INDEX(WS,ROWS($A$374:$A447)), FIND("]",INDEX(WS,ROWS($A$374:$A447)))+1,32))&amp;T(NOW())</f>
        <v/>
      </c>
      <c r="D447" s="225" t="str">
        <f t="shared" ca="1" si="25"/>
        <v/>
      </c>
      <c r="E447" s="225" t="str">
        <f t="shared" ca="1" si="26"/>
        <v/>
      </c>
      <c r="F447" s="225" t="str">
        <f t="shared" ca="1" si="27"/>
        <v/>
      </c>
      <c r="G447" s="225" t="str">
        <f t="shared" ca="1" si="28"/>
        <v/>
      </c>
      <c r="H447" s="225" t="str">
        <f t="shared" ca="1" si="29"/>
        <v/>
      </c>
      <c r="I447" s="225" t="str">
        <f t="shared" ca="1" si="30"/>
        <v/>
      </c>
      <c r="J447" s="225" t="str">
        <f t="shared" ca="1" si="31"/>
        <v/>
      </c>
      <c r="K447" s="225" t="str">
        <f t="shared" ca="1" si="32"/>
        <v/>
      </c>
      <c r="L447" s="225" t="str">
        <f t="shared" ca="1" si="33"/>
        <v/>
      </c>
      <c r="M447" s="210" t="str">
        <f t="shared" ca="1" si="34"/>
        <v/>
      </c>
      <c r="N447" s="210" t="str">
        <f t="shared" ca="1" si="35"/>
        <v/>
      </c>
      <c r="O447" s="224">
        <f t="shared" ca="1" si="36"/>
        <v>0</v>
      </c>
      <c r="BE447" s="123"/>
      <c r="BF447" s="123"/>
    </row>
    <row r="448" spans="1:58">
      <c r="A448" s="224">
        <v>75</v>
      </c>
      <c r="B448" s="224" t="str">
        <f ca="1">IF(O448&gt;0,MAX($B$372:B447)+1,"")</f>
        <v/>
      </c>
      <c r="C448" s="224" t="str">
        <f ca="1">IF(ISERROR(INDEX(WS,ROWS($A$374:$A448))),"",MID(INDEX(WS,ROWS($A$374:$A448)), FIND("]",INDEX(WS,ROWS($A$374:$A448)))+1,32))&amp;T(NOW())</f>
        <v/>
      </c>
      <c r="D448" s="225" t="str">
        <f t="shared" ca="1" si="25"/>
        <v/>
      </c>
      <c r="E448" s="225" t="str">
        <f t="shared" ca="1" si="26"/>
        <v/>
      </c>
      <c r="F448" s="225" t="str">
        <f t="shared" ca="1" si="27"/>
        <v/>
      </c>
      <c r="G448" s="225" t="str">
        <f t="shared" ca="1" si="28"/>
        <v/>
      </c>
      <c r="H448" s="225" t="str">
        <f t="shared" ca="1" si="29"/>
        <v/>
      </c>
      <c r="I448" s="225" t="str">
        <f t="shared" ca="1" si="30"/>
        <v/>
      </c>
      <c r="J448" s="225" t="str">
        <f t="shared" ca="1" si="31"/>
        <v/>
      </c>
      <c r="K448" s="225" t="str">
        <f t="shared" ca="1" si="32"/>
        <v/>
      </c>
      <c r="L448" s="225" t="str">
        <f t="shared" ca="1" si="33"/>
        <v/>
      </c>
      <c r="M448" s="210" t="str">
        <f t="shared" ca="1" si="34"/>
        <v/>
      </c>
      <c r="N448" s="210" t="str">
        <f t="shared" ca="1" si="35"/>
        <v/>
      </c>
      <c r="O448" s="224">
        <f t="shared" ca="1" si="36"/>
        <v>0</v>
      </c>
      <c r="BE448" s="123"/>
      <c r="BF448" s="123"/>
    </row>
    <row r="449" spans="1:58">
      <c r="A449" s="224">
        <v>76</v>
      </c>
      <c r="B449" s="224" t="str">
        <f ca="1">IF(O449&gt;0,MAX($B$372:B448)+1,"")</f>
        <v/>
      </c>
      <c r="C449" s="224" t="str">
        <f ca="1">IF(ISERROR(INDEX(WS,ROWS($A$374:$A449))),"",MID(INDEX(WS,ROWS($A$374:$A449)), FIND("]",INDEX(WS,ROWS($A$374:$A449)))+1,32))&amp;T(NOW())</f>
        <v/>
      </c>
      <c r="D449" s="225" t="str">
        <f t="shared" ca="1" si="25"/>
        <v/>
      </c>
      <c r="E449" s="225" t="str">
        <f t="shared" ca="1" si="26"/>
        <v/>
      </c>
      <c r="F449" s="225" t="str">
        <f t="shared" ca="1" si="27"/>
        <v/>
      </c>
      <c r="G449" s="225" t="str">
        <f t="shared" ca="1" si="28"/>
        <v/>
      </c>
      <c r="H449" s="225" t="str">
        <f t="shared" ca="1" si="29"/>
        <v/>
      </c>
      <c r="I449" s="225" t="str">
        <f t="shared" ca="1" si="30"/>
        <v/>
      </c>
      <c r="J449" s="225" t="str">
        <f t="shared" ca="1" si="31"/>
        <v/>
      </c>
      <c r="K449" s="225" t="str">
        <f t="shared" ca="1" si="32"/>
        <v/>
      </c>
      <c r="L449" s="225" t="str">
        <f t="shared" ca="1" si="33"/>
        <v/>
      </c>
      <c r="M449" s="210" t="str">
        <f t="shared" ca="1" si="34"/>
        <v/>
      </c>
      <c r="N449" s="210" t="str">
        <f t="shared" ca="1" si="35"/>
        <v/>
      </c>
      <c r="O449" s="224">
        <f t="shared" ca="1" si="36"/>
        <v>0</v>
      </c>
      <c r="BE449" s="123"/>
      <c r="BF449" s="123"/>
    </row>
    <row r="450" spans="1:58">
      <c r="A450" s="224">
        <v>77</v>
      </c>
      <c r="B450" s="224" t="str">
        <f ca="1">IF(O450&gt;0,MAX($B$372:B449)+1,"")</f>
        <v/>
      </c>
      <c r="C450" s="224" t="str">
        <f ca="1">IF(ISERROR(INDEX(WS,ROWS($A$374:$A450))),"",MID(INDEX(WS,ROWS($A$374:$A450)), FIND("]",INDEX(WS,ROWS($A$374:$A450)))+1,32))&amp;T(NOW())</f>
        <v/>
      </c>
      <c r="D450" s="225" t="str">
        <f t="shared" ca="1" si="25"/>
        <v/>
      </c>
      <c r="E450" s="225" t="str">
        <f t="shared" ca="1" si="26"/>
        <v/>
      </c>
      <c r="F450" s="225" t="str">
        <f t="shared" ca="1" si="27"/>
        <v/>
      </c>
      <c r="G450" s="225" t="str">
        <f t="shared" ca="1" si="28"/>
        <v/>
      </c>
      <c r="H450" s="225" t="str">
        <f t="shared" ca="1" si="29"/>
        <v/>
      </c>
      <c r="I450" s="225" t="str">
        <f t="shared" ca="1" si="30"/>
        <v/>
      </c>
      <c r="J450" s="225" t="str">
        <f t="shared" ca="1" si="31"/>
        <v/>
      </c>
      <c r="K450" s="225" t="str">
        <f t="shared" ca="1" si="32"/>
        <v/>
      </c>
      <c r="L450" s="225" t="str">
        <f t="shared" ca="1" si="33"/>
        <v/>
      </c>
      <c r="M450" s="210" t="str">
        <f t="shared" ca="1" si="34"/>
        <v/>
      </c>
      <c r="N450" s="210" t="str">
        <f t="shared" ca="1" si="35"/>
        <v/>
      </c>
      <c r="O450" s="224">
        <f t="shared" ca="1" si="36"/>
        <v>0</v>
      </c>
      <c r="BE450" s="123"/>
      <c r="BF450" s="123"/>
    </row>
    <row r="451" spans="1:58">
      <c r="A451" s="224">
        <v>78</v>
      </c>
      <c r="B451" s="224" t="str">
        <f ca="1">IF(O451&gt;0,MAX($B$372:B450)+1,"")</f>
        <v/>
      </c>
      <c r="C451" s="224" t="str">
        <f ca="1">IF(ISERROR(INDEX(WS,ROWS($A$374:$A451))),"",MID(INDEX(WS,ROWS($A$374:$A451)), FIND("]",INDEX(WS,ROWS($A$374:$A451)))+1,32))&amp;T(NOW())</f>
        <v/>
      </c>
      <c r="D451" s="225" t="str">
        <f t="shared" ca="1" si="25"/>
        <v/>
      </c>
      <c r="E451" s="225" t="str">
        <f t="shared" ca="1" si="26"/>
        <v/>
      </c>
      <c r="F451" s="225" t="str">
        <f t="shared" ca="1" si="27"/>
        <v/>
      </c>
      <c r="G451" s="225" t="str">
        <f t="shared" ca="1" si="28"/>
        <v/>
      </c>
      <c r="H451" s="225" t="str">
        <f t="shared" ca="1" si="29"/>
        <v/>
      </c>
      <c r="I451" s="225" t="str">
        <f t="shared" ca="1" si="30"/>
        <v/>
      </c>
      <c r="J451" s="225" t="str">
        <f t="shared" ca="1" si="31"/>
        <v/>
      </c>
      <c r="K451" s="225" t="str">
        <f t="shared" ca="1" si="32"/>
        <v/>
      </c>
      <c r="L451" s="225" t="str">
        <f t="shared" ca="1" si="33"/>
        <v/>
      </c>
      <c r="M451" s="210" t="str">
        <f t="shared" ca="1" si="34"/>
        <v/>
      </c>
      <c r="N451" s="210" t="str">
        <f t="shared" ca="1" si="35"/>
        <v/>
      </c>
      <c r="O451" s="224">
        <f t="shared" ca="1" si="36"/>
        <v>0</v>
      </c>
      <c r="BE451" s="123"/>
      <c r="BF451" s="123"/>
    </row>
    <row r="452" spans="1:58">
      <c r="A452" s="224">
        <v>79</v>
      </c>
      <c r="B452" s="224" t="str">
        <f ca="1">IF(O452&gt;0,MAX($B$372:B451)+1,"")</f>
        <v/>
      </c>
      <c r="C452" s="224" t="str">
        <f ca="1">IF(ISERROR(INDEX(WS,ROWS($A$374:$A452))),"",MID(INDEX(WS,ROWS($A$374:$A452)), FIND("]",INDEX(WS,ROWS($A$374:$A452)))+1,32))&amp;T(NOW())</f>
        <v/>
      </c>
      <c r="D452" s="225" t="str">
        <f t="shared" ca="1" si="25"/>
        <v/>
      </c>
      <c r="E452" s="225" t="str">
        <f t="shared" ca="1" si="26"/>
        <v/>
      </c>
      <c r="F452" s="225" t="str">
        <f t="shared" ca="1" si="27"/>
        <v/>
      </c>
      <c r="G452" s="225" t="str">
        <f t="shared" ca="1" si="28"/>
        <v/>
      </c>
      <c r="H452" s="225" t="str">
        <f t="shared" ca="1" si="29"/>
        <v/>
      </c>
      <c r="I452" s="225" t="str">
        <f t="shared" ca="1" si="30"/>
        <v/>
      </c>
      <c r="J452" s="225" t="str">
        <f t="shared" ca="1" si="31"/>
        <v/>
      </c>
      <c r="K452" s="225" t="str">
        <f t="shared" ca="1" si="32"/>
        <v/>
      </c>
      <c r="L452" s="225" t="str">
        <f t="shared" ca="1" si="33"/>
        <v/>
      </c>
      <c r="M452" s="210" t="str">
        <f t="shared" ca="1" si="34"/>
        <v/>
      </c>
      <c r="N452" s="210" t="str">
        <f t="shared" ca="1" si="35"/>
        <v/>
      </c>
      <c r="O452" s="224">
        <f t="shared" ca="1" si="36"/>
        <v>0</v>
      </c>
      <c r="BE452" s="123"/>
      <c r="BF452" s="123"/>
    </row>
    <row r="453" spans="1:58">
      <c r="A453" s="224">
        <v>80</v>
      </c>
      <c r="B453" s="224" t="str">
        <f ca="1">IF(O453&gt;0,MAX($B$372:B452)+1,"")</f>
        <v/>
      </c>
      <c r="C453" s="224" t="str">
        <f ca="1">IF(ISERROR(INDEX(WS,ROWS($A$374:$A453))),"",MID(INDEX(WS,ROWS($A$374:$A453)), FIND("]",INDEX(WS,ROWS($A$374:$A453)))+1,32))&amp;T(NOW())</f>
        <v/>
      </c>
      <c r="D453" s="225" t="str">
        <f t="shared" ca="1" si="25"/>
        <v/>
      </c>
      <c r="E453" s="225" t="str">
        <f t="shared" ca="1" si="26"/>
        <v/>
      </c>
      <c r="F453" s="225" t="str">
        <f t="shared" ca="1" si="27"/>
        <v/>
      </c>
      <c r="G453" s="225" t="str">
        <f t="shared" ca="1" si="28"/>
        <v/>
      </c>
      <c r="H453" s="225" t="str">
        <f t="shared" ca="1" si="29"/>
        <v/>
      </c>
      <c r="I453" s="225" t="str">
        <f t="shared" ca="1" si="30"/>
        <v/>
      </c>
      <c r="J453" s="225" t="str">
        <f t="shared" ca="1" si="31"/>
        <v/>
      </c>
      <c r="K453" s="225" t="str">
        <f t="shared" ca="1" si="32"/>
        <v/>
      </c>
      <c r="L453" s="225" t="str">
        <f t="shared" ca="1" si="33"/>
        <v/>
      </c>
      <c r="M453" s="210" t="str">
        <f t="shared" ca="1" si="34"/>
        <v/>
      </c>
      <c r="N453" s="210" t="str">
        <f t="shared" ca="1" si="35"/>
        <v/>
      </c>
      <c r="O453" s="224">
        <f t="shared" ca="1" si="36"/>
        <v>0</v>
      </c>
      <c r="BE453" s="123"/>
      <c r="BF453" s="123"/>
    </row>
    <row r="454" spans="1:58">
      <c r="A454" s="224">
        <v>81</v>
      </c>
      <c r="B454" s="224" t="str">
        <f ca="1">IF(O454&gt;0,MAX($B$372:B453)+1,"")</f>
        <v/>
      </c>
      <c r="C454" s="224" t="str">
        <f ca="1">IF(ISERROR(INDEX(WS,ROWS($A$374:$A454))),"",MID(INDEX(WS,ROWS($A$374:$A454)), FIND("]",INDEX(WS,ROWS($A$374:$A454)))+1,32))&amp;T(NOW())</f>
        <v/>
      </c>
      <c r="D454" s="225" t="str">
        <f t="shared" ca="1" si="25"/>
        <v/>
      </c>
      <c r="E454" s="225" t="str">
        <f t="shared" ca="1" si="26"/>
        <v/>
      </c>
      <c r="F454" s="225" t="str">
        <f t="shared" ca="1" si="27"/>
        <v/>
      </c>
      <c r="G454" s="225" t="str">
        <f t="shared" ca="1" si="28"/>
        <v/>
      </c>
      <c r="H454" s="225" t="str">
        <f t="shared" ca="1" si="29"/>
        <v/>
      </c>
      <c r="I454" s="225" t="str">
        <f t="shared" ca="1" si="30"/>
        <v/>
      </c>
      <c r="J454" s="225" t="str">
        <f t="shared" ca="1" si="31"/>
        <v/>
      </c>
      <c r="K454" s="225" t="str">
        <f t="shared" ca="1" si="32"/>
        <v/>
      </c>
      <c r="L454" s="225" t="str">
        <f t="shared" ca="1" si="33"/>
        <v/>
      </c>
      <c r="M454" s="210" t="str">
        <f t="shared" ca="1" si="34"/>
        <v/>
      </c>
      <c r="N454" s="210" t="str">
        <f t="shared" ca="1" si="35"/>
        <v/>
      </c>
      <c r="O454" s="224">
        <f t="shared" ca="1" si="36"/>
        <v>0</v>
      </c>
      <c r="BE454" s="123"/>
      <c r="BF454" s="123"/>
    </row>
    <row r="455" spans="1:58">
      <c r="A455" s="224">
        <v>82</v>
      </c>
      <c r="B455" s="224" t="str">
        <f ca="1">IF(O455&gt;0,MAX($B$372:B454)+1,"")</f>
        <v/>
      </c>
      <c r="C455" s="224" t="str">
        <f ca="1">IF(ISERROR(INDEX(WS,ROWS($A$374:$A455))),"",MID(INDEX(WS,ROWS($A$374:$A455)), FIND("]",INDEX(WS,ROWS($A$374:$A455)))+1,32))&amp;T(NOW())</f>
        <v/>
      </c>
      <c r="D455" s="225" t="str">
        <f t="shared" ca="1" si="25"/>
        <v/>
      </c>
      <c r="E455" s="225" t="str">
        <f t="shared" ca="1" si="26"/>
        <v/>
      </c>
      <c r="F455" s="225" t="str">
        <f t="shared" ca="1" si="27"/>
        <v/>
      </c>
      <c r="G455" s="225" t="str">
        <f t="shared" ca="1" si="28"/>
        <v/>
      </c>
      <c r="H455" s="225" t="str">
        <f t="shared" ca="1" si="29"/>
        <v/>
      </c>
      <c r="I455" s="225" t="str">
        <f t="shared" ca="1" si="30"/>
        <v/>
      </c>
      <c r="J455" s="225" t="str">
        <f t="shared" ca="1" si="31"/>
        <v/>
      </c>
      <c r="K455" s="225" t="str">
        <f t="shared" ca="1" si="32"/>
        <v/>
      </c>
      <c r="L455" s="225" t="str">
        <f t="shared" ca="1" si="33"/>
        <v/>
      </c>
      <c r="M455" s="210" t="str">
        <f t="shared" ca="1" si="34"/>
        <v/>
      </c>
      <c r="N455" s="210" t="str">
        <f t="shared" ca="1" si="35"/>
        <v/>
      </c>
      <c r="O455" s="224">
        <f t="shared" ca="1" si="36"/>
        <v>0</v>
      </c>
      <c r="BE455" s="123"/>
      <c r="BF455" s="123"/>
    </row>
    <row r="456" spans="1:58">
      <c r="A456" s="224">
        <v>83</v>
      </c>
      <c r="B456" s="224" t="str">
        <f ca="1">IF(O456&gt;0,MAX($B$372:B455)+1,"")</f>
        <v/>
      </c>
      <c r="C456" s="224" t="str">
        <f ca="1">IF(ISERROR(INDEX(WS,ROWS($A$374:$A456))),"",MID(INDEX(WS,ROWS($A$374:$A456)), FIND("]",INDEX(WS,ROWS($A$374:$A456)))+1,32))&amp;T(NOW())</f>
        <v/>
      </c>
      <c r="D456" s="225" t="str">
        <f t="shared" ca="1" si="25"/>
        <v/>
      </c>
      <c r="E456" s="225" t="str">
        <f t="shared" ca="1" si="26"/>
        <v/>
      </c>
      <c r="F456" s="225" t="str">
        <f t="shared" ca="1" si="27"/>
        <v/>
      </c>
      <c r="G456" s="225" t="str">
        <f t="shared" ca="1" si="28"/>
        <v/>
      </c>
      <c r="H456" s="225" t="str">
        <f t="shared" ca="1" si="29"/>
        <v/>
      </c>
      <c r="I456" s="225" t="str">
        <f t="shared" ca="1" si="30"/>
        <v/>
      </c>
      <c r="J456" s="225" t="str">
        <f t="shared" ca="1" si="31"/>
        <v/>
      </c>
      <c r="K456" s="225" t="str">
        <f t="shared" ca="1" si="32"/>
        <v/>
      </c>
      <c r="L456" s="225" t="str">
        <f t="shared" ca="1" si="33"/>
        <v/>
      </c>
      <c r="M456" s="210" t="str">
        <f t="shared" ca="1" si="34"/>
        <v/>
      </c>
      <c r="N456" s="210" t="str">
        <f t="shared" ca="1" si="35"/>
        <v/>
      </c>
      <c r="O456" s="224">
        <f t="shared" ca="1" si="36"/>
        <v>0</v>
      </c>
      <c r="BE456" s="123"/>
      <c r="BF456" s="123"/>
    </row>
    <row r="457" spans="1:58">
      <c r="A457" s="224">
        <v>84</v>
      </c>
      <c r="B457" s="224" t="str">
        <f ca="1">IF(O457&gt;0,MAX($B$372:B456)+1,"")</f>
        <v/>
      </c>
      <c r="C457" s="224" t="str">
        <f ca="1">IF(ISERROR(INDEX(WS,ROWS($A$374:$A457))),"",MID(INDEX(WS,ROWS($A$374:$A457)), FIND("]",INDEX(WS,ROWS($A$374:$A457)))+1,32))&amp;T(NOW())</f>
        <v/>
      </c>
      <c r="D457" s="225" t="str">
        <f t="shared" ca="1" si="25"/>
        <v/>
      </c>
      <c r="E457" s="225" t="str">
        <f t="shared" ca="1" si="26"/>
        <v/>
      </c>
      <c r="F457" s="225" t="str">
        <f t="shared" ca="1" si="27"/>
        <v/>
      </c>
      <c r="G457" s="225" t="str">
        <f t="shared" ca="1" si="28"/>
        <v/>
      </c>
      <c r="H457" s="225" t="str">
        <f t="shared" ca="1" si="29"/>
        <v/>
      </c>
      <c r="I457" s="225" t="str">
        <f t="shared" ca="1" si="30"/>
        <v/>
      </c>
      <c r="J457" s="225" t="str">
        <f t="shared" ca="1" si="31"/>
        <v/>
      </c>
      <c r="K457" s="225" t="str">
        <f t="shared" ca="1" si="32"/>
        <v/>
      </c>
      <c r="L457" s="225" t="str">
        <f t="shared" ca="1" si="33"/>
        <v/>
      </c>
      <c r="M457" s="210" t="str">
        <f t="shared" ca="1" si="34"/>
        <v/>
      </c>
      <c r="N457" s="210" t="str">
        <f t="shared" ca="1" si="35"/>
        <v/>
      </c>
      <c r="O457" s="224">
        <f t="shared" ca="1" si="36"/>
        <v>0</v>
      </c>
      <c r="BE457" s="123"/>
      <c r="BF457" s="123"/>
    </row>
    <row r="458" spans="1:58">
      <c r="A458" s="224">
        <v>85</v>
      </c>
      <c r="B458" s="224" t="str">
        <f ca="1">IF(O458&gt;0,MAX($B$372:B457)+1,"")</f>
        <v/>
      </c>
      <c r="C458" s="224" t="str">
        <f ca="1">IF(ISERROR(INDEX(WS,ROWS($A$374:$A458))),"",MID(INDEX(WS,ROWS($A$374:$A458)), FIND("]",INDEX(WS,ROWS($A$374:$A458)))+1,32))&amp;T(NOW())</f>
        <v/>
      </c>
      <c r="D458" s="225" t="str">
        <f t="shared" ca="1" si="25"/>
        <v/>
      </c>
      <c r="E458" s="225" t="str">
        <f t="shared" ca="1" si="26"/>
        <v/>
      </c>
      <c r="F458" s="225" t="str">
        <f t="shared" ca="1" si="27"/>
        <v/>
      </c>
      <c r="G458" s="225" t="str">
        <f t="shared" ca="1" si="28"/>
        <v/>
      </c>
      <c r="H458" s="225" t="str">
        <f t="shared" ca="1" si="29"/>
        <v/>
      </c>
      <c r="I458" s="225" t="str">
        <f t="shared" ca="1" si="30"/>
        <v/>
      </c>
      <c r="J458" s="225" t="str">
        <f t="shared" ca="1" si="31"/>
        <v/>
      </c>
      <c r="K458" s="225" t="str">
        <f t="shared" ca="1" si="32"/>
        <v/>
      </c>
      <c r="L458" s="225" t="str">
        <f t="shared" ca="1" si="33"/>
        <v/>
      </c>
      <c r="M458" s="210" t="str">
        <f t="shared" ca="1" si="34"/>
        <v/>
      </c>
      <c r="N458" s="210" t="str">
        <f t="shared" ca="1" si="35"/>
        <v/>
      </c>
      <c r="O458" s="224">
        <f t="shared" ca="1" si="36"/>
        <v>0</v>
      </c>
      <c r="BE458" s="123"/>
      <c r="BF458" s="123"/>
    </row>
    <row r="459" spans="1:58">
      <c r="A459" s="224">
        <v>86</v>
      </c>
      <c r="B459" s="224" t="str">
        <f ca="1">IF(O459&gt;0,MAX($B$372:B458)+1,"")</f>
        <v/>
      </c>
      <c r="C459" s="224" t="str">
        <f ca="1">IF(ISERROR(INDEX(WS,ROWS($A$374:$A459))),"",MID(INDEX(WS,ROWS($A$374:$A459)), FIND("]",INDEX(WS,ROWS($A$374:$A459)))+1,32))&amp;T(NOW())</f>
        <v/>
      </c>
      <c r="D459" s="225" t="str">
        <f t="shared" ca="1" si="25"/>
        <v/>
      </c>
      <c r="E459" s="225" t="str">
        <f t="shared" ca="1" si="26"/>
        <v/>
      </c>
      <c r="F459" s="225" t="str">
        <f t="shared" ca="1" si="27"/>
        <v/>
      </c>
      <c r="G459" s="225" t="str">
        <f t="shared" ca="1" si="28"/>
        <v/>
      </c>
      <c r="H459" s="225" t="str">
        <f t="shared" ca="1" si="29"/>
        <v/>
      </c>
      <c r="I459" s="225" t="str">
        <f t="shared" ca="1" si="30"/>
        <v/>
      </c>
      <c r="J459" s="225" t="str">
        <f t="shared" ca="1" si="31"/>
        <v/>
      </c>
      <c r="K459" s="225" t="str">
        <f t="shared" ca="1" si="32"/>
        <v/>
      </c>
      <c r="L459" s="225" t="str">
        <f t="shared" ca="1" si="33"/>
        <v/>
      </c>
      <c r="M459" s="210" t="str">
        <f t="shared" ca="1" si="34"/>
        <v/>
      </c>
      <c r="N459" s="210" t="str">
        <f t="shared" ca="1" si="35"/>
        <v/>
      </c>
      <c r="O459" s="224">
        <f t="shared" ca="1" si="36"/>
        <v>0</v>
      </c>
      <c r="BE459" s="123"/>
      <c r="BF459" s="123"/>
    </row>
    <row r="460" spans="1:58">
      <c r="A460" s="224">
        <v>87</v>
      </c>
      <c r="B460" s="224" t="str">
        <f ca="1">IF(O460&gt;0,MAX($B$372:B459)+1,"")</f>
        <v/>
      </c>
      <c r="C460" s="224" t="str">
        <f ca="1">IF(ISERROR(INDEX(WS,ROWS($A$374:$A460))),"",MID(INDEX(WS,ROWS($A$374:$A460)), FIND("]",INDEX(WS,ROWS($A$374:$A460)))+1,32))&amp;T(NOW())</f>
        <v/>
      </c>
      <c r="D460" s="225" t="str">
        <f t="shared" ca="1" si="25"/>
        <v/>
      </c>
      <c r="E460" s="225" t="str">
        <f t="shared" ca="1" si="26"/>
        <v/>
      </c>
      <c r="F460" s="225" t="str">
        <f t="shared" ca="1" si="27"/>
        <v/>
      </c>
      <c r="G460" s="225" t="str">
        <f t="shared" ca="1" si="28"/>
        <v/>
      </c>
      <c r="H460" s="225" t="str">
        <f t="shared" ca="1" si="29"/>
        <v/>
      </c>
      <c r="I460" s="225" t="str">
        <f t="shared" ca="1" si="30"/>
        <v/>
      </c>
      <c r="J460" s="225" t="str">
        <f t="shared" ca="1" si="31"/>
        <v/>
      </c>
      <c r="K460" s="225" t="str">
        <f t="shared" ca="1" si="32"/>
        <v/>
      </c>
      <c r="L460" s="225" t="str">
        <f t="shared" ca="1" si="33"/>
        <v/>
      </c>
      <c r="M460" s="210" t="str">
        <f t="shared" ca="1" si="34"/>
        <v/>
      </c>
      <c r="N460" s="210" t="str">
        <f t="shared" ca="1" si="35"/>
        <v/>
      </c>
      <c r="O460" s="224">
        <f t="shared" ca="1" si="36"/>
        <v>0</v>
      </c>
      <c r="BE460" s="123"/>
      <c r="BF460" s="123"/>
    </row>
    <row r="461" spans="1:58">
      <c r="A461" s="224">
        <v>88</v>
      </c>
      <c r="B461" s="224" t="str">
        <f ca="1">IF(O461&gt;0,MAX($B$372:B460)+1,"")</f>
        <v/>
      </c>
      <c r="C461" s="224" t="str">
        <f ca="1">IF(ISERROR(INDEX(WS,ROWS($A$374:$A461))),"",MID(INDEX(WS,ROWS($A$374:$A461)), FIND("]",INDEX(WS,ROWS($A$374:$A461)))+1,32))&amp;T(NOW())</f>
        <v/>
      </c>
      <c r="D461" s="225" t="str">
        <f t="shared" ca="1" si="25"/>
        <v/>
      </c>
      <c r="E461" s="225" t="str">
        <f t="shared" ca="1" si="26"/>
        <v/>
      </c>
      <c r="F461" s="225" t="str">
        <f t="shared" ca="1" si="27"/>
        <v/>
      </c>
      <c r="G461" s="225" t="str">
        <f t="shared" ca="1" si="28"/>
        <v/>
      </c>
      <c r="H461" s="225" t="str">
        <f t="shared" ca="1" si="29"/>
        <v/>
      </c>
      <c r="I461" s="225" t="str">
        <f t="shared" ca="1" si="30"/>
        <v/>
      </c>
      <c r="J461" s="225" t="str">
        <f t="shared" ca="1" si="31"/>
        <v/>
      </c>
      <c r="K461" s="225" t="str">
        <f t="shared" ca="1" si="32"/>
        <v/>
      </c>
      <c r="L461" s="225" t="str">
        <f t="shared" ca="1" si="33"/>
        <v/>
      </c>
      <c r="M461" s="210" t="str">
        <f t="shared" ca="1" si="34"/>
        <v/>
      </c>
      <c r="N461" s="210" t="str">
        <f t="shared" ca="1" si="35"/>
        <v/>
      </c>
      <c r="O461" s="224">
        <f t="shared" ca="1" si="36"/>
        <v>0</v>
      </c>
      <c r="BE461" s="123"/>
      <c r="BF461" s="123"/>
    </row>
    <row r="462" spans="1:58">
      <c r="A462" s="224">
        <v>89</v>
      </c>
      <c r="B462" s="224" t="str">
        <f ca="1">IF(O462&gt;0,MAX($B$372:B461)+1,"")</f>
        <v/>
      </c>
      <c r="C462" s="224" t="str">
        <f ca="1">IF(ISERROR(INDEX(WS,ROWS($A$374:$A462))),"",MID(INDEX(WS,ROWS($A$374:$A462)), FIND("]",INDEX(WS,ROWS($A$374:$A462)))+1,32))&amp;T(NOW())</f>
        <v/>
      </c>
      <c r="D462" s="225" t="str">
        <f t="shared" ca="1" si="25"/>
        <v/>
      </c>
      <c r="E462" s="225" t="str">
        <f t="shared" ca="1" si="26"/>
        <v/>
      </c>
      <c r="F462" s="225" t="str">
        <f t="shared" ca="1" si="27"/>
        <v/>
      </c>
      <c r="G462" s="225" t="str">
        <f t="shared" ca="1" si="28"/>
        <v/>
      </c>
      <c r="H462" s="225" t="str">
        <f t="shared" ca="1" si="29"/>
        <v/>
      </c>
      <c r="I462" s="225" t="str">
        <f t="shared" ca="1" si="30"/>
        <v/>
      </c>
      <c r="J462" s="225" t="str">
        <f t="shared" ca="1" si="31"/>
        <v/>
      </c>
      <c r="K462" s="225" t="str">
        <f t="shared" ca="1" si="32"/>
        <v/>
      </c>
      <c r="L462" s="225" t="str">
        <f t="shared" ca="1" si="33"/>
        <v/>
      </c>
      <c r="M462" s="210" t="str">
        <f t="shared" ca="1" si="34"/>
        <v/>
      </c>
      <c r="N462" s="210" t="str">
        <f t="shared" ca="1" si="35"/>
        <v/>
      </c>
      <c r="O462" s="224">
        <f t="shared" ca="1" si="36"/>
        <v>0</v>
      </c>
      <c r="BE462" s="123"/>
      <c r="BF462" s="123"/>
    </row>
    <row r="463" spans="1:58">
      <c r="A463" s="224">
        <v>90</v>
      </c>
      <c r="B463" s="224" t="str">
        <f ca="1">IF(O463&gt;0,MAX($B$372:B462)+1,"")</f>
        <v/>
      </c>
      <c r="C463" s="224" t="str">
        <f ca="1">IF(ISERROR(INDEX(WS,ROWS($A$374:$A463))),"",MID(INDEX(WS,ROWS($A$374:$A463)), FIND("]",INDEX(WS,ROWS($A$374:$A463)))+1,32))&amp;T(NOW())</f>
        <v/>
      </c>
      <c r="D463" s="225" t="str">
        <f t="shared" ca="1" si="25"/>
        <v/>
      </c>
      <c r="E463" s="225" t="str">
        <f t="shared" ca="1" si="26"/>
        <v/>
      </c>
      <c r="F463" s="225" t="str">
        <f t="shared" ca="1" si="27"/>
        <v/>
      </c>
      <c r="G463" s="225" t="str">
        <f t="shared" ca="1" si="28"/>
        <v/>
      </c>
      <c r="H463" s="225" t="str">
        <f t="shared" ca="1" si="29"/>
        <v/>
      </c>
      <c r="I463" s="225" t="str">
        <f t="shared" ca="1" si="30"/>
        <v/>
      </c>
      <c r="J463" s="225" t="str">
        <f t="shared" ca="1" si="31"/>
        <v/>
      </c>
      <c r="K463" s="225" t="str">
        <f t="shared" ca="1" si="32"/>
        <v/>
      </c>
      <c r="L463" s="225" t="str">
        <f t="shared" ca="1" si="33"/>
        <v/>
      </c>
      <c r="M463" s="210" t="str">
        <f t="shared" ca="1" si="34"/>
        <v/>
      </c>
      <c r="N463" s="210" t="str">
        <f t="shared" ca="1" si="35"/>
        <v/>
      </c>
      <c r="O463" s="224">
        <f t="shared" ca="1" si="36"/>
        <v>0</v>
      </c>
      <c r="BE463" s="123"/>
      <c r="BF463" s="123"/>
    </row>
    <row r="464" spans="1:58">
      <c r="A464" s="224">
        <v>91</v>
      </c>
      <c r="B464" s="224" t="str">
        <f ca="1">IF(O464&gt;0,MAX($B$372:B463)+1,"")</f>
        <v/>
      </c>
      <c r="C464" s="224" t="str">
        <f ca="1">IF(ISERROR(INDEX(WS,ROWS($A$374:$A464))),"",MID(INDEX(WS,ROWS($A$374:$A464)), FIND("]",INDEX(WS,ROWS($A$374:$A464)))+1,32))&amp;T(NOW())</f>
        <v/>
      </c>
      <c r="D464" s="225" t="str">
        <f t="shared" ca="1" si="25"/>
        <v/>
      </c>
      <c r="E464" s="225" t="str">
        <f t="shared" ca="1" si="26"/>
        <v/>
      </c>
      <c r="F464" s="225" t="str">
        <f t="shared" ca="1" si="27"/>
        <v/>
      </c>
      <c r="G464" s="225" t="str">
        <f t="shared" ca="1" si="28"/>
        <v/>
      </c>
      <c r="H464" s="225" t="str">
        <f t="shared" ca="1" si="29"/>
        <v/>
      </c>
      <c r="I464" s="225" t="str">
        <f t="shared" ca="1" si="30"/>
        <v/>
      </c>
      <c r="J464" s="225" t="str">
        <f t="shared" ca="1" si="31"/>
        <v/>
      </c>
      <c r="K464" s="225" t="str">
        <f t="shared" ca="1" si="32"/>
        <v/>
      </c>
      <c r="L464" s="225" t="str">
        <f t="shared" ca="1" si="33"/>
        <v/>
      </c>
      <c r="M464" s="210" t="str">
        <f t="shared" ca="1" si="34"/>
        <v/>
      </c>
      <c r="N464" s="210" t="str">
        <f t="shared" ca="1" si="35"/>
        <v/>
      </c>
      <c r="O464" s="224">
        <f t="shared" ca="1" si="36"/>
        <v>0</v>
      </c>
      <c r="BE464" s="123"/>
      <c r="BF464" s="123"/>
    </row>
    <row r="465" spans="1:58">
      <c r="A465" s="224">
        <v>92</v>
      </c>
      <c r="B465" s="224" t="str">
        <f ca="1">IF(O465&gt;0,MAX($B$372:B464)+1,"")</f>
        <v/>
      </c>
      <c r="C465" s="224" t="str">
        <f ca="1">IF(ISERROR(INDEX(WS,ROWS($A$374:$A465))),"",MID(INDEX(WS,ROWS($A$374:$A465)), FIND("]",INDEX(WS,ROWS($A$374:$A465)))+1,32))&amp;T(NOW())</f>
        <v/>
      </c>
      <c r="D465" s="225" t="str">
        <f t="shared" ca="1" si="25"/>
        <v/>
      </c>
      <c r="E465" s="225" t="str">
        <f t="shared" ca="1" si="26"/>
        <v/>
      </c>
      <c r="F465" s="225" t="str">
        <f t="shared" ca="1" si="27"/>
        <v/>
      </c>
      <c r="G465" s="225" t="str">
        <f t="shared" ca="1" si="28"/>
        <v/>
      </c>
      <c r="H465" s="225" t="str">
        <f t="shared" ca="1" si="29"/>
        <v/>
      </c>
      <c r="I465" s="225" t="str">
        <f t="shared" ca="1" si="30"/>
        <v/>
      </c>
      <c r="J465" s="225" t="str">
        <f t="shared" ca="1" si="31"/>
        <v/>
      </c>
      <c r="K465" s="225" t="str">
        <f t="shared" ca="1" si="32"/>
        <v/>
      </c>
      <c r="L465" s="225" t="str">
        <f t="shared" ca="1" si="33"/>
        <v/>
      </c>
      <c r="M465" s="210" t="str">
        <f t="shared" ca="1" si="34"/>
        <v/>
      </c>
      <c r="N465" s="210" t="str">
        <f t="shared" ca="1" si="35"/>
        <v/>
      </c>
      <c r="O465" s="224">
        <f t="shared" ca="1" si="36"/>
        <v>0</v>
      </c>
      <c r="BE465" s="123"/>
      <c r="BF465" s="123"/>
    </row>
    <row r="466" spans="1:58">
      <c r="A466" s="224">
        <v>93</v>
      </c>
      <c r="B466" s="224" t="str">
        <f ca="1">IF(O466&gt;0,MAX($B$372:B465)+1,"")</f>
        <v/>
      </c>
      <c r="C466" s="224" t="str">
        <f ca="1">IF(ISERROR(INDEX(WS,ROWS($A$374:$A466))),"",MID(INDEX(WS,ROWS($A$374:$A466)), FIND("]",INDEX(WS,ROWS($A$374:$A466)))+1,32))&amp;T(NOW())</f>
        <v/>
      </c>
      <c r="D466" s="225" t="str">
        <f t="shared" ca="1" si="25"/>
        <v/>
      </c>
      <c r="E466" s="225" t="str">
        <f t="shared" ca="1" si="26"/>
        <v/>
      </c>
      <c r="F466" s="225" t="str">
        <f t="shared" ca="1" si="27"/>
        <v/>
      </c>
      <c r="G466" s="225" t="str">
        <f t="shared" ca="1" si="28"/>
        <v/>
      </c>
      <c r="H466" s="225" t="str">
        <f t="shared" ca="1" si="29"/>
        <v/>
      </c>
      <c r="I466" s="225" t="str">
        <f t="shared" ca="1" si="30"/>
        <v/>
      </c>
      <c r="J466" s="225" t="str">
        <f t="shared" ca="1" si="31"/>
        <v/>
      </c>
      <c r="K466" s="225" t="str">
        <f t="shared" ca="1" si="32"/>
        <v/>
      </c>
      <c r="L466" s="225" t="str">
        <f t="shared" ca="1" si="33"/>
        <v/>
      </c>
      <c r="M466" s="210" t="str">
        <f t="shared" ca="1" si="34"/>
        <v/>
      </c>
      <c r="N466" s="210" t="str">
        <f t="shared" ca="1" si="35"/>
        <v/>
      </c>
      <c r="O466" s="224">
        <f t="shared" ca="1" si="36"/>
        <v>0</v>
      </c>
      <c r="BE466" s="123"/>
      <c r="BF466" s="123"/>
    </row>
    <row r="467" spans="1:58">
      <c r="A467" s="224">
        <v>94</v>
      </c>
      <c r="B467" s="224" t="str">
        <f ca="1">IF(O467&gt;0,MAX($B$372:B466)+1,"")</f>
        <v/>
      </c>
      <c r="C467" s="224" t="str">
        <f ca="1">IF(ISERROR(INDEX(WS,ROWS($A$374:$A467))),"",MID(INDEX(WS,ROWS($A$374:$A467)), FIND("]",INDEX(WS,ROWS($A$374:$A467)))+1,32))&amp;T(NOW())</f>
        <v/>
      </c>
      <c r="D467" s="225" t="str">
        <f t="shared" ca="1" si="25"/>
        <v/>
      </c>
      <c r="E467" s="225" t="str">
        <f t="shared" ca="1" si="26"/>
        <v/>
      </c>
      <c r="F467" s="225" t="str">
        <f t="shared" ca="1" si="27"/>
        <v/>
      </c>
      <c r="G467" s="225" t="str">
        <f t="shared" ca="1" si="28"/>
        <v/>
      </c>
      <c r="H467" s="225" t="str">
        <f t="shared" ca="1" si="29"/>
        <v/>
      </c>
      <c r="I467" s="225" t="str">
        <f t="shared" ca="1" si="30"/>
        <v/>
      </c>
      <c r="J467" s="225" t="str">
        <f t="shared" ca="1" si="31"/>
        <v/>
      </c>
      <c r="K467" s="225" t="str">
        <f t="shared" ca="1" si="32"/>
        <v/>
      </c>
      <c r="L467" s="225" t="str">
        <f t="shared" ca="1" si="33"/>
        <v/>
      </c>
      <c r="M467" s="210" t="str">
        <f t="shared" ca="1" si="34"/>
        <v/>
      </c>
      <c r="N467" s="210" t="str">
        <f t="shared" ca="1" si="35"/>
        <v/>
      </c>
      <c r="O467" s="224">
        <f t="shared" ca="1" si="36"/>
        <v>0</v>
      </c>
      <c r="BE467" s="123"/>
      <c r="BF467" s="123"/>
    </row>
    <row r="468" spans="1:58">
      <c r="A468" s="224">
        <v>95</v>
      </c>
      <c r="B468" s="224" t="str">
        <f ca="1">IF(O468&gt;0,MAX($B$372:B467)+1,"")</f>
        <v/>
      </c>
      <c r="C468" s="224" t="str">
        <f ca="1">IF(ISERROR(INDEX(WS,ROWS($A$374:$A468))),"",MID(INDEX(WS,ROWS($A$374:$A468)), FIND("]",INDEX(WS,ROWS($A$374:$A468)))+1,32))&amp;T(NOW())</f>
        <v/>
      </c>
      <c r="D468" s="225" t="str">
        <f t="shared" ca="1" si="25"/>
        <v/>
      </c>
      <c r="E468" s="225" t="str">
        <f t="shared" ca="1" si="26"/>
        <v/>
      </c>
      <c r="F468" s="225" t="str">
        <f t="shared" ca="1" si="27"/>
        <v/>
      </c>
      <c r="G468" s="225" t="str">
        <f t="shared" ca="1" si="28"/>
        <v/>
      </c>
      <c r="H468" s="225" t="str">
        <f t="shared" ca="1" si="29"/>
        <v/>
      </c>
      <c r="I468" s="225" t="str">
        <f t="shared" ca="1" si="30"/>
        <v/>
      </c>
      <c r="J468" s="225" t="str">
        <f t="shared" ca="1" si="31"/>
        <v/>
      </c>
      <c r="K468" s="225" t="str">
        <f t="shared" ca="1" si="32"/>
        <v/>
      </c>
      <c r="L468" s="225" t="str">
        <f t="shared" ca="1" si="33"/>
        <v/>
      </c>
      <c r="M468" s="210" t="str">
        <f t="shared" ca="1" si="34"/>
        <v/>
      </c>
      <c r="N468" s="210" t="str">
        <f t="shared" ca="1" si="35"/>
        <v/>
      </c>
      <c r="O468" s="224">
        <f t="shared" ca="1" si="36"/>
        <v>0</v>
      </c>
      <c r="BE468" s="123"/>
      <c r="BF468" s="123"/>
    </row>
    <row r="469" spans="1:58">
      <c r="A469" s="224">
        <v>96</v>
      </c>
      <c r="B469" s="224" t="str">
        <f ca="1">IF(O469&gt;0,MAX($B$372:B468)+1,"")</f>
        <v/>
      </c>
      <c r="C469" s="224" t="str">
        <f ca="1">IF(ISERROR(INDEX(WS,ROWS($A$374:$A469))),"",MID(INDEX(WS,ROWS($A$374:$A469)), FIND("]",INDEX(WS,ROWS($A$374:$A469)))+1,32))&amp;T(NOW())</f>
        <v/>
      </c>
      <c r="D469" s="225" t="str">
        <f t="shared" ca="1" si="25"/>
        <v/>
      </c>
      <c r="E469" s="225" t="str">
        <f t="shared" ca="1" si="26"/>
        <v/>
      </c>
      <c r="F469" s="225" t="str">
        <f t="shared" ca="1" si="27"/>
        <v/>
      </c>
      <c r="G469" s="225" t="str">
        <f t="shared" ca="1" si="28"/>
        <v/>
      </c>
      <c r="H469" s="225" t="str">
        <f t="shared" ca="1" si="29"/>
        <v/>
      </c>
      <c r="I469" s="225" t="str">
        <f t="shared" ca="1" si="30"/>
        <v/>
      </c>
      <c r="J469" s="225" t="str">
        <f t="shared" ca="1" si="31"/>
        <v/>
      </c>
      <c r="K469" s="225" t="str">
        <f t="shared" ca="1" si="32"/>
        <v/>
      </c>
      <c r="L469" s="225" t="str">
        <f t="shared" ca="1" si="33"/>
        <v/>
      </c>
      <c r="M469" s="210" t="str">
        <f t="shared" ca="1" si="34"/>
        <v/>
      </c>
      <c r="N469" s="210" t="str">
        <f t="shared" ca="1" si="35"/>
        <v/>
      </c>
      <c r="O469" s="224">
        <f t="shared" ca="1" si="36"/>
        <v>0</v>
      </c>
      <c r="BE469" s="123"/>
      <c r="BF469" s="123"/>
    </row>
    <row r="470" spans="1:58">
      <c r="A470" s="224">
        <v>97</v>
      </c>
      <c r="B470" s="224" t="str">
        <f ca="1">IF(O470&gt;0,MAX($B$372:B469)+1,"")</f>
        <v/>
      </c>
      <c r="C470" s="224" t="str">
        <f ca="1">IF(ISERROR(INDEX(WS,ROWS($A$374:$A470))),"",MID(INDEX(WS,ROWS($A$374:$A470)), FIND("]",INDEX(WS,ROWS($A$374:$A470)))+1,32))&amp;T(NOW())</f>
        <v/>
      </c>
      <c r="D470" s="225" t="str">
        <f t="shared" ca="1" si="25"/>
        <v/>
      </c>
      <c r="E470" s="225" t="str">
        <f t="shared" ca="1" si="26"/>
        <v/>
      </c>
      <c r="F470" s="225" t="str">
        <f t="shared" ca="1" si="27"/>
        <v/>
      </c>
      <c r="G470" s="225" t="str">
        <f t="shared" ca="1" si="28"/>
        <v/>
      </c>
      <c r="H470" s="225" t="str">
        <f t="shared" ca="1" si="29"/>
        <v/>
      </c>
      <c r="I470" s="225" t="str">
        <f t="shared" ca="1" si="30"/>
        <v/>
      </c>
      <c r="J470" s="225" t="str">
        <f t="shared" ca="1" si="31"/>
        <v/>
      </c>
      <c r="K470" s="225" t="str">
        <f t="shared" ca="1" si="32"/>
        <v/>
      </c>
      <c r="L470" s="225" t="str">
        <f t="shared" ca="1" si="33"/>
        <v/>
      </c>
      <c r="M470" s="210" t="str">
        <f t="shared" ca="1" si="34"/>
        <v/>
      </c>
      <c r="N470" s="210" t="str">
        <f t="shared" ca="1" si="35"/>
        <v/>
      </c>
      <c r="O470" s="224">
        <f t="shared" ca="1" si="36"/>
        <v>0</v>
      </c>
      <c r="BE470" s="123"/>
      <c r="BF470" s="123"/>
    </row>
    <row r="471" spans="1:58">
      <c r="A471" s="224">
        <v>98</v>
      </c>
      <c r="B471" s="224" t="str">
        <f ca="1">IF(O471&gt;0,MAX($B$372:B470)+1,"")</f>
        <v/>
      </c>
      <c r="C471" s="224" t="str">
        <f ca="1">IF(ISERROR(INDEX(WS,ROWS($A$374:$A471))),"",MID(INDEX(WS,ROWS($A$374:$A471)), FIND("]",INDEX(WS,ROWS($A$374:$A471)))+1,32))&amp;T(NOW())</f>
        <v/>
      </c>
      <c r="D471" s="225" t="str">
        <f t="shared" ca="1" si="25"/>
        <v/>
      </c>
      <c r="E471" s="225" t="str">
        <f t="shared" ca="1" si="26"/>
        <v/>
      </c>
      <c r="F471" s="225" t="str">
        <f t="shared" ca="1" si="27"/>
        <v/>
      </c>
      <c r="G471" s="225" t="str">
        <f t="shared" ca="1" si="28"/>
        <v/>
      </c>
      <c r="H471" s="225" t="str">
        <f t="shared" ca="1" si="29"/>
        <v/>
      </c>
      <c r="I471" s="225" t="str">
        <f t="shared" ca="1" si="30"/>
        <v/>
      </c>
      <c r="J471" s="225" t="str">
        <f t="shared" ca="1" si="31"/>
        <v/>
      </c>
      <c r="K471" s="225" t="str">
        <f t="shared" ca="1" si="32"/>
        <v/>
      </c>
      <c r="L471" s="225" t="str">
        <f t="shared" ca="1" si="33"/>
        <v/>
      </c>
      <c r="M471" s="210" t="str">
        <f t="shared" ca="1" si="34"/>
        <v/>
      </c>
      <c r="N471" s="210" t="str">
        <f t="shared" ca="1" si="35"/>
        <v/>
      </c>
      <c r="O471" s="224">
        <f t="shared" ca="1" si="36"/>
        <v>0</v>
      </c>
      <c r="BE471" s="123"/>
      <c r="BF471" s="123"/>
    </row>
    <row r="472" spans="1:58">
      <c r="A472" s="224">
        <v>99</v>
      </c>
      <c r="B472" s="224" t="str">
        <f ca="1">IF(O472&gt;0,MAX($B$372:B471)+1,"")</f>
        <v/>
      </c>
      <c r="C472" s="224" t="str">
        <f ca="1">IF(ISERROR(INDEX(WS,ROWS($A$374:$A472))),"",MID(INDEX(WS,ROWS($A$374:$A472)), FIND("]",INDEX(WS,ROWS($A$374:$A472)))+1,32))&amp;T(NOW())</f>
        <v/>
      </c>
      <c r="D472" s="225" t="str">
        <f t="shared" ca="1" si="25"/>
        <v/>
      </c>
      <c r="E472" s="225" t="str">
        <f t="shared" ca="1" si="26"/>
        <v/>
      </c>
      <c r="F472" s="225" t="str">
        <f t="shared" ca="1" si="27"/>
        <v/>
      </c>
      <c r="G472" s="225" t="str">
        <f t="shared" ca="1" si="28"/>
        <v/>
      </c>
      <c r="H472" s="225" t="str">
        <f t="shared" ca="1" si="29"/>
        <v/>
      </c>
      <c r="I472" s="225" t="str">
        <f t="shared" ca="1" si="30"/>
        <v/>
      </c>
      <c r="J472" s="225" t="str">
        <f t="shared" ca="1" si="31"/>
        <v/>
      </c>
      <c r="K472" s="225" t="str">
        <f t="shared" ca="1" si="32"/>
        <v/>
      </c>
      <c r="L472" s="225" t="str">
        <f t="shared" ca="1" si="33"/>
        <v/>
      </c>
      <c r="M472" s="210" t="str">
        <f t="shared" ca="1" si="34"/>
        <v/>
      </c>
      <c r="N472" s="210" t="str">
        <f t="shared" ca="1" si="35"/>
        <v/>
      </c>
      <c r="O472" s="224">
        <f t="shared" ca="1" si="36"/>
        <v>0</v>
      </c>
      <c r="BE472" s="123"/>
      <c r="BF472" s="123"/>
    </row>
    <row r="473" spans="1:58">
      <c r="A473" s="224">
        <v>100</v>
      </c>
      <c r="B473" s="224" t="str">
        <f ca="1">IF(O473&gt;0,MAX($B$372:B472)+1,"")</f>
        <v/>
      </c>
      <c r="C473" s="224" t="str">
        <f ca="1">IF(ISERROR(INDEX(WS,ROWS($A$374:$A473))),"",MID(INDEX(WS,ROWS($A$374:$A473)), FIND("]",INDEX(WS,ROWS($A$374:$A473)))+1,32))&amp;T(NOW())</f>
        <v/>
      </c>
      <c r="D473" s="225" t="str">
        <f t="shared" ca="1" si="25"/>
        <v/>
      </c>
      <c r="E473" s="225" t="str">
        <f t="shared" ca="1" si="26"/>
        <v/>
      </c>
      <c r="F473" s="225" t="str">
        <f t="shared" ca="1" si="27"/>
        <v/>
      </c>
      <c r="G473" s="225" t="str">
        <f t="shared" ca="1" si="28"/>
        <v/>
      </c>
      <c r="H473" s="225" t="str">
        <f t="shared" ca="1" si="29"/>
        <v/>
      </c>
      <c r="I473" s="225" t="str">
        <f t="shared" ca="1" si="30"/>
        <v/>
      </c>
      <c r="J473" s="225" t="str">
        <f t="shared" ca="1" si="31"/>
        <v/>
      </c>
      <c r="K473" s="225" t="str">
        <f t="shared" ca="1" si="32"/>
        <v/>
      </c>
      <c r="L473" s="225" t="str">
        <f t="shared" ca="1" si="33"/>
        <v/>
      </c>
      <c r="M473" s="210" t="str">
        <f t="shared" ca="1" si="34"/>
        <v/>
      </c>
      <c r="N473" s="210" t="str">
        <f t="shared" ca="1" si="35"/>
        <v/>
      </c>
      <c r="O473" s="224">
        <f t="shared" ca="1" si="36"/>
        <v>0</v>
      </c>
      <c r="BE473" s="123"/>
      <c r="BF473" s="123"/>
    </row>
    <row r="474" spans="1:58">
      <c r="A474"/>
      <c r="BE474" s="123"/>
      <c r="BF474" s="123"/>
    </row>
    <row r="475" spans="1:58">
      <c r="A475"/>
      <c r="BE475" s="123"/>
      <c r="BF475" s="123"/>
    </row>
    <row r="476" spans="1:58">
      <c r="A476"/>
      <c r="BE476" s="123"/>
      <c r="BF476" s="123"/>
    </row>
    <row r="477" spans="1:58">
      <c r="A477"/>
      <c r="BE477" s="123"/>
      <c r="BF477" s="123"/>
    </row>
    <row r="478" spans="1:58">
      <c r="A478"/>
      <c r="BE478" s="123"/>
      <c r="BF478" s="123"/>
    </row>
    <row r="479" spans="1:58">
      <c r="A479"/>
      <c r="BE479" s="123"/>
      <c r="BF479" s="123"/>
    </row>
    <row r="480" spans="1:58">
      <c r="A480"/>
      <c r="BE480" s="123"/>
      <c r="BF480" s="123"/>
    </row>
    <row r="481" spans="1:58">
      <c r="A481"/>
      <c r="BE481" s="123"/>
      <c r="BF481" s="123"/>
    </row>
    <row r="482" spans="1:58">
      <c r="A482"/>
      <c r="BE482" s="123"/>
      <c r="BF482" s="123"/>
    </row>
    <row r="483" spans="1:58">
      <c r="A483"/>
      <c r="BE483" s="123"/>
      <c r="BF483" s="123"/>
    </row>
    <row r="484" spans="1:58">
      <c r="A484"/>
      <c r="BE484" s="123"/>
      <c r="BF484" s="123"/>
    </row>
    <row r="485" spans="1:58">
      <c r="A485"/>
      <c r="BE485" s="123"/>
      <c r="BF485" s="123"/>
    </row>
    <row r="486" spans="1:58">
      <c r="A486"/>
      <c r="BE486" s="123"/>
      <c r="BF486" s="123"/>
    </row>
    <row r="487" spans="1:58">
      <c r="A487"/>
      <c r="BE487" s="123"/>
      <c r="BF487" s="123"/>
    </row>
    <row r="488" spans="1:58">
      <c r="A488"/>
      <c r="BE488" s="123"/>
      <c r="BF488" s="123"/>
    </row>
    <row r="489" spans="1:58">
      <c r="A489"/>
      <c r="BE489" s="123"/>
      <c r="BF489" s="123"/>
    </row>
    <row r="490" spans="1:58">
      <c r="A490"/>
      <c r="BE490" s="123"/>
      <c r="BF490" s="123"/>
    </row>
    <row r="491" spans="1:58">
      <c r="A491"/>
      <c r="BE491" s="123"/>
      <c r="BF491" s="123"/>
    </row>
    <row r="492" spans="1:58">
      <c r="A492"/>
      <c r="BE492" s="123"/>
      <c r="BF492" s="123"/>
    </row>
    <row r="493" spans="1:58">
      <c r="A493"/>
      <c r="BE493" s="123"/>
      <c r="BF493" s="123"/>
    </row>
    <row r="494" spans="1:58">
      <c r="A494"/>
      <c r="BE494" s="123"/>
      <c r="BF494" s="123"/>
    </row>
    <row r="495" spans="1:58">
      <c r="A495"/>
      <c r="BE495" s="123"/>
      <c r="BF495" s="123"/>
    </row>
    <row r="496" spans="1:58">
      <c r="A496"/>
      <c r="BE496" s="123"/>
      <c r="BF496" s="123"/>
    </row>
    <row r="497" spans="1:58">
      <c r="A497"/>
      <c r="BE497" s="123"/>
      <c r="BF497" s="123"/>
    </row>
    <row r="498" spans="1:58">
      <c r="A498"/>
      <c r="BE498" s="123"/>
      <c r="BF498" s="123"/>
    </row>
    <row r="499" spans="1:58">
      <c r="A499"/>
      <c r="BE499" s="123"/>
      <c r="BF499" s="123"/>
    </row>
    <row r="500" spans="1:58">
      <c r="A500"/>
      <c r="BE500" s="123"/>
      <c r="BF500" s="123"/>
    </row>
    <row r="501" spans="1:58">
      <c r="BE501" s="123"/>
      <c r="BF501" s="123"/>
    </row>
    <row r="502" spans="1:58">
      <c r="BE502" s="123"/>
      <c r="BF502" s="123"/>
    </row>
    <row r="503" spans="1:58">
      <c r="BE503" s="123"/>
      <c r="BF503" s="123"/>
    </row>
    <row r="504" spans="1:58">
      <c r="BE504" s="123"/>
      <c r="BF504" s="123"/>
    </row>
    <row r="505" spans="1:58">
      <c r="BE505" s="123"/>
      <c r="BF505" s="123"/>
    </row>
    <row r="506" spans="1:58">
      <c r="BE506" s="123"/>
      <c r="BF506" s="123"/>
    </row>
    <row r="507" spans="1:58">
      <c r="BE507" s="123"/>
      <c r="BF507" s="123"/>
    </row>
    <row r="508" spans="1:58">
      <c r="BE508" s="123"/>
      <c r="BF508" s="123"/>
    </row>
    <row r="509" spans="1:58">
      <c r="BE509" s="123"/>
      <c r="BF509" s="123"/>
    </row>
    <row r="510" spans="1:58">
      <c r="BE510" s="123"/>
      <c r="BF510" s="123"/>
    </row>
    <row r="511" spans="1:58">
      <c r="BE511" s="123"/>
      <c r="BF511" s="123"/>
    </row>
    <row r="512" spans="1:58">
      <c r="BE512" s="123"/>
      <c r="BF512" s="123"/>
    </row>
    <row r="513" spans="57:58">
      <c r="BE513" s="123"/>
      <c r="BF513" s="123"/>
    </row>
    <row r="514" spans="57:58">
      <c r="BE514" s="123"/>
      <c r="BF514" s="123"/>
    </row>
    <row r="515" spans="57:58">
      <c r="BE515" s="123"/>
      <c r="BF515" s="123"/>
    </row>
    <row r="516" spans="57:58">
      <c r="BE516" s="123"/>
      <c r="BF516" s="123"/>
    </row>
    <row r="517" spans="57:58">
      <c r="BE517" s="123"/>
      <c r="BF517" s="123"/>
    </row>
    <row r="518" spans="57:58">
      <c r="BE518" s="123"/>
      <c r="BF518" s="123"/>
    </row>
    <row r="519" spans="57:58">
      <c r="BE519" s="123"/>
      <c r="BF519" s="123"/>
    </row>
    <row r="520" spans="57:58">
      <c r="BE520" s="123"/>
      <c r="BF520" s="123"/>
    </row>
    <row r="521" spans="57:58">
      <c r="BE521" s="123"/>
      <c r="BF521" s="123"/>
    </row>
    <row r="522" spans="57:58">
      <c r="BE522" s="123"/>
      <c r="BF522" s="123"/>
    </row>
    <row r="523" spans="57:58">
      <c r="BE523" s="123"/>
      <c r="BF523" s="123"/>
    </row>
    <row r="524" spans="57:58">
      <c r="BE524" s="123"/>
      <c r="BF524" s="123"/>
    </row>
    <row r="525" spans="57:58">
      <c r="BE525" s="123"/>
      <c r="BF525" s="123"/>
    </row>
    <row r="526" spans="57:58">
      <c r="BE526" s="123"/>
      <c r="BF526" s="123"/>
    </row>
    <row r="527" spans="57:58">
      <c r="BE527" s="123"/>
      <c r="BF527" s="123"/>
    </row>
    <row r="528" spans="57:58">
      <c r="BE528" s="123"/>
      <c r="BF528" s="123"/>
    </row>
    <row r="529" spans="57:58">
      <c r="BE529" s="123"/>
      <c r="BF529" s="123"/>
    </row>
    <row r="530" spans="57:58">
      <c r="BE530" s="123"/>
      <c r="BF530" s="123"/>
    </row>
    <row r="531" spans="57:58">
      <c r="BE531" s="123"/>
      <c r="BF531" s="123"/>
    </row>
    <row r="532" spans="57:58">
      <c r="BE532" s="123"/>
      <c r="BF532" s="123"/>
    </row>
    <row r="533" spans="57:58">
      <c r="BE533" s="123"/>
      <c r="BF533" s="123"/>
    </row>
    <row r="534" spans="57:58">
      <c r="BE534" s="123"/>
      <c r="BF534" s="123"/>
    </row>
    <row r="535" spans="57:58">
      <c r="BE535" s="123"/>
      <c r="BF535" s="123"/>
    </row>
    <row r="536" spans="57:58">
      <c r="BE536" s="123"/>
      <c r="BF536" s="123"/>
    </row>
    <row r="537" spans="57:58">
      <c r="BE537" s="123"/>
      <c r="BF537" s="123"/>
    </row>
    <row r="538" spans="57:58">
      <c r="BE538" s="123"/>
      <c r="BF538" s="123"/>
    </row>
    <row r="539" spans="57:58">
      <c r="BE539" s="123"/>
      <c r="BF539" s="123"/>
    </row>
    <row r="540" spans="57:58">
      <c r="BE540" s="123"/>
      <c r="BF540" s="123"/>
    </row>
    <row r="541" spans="57:58">
      <c r="BE541" s="123"/>
      <c r="BF541" s="123"/>
    </row>
    <row r="542" spans="57:58">
      <c r="BE542" s="123"/>
      <c r="BF542" s="123"/>
    </row>
    <row r="543" spans="57:58">
      <c r="BE543" s="123"/>
      <c r="BF543" s="123"/>
    </row>
    <row r="544" spans="57:58">
      <c r="BE544" s="123"/>
      <c r="BF544" s="123"/>
    </row>
    <row r="545" spans="57:58">
      <c r="BE545" s="123"/>
      <c r="BF545" s="123"/>
    </row>
    <row r="546" spans="57:58">
      <c r="BE546" s="123"/>
      <c r="BF546" s="123"/>
    </row>
    <row r="547" spans="57:58">
      <c r="BE547" s="123"/>
      <c r="BF547" s="123"/>
    </row>
    <row r="548" spans="57:58">
      <c r="BE548" s="123"/>
      <c r="BF548" s="123"/>
    </row>
    <row r="549" spans="57:58">
      <c r="BE549" s="123"/>
      <c r="BF549" s="123"/>
    </row>
    <row r="550" spans="57:58">
      <c r="BE550" s="123"/>
      <c r="BF550" s="123"/>
    </row>
    <row r="551" spans="57:58">
      <c r="BE551" s="123"/>
      <c r="BF551" s="123"/>
    </row>
    <row r="552" spans="57:58">
      <c r="BE552" s="123"/>
      <c r="BF552" s="123"/>
    </row>
    <row r="553" spans="57:58">
      <c r="BE553" s="123"/>
      <c r="BF553" s="123"/>
    </row>
    <row r="554" spans="57:58">
      <c r="BE554" s="123"/>
      <c r="BF554" s="123"/>
    </row>
    <row r="555" spans="57:58">
      <c r="BE555" s="123"/>
      <c r="BF555" s="123"/>
    </row>
    <row r="556" spans="57:58">
      <c r="BE556" s="123"/>
      <c r="BF556" s="123"/>
    </row>
    <row r="557" spans="57:58">
      <c r="BE557" s="123"/>
      <c r="BF557" s="123"/>
    </row>
    <row r="558" spans="57:58">
      <c r="BE558" s="123"/>
      <c r="BF558" s="123"/>
    </row>
    <row r="559" spans="57:58">
      <c r="BE559" s="123"/>
      <c r="BF559" s="123"/>
    </row>
    <row r="560" spans="57:58">
      <c r="BE560" s="123"/>
      <c r="BF560" s="123"/>
    </row>
    <row r="561" spans="1:58">
      <c r="BE561" s="123"/>
      <c r="BF561" s="123"/>
    </row>
    <row r="562" spans="1:58">
      <c r="BE562" s="123"/>
      <c r="BF562" s="123"/>
    </row>
    <row r="563" spans="1:58">
      <c r="BE563" s="123"/>
      <c r="BF563" s="123"/>
    </row>
    <row r="564" spans="1:58">
      <c r="BE564" s="123"/>
      <c r="BF564" s="123"/>
    </row>
    <row r="565" spans="1:58">
      <c r="BE565" s="123"/>
      <c r="BF565" s="123"/>
    </row>
    <row r="566" spans="1:58">
      <c r="BE566" s="123"/>
      <c r="BF566" s="123"/>
    </row>
    <row r="567" spans="1:58">
      <c r="BE567" s="123"/>
      <c r="BF567" s="123"/>
    </row>
    <row r="568" spans="1:58">
      <c r="BE568" s="123"/>
      <c r="BF568" s="123"/>
    </row>
    <row r="569" spans="1:58">
      <c r="BE569" s="123"/>
      <c r="BF569" s="123"/>
    </row>
    <row r="570" spans="1:58">
      <c r="BE570" s="123"/>
      <c r="BF570" s="123"/>
    </row>
    <row r="571" spans="1:58">
      <c r="BE571" s="123"/>
      <c r="BF571" s="123"/>
    </row>
    <row r="572" spans="1:58">
      <c r="BE572" s="123"/>
      <c r="BF572" s="123"/>
    </row>
    <row r="573" spans="1:58">
      <c r="BE573" s="123"/>
      <c r="BF573" s="123"/>
    </row>
    <row r="574" spans="1:58">
      <c r="BE574" s="123"/>
      <c r="BF574" s="123"/>
    </row>
    <row r="575" spans="1:58">
      <c r="BE575" s="123"/>
      <c r="BF575" s="123"/>
    </row>
    <row r="576" spans="1:58">
      <c r="A576"/>
      <c r="BE576" s="123"/>
      <c r="BF576" s="123"/>
    </row>
    <row r="577" spans="1:58">
      <c r="A577"/>
      <c r="BE577" s="123"/>
      <c r="BF577" s="123"/>
    </row>
    <row r="578" spans="1:58">
      <c r="A578"/>
      <c r="BE578" s="123"/>
      <c r="BF578" s="123"/>
    </row>
    <row r="579" spans="1:58">
      <c r="A579"/>
      <c r="BE579" s="123"/>
      <c r="BF579" s="123"/>
    </row>
    <row r="580" spans="1:58">
      <c r="A580"/>
      <c r="BE580" s="123"/>
      <c r="BF580" s="123"/>
    </row>
    <row r="581" spans="1:58">
      <c r="A581"/>
      <c r="BE581" s="123"/>
      <c r="BF581" s="123"/>
    </row>
    <row r="582" spans="1:58">
      <c r="A582"/>
      <c r="BE582" s="123"/>
      <c r="BF582" s="123"/>
    </row>
    <row r="583" spans="1:58">
      <c r="A583"/>
      <c r="BE583" s="123"/>
      <c r="BF583" s="123"/>
    </row>
    <row r="584" spans="1:58">
      <c r="A584"/>
      <c r="BE584" s="123"/>
      <c r="BF584" s="123"/>
    </row>
    <row r="585" spans="1:58">
      <c r="A585"/>
      <c r="BE585" s="123"/>
      <c r="BF585" s="123"/>
    </row>
    <row r="586" spans="1:58">
      <c r="A586"/>
      <c r="BE586" s="123"/>
      <c r="BF586" s="123"/>
    </row>
    <row r="587" spans="1:58">
      <c r="A587"/>
      <c r="BE587" s="123"/>
      <c r="BF587" s="123"/>
    </row>
    <row r="588" spans="1:58">
      <c r="A588"/>
      <c r="BE588" s="123"/>
      <c r="BF588" s="123"/>
    </row>
    <row r="589" spans="1:58">
      <c r="A589"/>
      <c r="BE589" s="123"/>
      <c r="BF589" s="123"/>
    </row>
    <row r="590" spans="1:58">
      <c r="A590"/>
      <c r="BE590" s="123"/>
      <c r="BF590" s="123"/>
    </row>
    <row r="591" spans="1:58">
      <c r="A591"/>
      <c r="BE591" s="123"/>
      <c r="BF591" s="123"/>
    </row>
    <row r="592" spans="1:58">
      <c r="A592"/>
      <c r="BE592" s="123"/>
      <c r="BF592" s="123"/>
    </row>
    <row r="593" spans="1:58">
      <c r="A593"/>
      <c r="BE593" s="123"/>
      <c r="BF593" s="123"/>
    </row>
    <row r="594" spans="1:58">
      <c r="A594"/>
      <c r="BE594" s="123"/>
      <c r="BF594" s="123"/>
    </row>
    <row r="595" spans="1:58">
      <c r="A595"/>
      <c r="BE595" s="123"/>
      <c r="BF595" s="123"/>
    </row>
    <row r="596" spans="1:58">
      <c r="A596"/>
      <c r="BE596" s="123"/>
      <c r="BF596" s="123"/>
    </row>
    <row r="597" spans="1:58">
      <c r="A597"/>
      <c r="BE597" s="123"/>
      <c r="BF597" s="123"/>
    </row>
    <row r="598" spans="1:58">
      <c r="A598"/>
      <c r="BE598" s="123"/>
      <c r="BF598" s="123"/>
    </row>
    <row r="599" spans="1:58">
      <c r="A599"/>
      <c r="BE599" s="123"/>
      <c r="BF599" s="123"/>
    </row>
    <row r="600" spans="1:58">
      <c r="A600"/>
      <c r="BE600" s="123"/>
      <c r="BF600" s="123"/>
    </row>
    <row r="601" spans="1:58">
      <c r="A601"/>
      <c r="BE601" s="123"/>
      <c r="BF601" s="123"/>
    </row>
    <row r="602" spans="1:58">
      <c r="A602"/>
      <c r="BE602" s="123"/>
      <c r="BF602" s="123"/>
    </row>
    <row r="603" spans="1:58">
      <c r="A603"/>
      <c r="BE603" s="123"/>
      <c r="BF603" s="123"/>
    </row>
    <row r="604" spans="1:58">
      <c r="A604"/>
      <c r="BE604" s="123"/>
      <c r="BF604" s="123"/>
    </row>
    <row r="605" spans="1:58">
      <c r="A605"/>
      <c r="BE605" s="123"/>
      <c r="BF605" s="123"/>
    </row>
    <row r="606" spans="1:58">
      <c r="A606"/>
      <c r="BE606" s="123"/>
      <c r="BF606" s="123"/>
    </row>
    <row r="607" spans="1:58">
      <c r="A607"/>
      <c r="BE607" s="123"/>
      <c r="BF607" s="123"/>
    </row>
    <row r="608" spans="1:58">
      <c r="A608"/>
      <c r="BE608" s="123"/>
      <c r="BF608" s="123"/>
    </row>
    <row r="609" spans="1:58">
      <c r="A609"/>
      <c r="BE609" s="123"/>
      <c r="BF609" s="123"/>
    </row>
    <row r="610" spans="1:58">
      <c r="A610"/>
      <c r="BE610" s="123"/>
      <c r="BF610" s="123"/>
    </row>
    <row r="611" spans="1:58">
      <c r="A611"/>
      <c r="BE611" s="123"/>
      <c r="BF611" s="123"/>
    </row>
    <row r="612" spans="1:58">
      <c r="A612"/>
      <c r="BE612" s="123"/>
      <c r="BF612" s="123"/>
    </row>
    <row r="613" spans="1:58">
      <c r="A613"/>
      <c r="BE613" s="123"/>
      <c r="BF613" s="123"/>
    </row>
    <row r="614" spans="1:58">
      <c r="A614"/>
      <c r="BE614" s="123"/>
      <c r="BF614" s="123"/>
    </row>
    <row r="615" spans="1:58">
      <c r="A615"/>
      <c r="BE615" s="123"/>
      <c r="BF615" s="123"/>
    </row>
    <row r="616" spans="1:58">
      <c r="A616"/>
      <c r="BE616" s="123"/>
      <c r="BF616" s="123"/>
    </row>
    <row r="617" spans="1:58">
      <c r="A617"/>
      <c r="BE617" s="123"/>
      <c r="BF617" s="123"/>
    </row>
    <row r="618" spans="1:58">
      <c r="A618"/>
      <c r="BE618" s="123"/>
      <c r="BF618" s="123"/>
    </row>
    <row r="619" spans="1:58">
      <c r="A619"/>
      <c r="BE619" s="123"/>
      <c r="BF619" s="123"/>
    </row>
    <row r="620" spans="1:58">
      <c r="A620"/>
      <c r="BE620" s="123"/>
      <c r="BF620" s="123"/>
    </row>
    <row r="621" spans="1:58">
      <c r="A621"/>
      <c r="BE621" s="123"/>
      <c r="BF621" s="123"/>
    </row>
    <row r="622" spans="1:58">
      <c r="A622"/>
      <c r="BE622" s="123"/>
      <c r="BF622" s="123"/>
    </row>
    <row r="623" spans="1:58">
      <c r="A623"/>
      <c r="BE623" s="123"/>
      <c r="BF623" s="123"/>
    </row>
    <row r="624" spans="1:58">
      <c r="A624"/>
      <c r="BE624" s="123"/>
      <c r="BF624" s="123"/>
    </row>
    <row r="625" spans="1:58">
      <c r="A625"/>
      <c r="BE625" s="123"/>
      <c r="BF625" s="123"/>
    </row>
    <row r="626" spans="1:58">
      <c r="A626"/>
      <c r="BE626" s="123"/>
      <c r="BF626" s="123"/>
    </row>
    <row r="627" spans="1:58">
      <c r="A627"/>
      <c r="BE627" s="123"/>
      <c r="BF627" s="123"/>
    </row>
    <row r="628" spans="1:58">
      <c r="A628"/>
      <c r="BE628" s="123"/>
      <c r="BF628" s="123"/>
    </row>
    <row r="629" spans="1:58">
      <c r="A629"/>
      <c r="BE629" s="123"/>
      <c r="BF629" s="123"/>
    </row>
    <row r="630" spans="1:58">
      <c r="A630"/>
      <c r="BE630" s="123"/>
      <c r="BF630" s="123"/>
    </row>
    <row r="631" spans="1:58">
      <c r="A631"/>
      <c r="BE631" s="123"/>
      <c r="BF631" s="123"/>
    </row>
    <row r="632" spans="1:58">
      <c r="A632"/>
      <c r="BE632" s="123"/>
      <c r="BF632" s="123"/>
    </row>
    <row r="633" spans="1:58">
      <c r="A633"/>
      <c r="BE633" s="123"/>
      <c r="BF633" s="123"/>
    </row>
    <row r="634" spans="1:58">
      <c r="A634"/>
      <c r="BE634" s="123"/>
      <c r="BF634" s="123"/>
    </row>
    <row r="635" spans="1:58">
      <c r="A635"/>
      <c r="BE635" s="123"/>
      <c r="BF635" s="123"/>
    </row>
    <row r="636" spans="1:58">
      <c r="A636"/>
      <c r="BE636" s="123"/>
      <c r="BF636" s="123"/>
    </row>
    <row r="637" spans="1:58">
      <c r="A637"/>
      <c r="BE637" s="123"/>
      <c r="BF637" s="123"/>
    </row>
    <row r="638" spans="1:58">
      <c r="A638"/>
      <c r="BE638" s="123"/>
      <c r="BF638" s="123"/>
    </row>
    <row r="639" spans="1:58">
      <c r="A639"/>
      <c r="BE639" s="123"/>
      <c r="BF639" s="123"/>
    </row>
    <row r="640" spans="1:58">
      <c r="A640"/>
      <c r="BE640" s="123"/>
      <c r="BF640" s="123"/>
    </row>
    <row r="641" spans="1:58">
      <c r="A641"/>
      <c r="BE641" s="123"/>
      <c r="BF641" s="123"/>
    </row>
    <row r="642" spans="1:58">
      <c r="A642"/>
      <c r="BE642" s="123"/>
      <c r="BF642" s="123"/>
    </row>
    <row r="643" spans="1:58">
      <c r="A643"/>
      <c r="BE643" s="123"/>
      <c r="BF643" s="123"/>
    </row>
    <row r="644" spans="1:58">
      <c r="A644"/>
      <c r="BE644" s="123"/>
      <c r="BF644" s="123"/>
    </row>
    <row r="645" spans="1:58">
      <c r="A645"/>
      <c r="BE645" s="123"/>
      <c r="BF645" s="123"/>
    </row>
    <row r="646" spans="1:58">
      <c r="A646"/>
      <c r="BE646" s="123"/>
      <c r="BF646" s="123"/>
    </row>
    <row r="647" spans="1:58">
      <c r="A647"/>
      <c r="BE647" s="123"/>
      <c r="BF647" s="123"/>
    </row>
    <row r="648" spans="1:58">
      <c r="A648"/>
      <c r="BE648" s="123"/>
      <c r="BF648" s="123"/>
    </row>
    <row r="649" spans="1:58">
      <c r="A649"/>
      <c r="BE649" s="123"/>
      <c r="BF649" s="123"/>
    </row>
    <row r="650" spans="1:58">
      <c r="A650"/>
      <c r="BE650" s="123"/>
      <c r="BF650" s="123"/>
    </row>
    <row r="651" spans="1:58">
      <c r="A651"/>
      <c r="BE651" s="123"/>
      <c r="BF651" s="123"/>
    </row>
    <row r="652" spans="1:58">
      <c r="A652"/>
      <c r="BE652" s="123"/>
      <c r="BF652" s="123"/>
    </row>
    <row r="653" spans="1:58">
      <c r="A653"/>
      <c r="BE653" s="123"/>
      <c r="BF653" s="123"/>
    </row>
    <row r="654" spans="1:58">
      <c r="A654"/>
      <c r="BE654" s="123"/>
      <c r="BF654" s="123"/>
    </row>
    <row r="655" spans="1:58">
      <c r="A655"/>
      <c r="BE655" s="123"/>
      <c r="BF655" s="123"/>
    </row>
    <row r="656" spans="1:58">
      <c r="A656"/>
      <c r="BE656" s="123"/>
      <c r="BF656" s="123"/>
    </row>
    <row r="657" spans="1:58">
      <c r="A657"/>
      <c r="BE657" s="123"/>
      <c r="BF657" s="123"/>
    </row>
    <row r="658" spans="1:58">
      <c r="A658"/>
      <c r="BE658" s="123"/>
      <c r="BF658" s="123"/>
    </row>
    <row r="659" spans="1:58">
      <c r="A659"/>
      <c r="BE659" s="123"/>
      <c r="BF659" s="123"/>
    </row>
    <row r="660" spans="1:58">
      <c r="A660"/>
      <c r="BE660" s="123"/>
      <c r="BF660" s="123"/>
    </row>
    <row r="661" spans="1:58">
      <c r="A661"/>
      <c r="BE661" s="123"/>
      <c r="BF661" s="123"/>
    </row>
    <row r="662" spans="1:58">
      <c r="A662"/>
      <c r="BE662" s="123"/>
      <c r="BF662" s="123"/>
    </row>
    <row r="663" spans="1:58">
      <c r="A663"/>
      <c r="BE663" s="123"/>
      <c r="BF663" s="123"/>
    </row>
    <row r="664" spans="1:58">
      <c r="A664"/>
      <c r="BE664" s="123"/>
      <c r="BF664" s="123"/>
    </row>
    <row r="665" spans="1:58">
      <c r="A665"/>
      <c r="BE665" s="123"/>
      <c r="BF665" s="123"/>
    </row>
    <row r="666" spans="1:58">
      <c r="A666"/>
      <c r="BE666" s="123"/>
      <c r="BF666" s="123"/>
    </row>
    <row r="667" spans="1:58">
      <c r="A667"/>
      <c r="BE667" s="123"/>
      <c r="BF667" s="123"/>
    </row>
    <row r="668" spans="1:58">
      <c r="A668"/>
      <c r="BE668" s="123"/>
      <c r="BF668" s="123"/>
    </row>
    <row r="669" spans="1:58">
      <c r="A669"/>
      <c r="BE669" s="123"/>
      <c r="BF669" s="123"/>
    </row>
    <row r="670" spans="1:58">
      <c r="A670"/>
      <c r="BE670" s="123"/>
      <c r="BF670" s="123"/>
    </row>
    <row r="671" spans="1:58">
      <c r="A671"/>
      <c r="BE671" s="123"/>
      <c r="BF671" s="123"/>
    </row>
    <row r="672" spans="1:58">
      <c r="A672"/>
      <c r="BE672" s="123"/>
      <c r="BF672" s="123"/>
    </row>
    <row r="673" spans="1:58">
      <c r="A673"/>
      <c r="BE673" s="123"/>
      <c r="BF673" s="123"/>
    </row>
    <row r="674" spans="1:58">
      <c r="A674"/>
      <c r="BE674" s="123"/>
      <c r="BF674" s="123"/>
    </row>
    <row r="675" spans="1:58">
      <c r="A675"/>
      <c r="BE675" s="123"/>
      <c r="BF675" s="123"/>
    </row>
    <row r="676" spans="1:58">
      <c r="A676"/>
      <c r="BE676" s="123"/>
      <c r="BF676" s="123"/>
    </row>
    <row r="677" spans="1:58">
      <c r="A677"/>
      <c r="BE677" s="123"/>
      <c r="BF677" s="123"/>
    </row>
    <row r="678" spans="1:58">
      <c r="A678"/>
      <c r="BE678" s="123"/>
      <c r="BF678" s="123"/>
    </row>
    <row r="679" spans="1:58">
      <c r="A679"/>
      <c r="BE679" s="123"/>
      <c r="BF679" s="123"/>
    </row>
    <row r="680" spans="1:58">
      <c r="A680"/>
      <c r="BE680" s="123"/>
      <c r="BF680" s="123"/>
    </row>
    <row r="681" spans="1:58">
      <c r="A681"/>
      <c r="BE681" s="123"/>
      <c r="BF681" s="123"/>
    </row>
    <row r="682" spans="1:58">
      <c r="A682"/>
      <c r="BE682" s="123"/>
      <c r="BF682" s="123"/>
    </row>
    <row r="683" spans="1:58">
      <c r="A683"/>
      <c r="BE683" s="123"/>
      <c r="BF683" s="123"/>
    </row>
    <row r="684" spans="1:58">
      <c r="A684"/>
      <c r="BE684" s="123"/>
      <c r="BF684" s="123"/>
    </row>
    <row r="685" spans="1:58">
      <c r="A685"/>
      <c r="BE685" s="123"/>
      <c r="BF685" s="123"/>
    </row>
    <row r="686" spans="1:58">
      <c r="A686"/>
      <c r="BE686" s="123"/>
      <c r="BF686" s="123"/>
    </row>
    <row r="687" spans="1:58">
      <c r="A687"/>
      <c r="BE687" s="123"/>
      <c r="BF687" s="123"/>
    </row>
    <row r="688" spans="1:58">
      <c r="A688"/>
      <c r="BE688" s="123"/>
      <c r="BF688" s="123"/>
    </row>
    <row r="689" spans="57:58">
      <c r="BE689" s="123"/>
      <c r="BF689" s="123"/>
    </row>
    <row r="690" spans="57:58">
      <c r="BE690" s="123"/>
      <c r="BF690" s="123"/>
    </row>
    <row r="691" spans="57:58">
      <c r="BE691" s="123"/>
      <c r="BF691" s="123"/>
    </row>
    <row r="692" spans="57:58">
      <c r="BE692" s="123"/>
      <c r="BF692" s="123"/>
    </row>
    <row r="693" spans="57:58">
      <c r="BE693" s="123"/>
      <c r="BF693" s="123"/>
    </row>
    <row r="694" spans="57:58">
      <c r="BE694" s="123"/>
      <c r="BF694" s="123"/>
    </row>
    <row r="695" spans="57:58">
      <c r="BE695" s="123"/>
      <c r="BF695" s="123"/>
    </row>
    <row r="696" spans="57:58">
      <c r="BE696" s="123"/>
      <c r="BF696" s="123"/>
    </row>
    <row r="697" spans="57:58">
      <c r="BE697" s="123"/>
      <c r="BF697" s="123"/>
    </row>
    <row r="698" spans="57:58">
      <c r="BE698" s="123"/>
      <c r="BF698" s="123"/>
    </row>
    <row r="699" spans="57:58">
      <c r="BE699" s="123"/>
      <c r="BF699" s="123"/>
    </row>
    <row r="700" spans="57:58">
      <c r="BE700" s="123"/>
      <c r="BF700" s="123"/>
    </row>
    <row r="701" spans="57:58">
      <c r="BE701" s="123"/>
      <c r="BF701" s="123"/>
    </row>
    <row r="702" spans="57:58">
      <c r="BE702" s="123"/>
      <c r="BF702" s="123"/>
    </row>
    <row r="703" spans="57:58">
      <c r="BE703" s="123"/>
      <c r="BF703" s="123"/>
    </row>
    <row r="704" spans="57:58">
      <c r="BE704" s="123"/>
      <c r="BF704" s="123"/>
    </row>
    <row r="705" spans="57:58">
      <c r="BE705" s="123"/>
      <c r="BF705" s="123"/>
    </row>
    <row r="706" spans="57:58">
      <c r="BE706" s="123"/>
      <c r="BF706" s="123"/>
    </row>
    <row r="707" spans="57:58">
      <c r="BE707" s="123"/>
      <c r="BF707" s="123"/>
    </row>
    <row r="708" spans="57:58">
      <c r="BE708" s="123"/>
      <c r="BF708" s="123"/>
    </row>
    <row r="709" spans="57:58">
      <c r="BE709" s="123"/>
      <c r="BF709" s="123"/>
    </row>
    <row r="710" spans="57:58">
      <c r="BE710" s="123"/>
      <c r="BF710" s="123"/>
    </row>
    <row r="711" spans="57:58">
      <c r="BE711" s="123"/>
      <c r="BF711" s="123"/>
    </row>
    <row r="712" spans="57:58">
      <c r="BE712" s="123"/>
      <c r="BF712" s="123"/>
    </row>
    <row r="713" spans="57:58">
      <c r="BE713" s="123"/>
      <c r="BF713" s="123"/>
    </row>
    <row r="714" spans="57:58">
      <c r="BE714" s="123"/>
      <c r="BF714" s="123"/>
    </row>
    <row r="715" spans="57:58">
      <c r="BE715" s="123"/>
      <c r="BF715" s="123"/>
    </row>
    <row r="716" spans="57:58">
      <c r="BE716" s="123"/>
      <c r="BF716" s="123"/>
    </row>
    <row r="717" spans="57:58">
      <c r="BE717" s="123"/>
      <c r="BF717" s="123"/>
    </row>
    <row r="718" spans="57:58">
      <c r="BE718" s="123"/>
      <c r="BF718" s="123"/>
    </row>
    <row r="719" spans="57:58">
      <c r="BE719" s="123"/>
      <c r="BF719" s="123"/>
    </row>
    <row r="720" spans="57:58">
      <c r="BE720" s="123"/>
      <c r="BF720" s="123"/>
    </row>
    <row r="721" spans="57:58">
      <c r="BE721" s="123"/>
      <c r="BF721" s="123"/>
    </row>
    <row r="722" spans="57:58">
      <c r="BE722" s="123"/>
      <c r="BF722" s="123"/>
    </row>
    <row r="723" spans="57:58">
      <c r="BE723" s="123"/>
      <c r="BF723" s="123"/>
    </row>
    <row r="724" spans="57:58">
      <c r="BE724" s="123"/>
      <c r="BF724" s="123"/>
    </row>
    <row r="725" spans="57:58">
      <c r="BE725" s="123"/>
      <c r="BF725" s="123"/>
    </row>
    <row r="726" spans="57:58">
      <c r="BE726" s="123"/>
      <c r="BF726" s="123"/>
    </row>
    <row r="727" spans="57:58">
      <c r="BE727" s="123"/>
      <c r="BF727" s="123"/>
    </row>
    <row r="728" spans="57:58">
      <c r="BE728" s="123"/>
      <c r="BF728" s="123"/>
    </row>
    <row r="729" spans="57:58">
      <c r="BE729" s="123"/>
      <c r="BF729" s="123"/>
    </row>
    <row r="730" spans="57:58">
      <c r="BE730" s="123"/>
      <c r="BF730" s="123"/>
    </row>
    <row r="731" spans="57:58">
      <c r="BE731" s="123"/>
      <c r="BF731" s="123"/>
    </row>
    <row r="732" spans="57:58">
      <c r="BE732" s="123"/>
      <c r="BF732" s="123"/>
    </row>
    <row r="733" spans="57:58">
      <c r="BE733" s="123"/>
      <c r="BF733" s="123"/>
    </row>
    <row r="734" spans="57:58">
      <c r="BE734" s="123"/>
      <c r="BF734" s="123"/>
    </row>
    <row r="735" spans="57:58">
      <c r="BE735" s="123"/>
      <c r="BF735" s="123"/>
    </row>
    <row r="736" spans="57:58">
      <c r="BE736" s="123"/>
      <c r="BF736" s="123"/>
    </row>
    <row r="737" spans="57:58">
      <c r="BE737" s="123"/>
      <c r="BF737" s="123"/>
    </row>
    <row r="738" spans="57:58">
      <c r="BE738" s="123"/>
      <c r="BF738" s="123"/>
    </row>
    <row r="739" spans="57:58">
      <c r="BE739" s="123"/>
      <c r="BF739" s="123"/>
    </row>
    <row r="740" spans="57:58">
      <c r="BE740" s="123"/>
      <c r="BF740" s="123"/>
    </row>
    <row r="741" spans="57:58">
      <c r="BE741" s="123"/>
      <c r="BF741" s="123"/>
    </row>
    <row r="742" spans="57:58">
      <c r="BE742" s="123"/>
      <c r="BF742" s="123"/>
    </row>
    <row r="743" spans="57:58">
      <c r="BE743" s="123"/>
      <c r="BF743" s="123"/>
    </row>
    <row r="744" spans="57:58">
      <c r="BE744" s="123"/>
      <c r="BF744" s="123"/>
    </row>
    <row r="745" spans="57:58">
      <c r="BE745" s="123"/>
      <c r="BF745" s="123"/>
    </row>
    <row r="746" spans="57:58">
      <c r="BE746" s="123"/>
      <c r="BF746" s="123"/>
    </row>
    <row r="747" spans="57:58">
      <c r="BE747" s="123"/>
      <c r="BF747" s="123"/>
    </row>
    <row r="748" spans="57:58">
      <c r="BE748" s="123"/>
      <c r="BF748" s="123"/>
    </row>
    <row r="749" spans="57:58">
      <c r="BE749" s="123"/>
      <c r="BF749" s="123"/>
    </row>
    <row r="750" spans="57:58">
      <c r="BE750" s="123"/>
      <c r="BF750" s="123"/>
    </row>
    <row r="751" spans="57:58">
      <c r="BE751" s="123"/>
      <c r="BF751" s="123"/>
    </row>
    <row r="752" spans="57:58">
      <c r="BE752" s="123"/>
      <c r="BF752" s="123"/>
    </row>
    <row r="753" spans="57:58">
      <c r="BE753" s="123"/>
      <c r="BF753" s="123"/>
    </row>
    <row r="754" spans="57:58">
      <c r="BE754" s="123"/>
      <c r="BF754" s="123"/>
    </row>
    <row r="755" spans="57:58">
      <c r="BE755" s="123"/>
      <c r="BF755" s="123"/>
    </row>
    <row r="756" spans="57:58">
      <c r="BE756" s="123"/>
      <c r="BF756" s="123"/>
    </row>
    <row r="757" spans="57:58">
      <c r="BE757" s="123"/>
      <c r="BF757" s="123"/>
    </row>
    <row r="758" spans="57:58">
      <c r="BE758" s="123"/>
      <c r="BF758" s="123"/>
    </row>
    <row r="759" spans="57:58">
      <c r="BE759" s="123"/>
      <c r="BF759" s="123"/>
    </row>
    <row r="760" spans="57:58">
      <c r="BE760" s="123"/>
      <c r="BF760" s="123"/>
    </row>
    <row r="761" spans="57:58">
      <c r="BE761" s="123"/>
      <c r="BF761" s="123"/>
    </row>
    <row r="762" spans="57:58">
      <c r="BE762" s="123"/>
      <c r="BF762" s="123"/>
    </row>
    <row r="763" spans="57:58">
      <c r="BE763" s="123"/>
      <c r="BF763" s="123"/>
    </row>
    <row r="764" spans="57:58">
      <c r="BE764" s="123"/>
      <c r="BF764" s="123"/>
    </row>
    <row r="765" spans="57:58">
      <c r="BE765" s="123"/>
      <c r="BF765" s="123"/>
    </row>
    <row r="766" spans="57:58">
      <c r="BE766" s="123"/>
      <c r="BF766" s="123"/>
    </row>
    <row r="767" spans="57:58">
      <c r="BE767" s="123"/>
      <c r="BF767" s="123"/>
    </row>
    <row r="768" spans="57:58">
      <c r="BE768" s="123"/>
      <c r="BF768" s="123"/>
    </row>
    <row r="769" spans="57:58">
      <c r="BE769" s="123"/>
      <c r="BF769" s="123"/>
    </row>
    <row r="770" spans="57:58">
      <c r="BE770" s="123"/>
      <c r="BF770" s="123"/>
    </row>
    <row r="771" spans="57:58">
      <c r="BE771" s="123"/>
      <c r="BF771" s="123"/>
    </row>
    <row r="772" spans="57:58">
      <c r="BE772" s="123"/>
      <c r="BF772" s="123"/>
    </row>
    <row r="773" spans="57:58">
      <c r="BE773" s="123"/>
      <c r="BF773" s="123"/>
    </row>
    <row r="774" spans="57:58">
      <c r="BE774" s="123"/>
      <c r="BF774" s="123"/>
    </row>
    <row r="775" spans="57:58">
      <c r="BE775" s="123"/>
      <c r="BF775" s="123"/>
    </row>
    <row r="776" spans="57:58">
      <c r="BE776" s="123"/>
      <c r="BF776" s="123"/>
    </row>
    <row r="777" spans="57:58">
      <c r="BE777" s="123"/>
      <c r="BF777" s="123"/>
    </row>
    <row r="778" spans="57:58">
      <c r="BE778" s="123"/>
      <c r="BF778" s="123"/>
    </row>
    <row r="779" spans="57:58">
      <c r="BE779" s="123"/>
      <c r="BF779" s="123"/>
    </row>
    <row r="780" spans="57:58">
      <c r="BE780" s="123"/>
      <c r="BF780" s="123"/>
    </row>
    <row r="781" spans="57:58">
      <c r="BE781" s="123"/>
      <c r="BF781" s="123"/>
    </row>
    <row r="782" spans="57:58">
      <c r="BE782" s="123"/>
      <c r="BF782" s="123"/>
    </row>
    <row r="783" spans="57:58">
      <c r="BE783" s="123"/>
      <c r="BF783" s="123"/>
    </row>
    <row r="784" spans="57:58">
      <c r="BE784" s="123"/>
      <c r="BF784" s="123"/>
    </row>
    <row r="785" spans="57:58">
      <c r="BE785" s="123"/>
      <c r="BF785" s="123"/>
    </row>
    <row r="786" spans="57:58">
      <c r="BE786" s="123"/>
      <c r="BF786" s="123"/>
    </row>
    <row r="787" spans="57:58">
      <c r="BE787" s="123"/>
      <c r="BF787" s="123"/>
    </row>
    <row r="788" spans="57:58">
      <c r="BE788" s="123"/>
      <c r="BF788" s="123"/>
    </row>
    <row r="789" spans="57:58">
      <c r="BE789" s="123"/>
      <c r="BF789" s="123"/>
    </row>
    <row r="790" spans="57:58">
      <c r="BE790" s="123"/>
      <c r="BF790" s="123"/>
    </row>
    <row r="791" spans="57:58">
      <c r="BE791" s="123"/>
      <c r="BF791" s="123"/>
    </row>
    <row r="792" spans="57:58">
      <c r="BE792" s="123"/>
      <c r="BF792" s="123"/>
    </row>
    <row r="793" spans="57:58">
      <c r="BE793" s="123"/>
      <c r="BF793" s="123"/>
    </row>
    <row r="794" spans="57:58">
      <c r="BE794" s="123"/>
      <c r="BF794" s="123"/>
    </row>
    <row r="795" spans="57:58">
      <c r="BE795" s="123"/>
      <c r="BF795" s="123"/>
    </row>
    <row r="796" spans="57:58">
      <c r="BE796" s="123"/>
      <c r="BF796" s="123"/>
    </row>
    <row r="797" spans="57:58">
      <c r="BE797" s="123"/>
      <c r="BF797" s="123"/>
    </row>
    <row r="798" spans="57:58">
      <c r="BE798" s="123"/>
      <c r="BF798" s="123"/>
    </row>
    <row r="799" spans="57:58">
      <c r="BE799" s="123"/>
      <c r="BF799" s="123"/>
    </row>
    <row r="800" spans="57:58">
      <c r="BE800" s="123"/>
      <c r="BF800" s="123"/>
    </row>
    <row r="801" spans="57:58">
      <c r="BE801" s="123"/>
      <c r="BF801" s="123"/>
    </row>
    <row r="802" spans="57:58">
      <c r="BE802" s="123"/>
      <c r="BF802" s="123"/>
    </row>
    <row r="803" spans="57:58">
      <c r="BE803" s="123"/>
      <c r="BF803" s="123"/>
    </row>
    <row r="804" spans="57:58">
      <c r="BE804" s="123"/>
      <c r="BF804" s="123"/>
    </row>
    <row r="805" spans="57:58">
      <c r="BE805" s="123"/>
      <c r="BF805" s="123"/>
    </row>
    <row r="806" spans="57:58">
      <c r="BE806" s="123"/>
      <c r="BF806" s="123"/>
    </row>
    <row r="807" spans="57:58">
      <c r="BE807" s="123"/>
      <c r="BF807" s="123"/>
    </row>
    <row r="808" spans="57:58">
      <c r="BE808" s="123"/>
      <c r="BF808" s="123"/>
    </row>
    <row r="809" spans="57:58">
      <c r="BE809" s="123"/>
      <c r="BF809" s="123"/>
    </row>
    <row r="810" spans="57:58">
      <c r="BE810" s="123"/>
      <c r="BF810" s="123"/>
    </row>
    <row r="811" spans="57:58">
      <c r="BE811" s="123"/>
      <c r="BF811" s="123"/>
    </row>
    <row r="812" spans="57:58">
      <c r="BE812" s="123"/>
      <c r="BF812" s="123"/>
    </row>
    <row r="813" spans="57:58">
      <c r="BE813" s="123"/>
      <c r="BF813" s="123"/>
    </row>
    <row r="814" spans="57:58">
      <c r="BE814" s="123"/>
      <c r="BF814" s="123"/>
    </row>
    <row r="815" spans="57:58">
      <c r="BE815" s="123"/>
      <c r="BF815" s="123"/>
    </row>
    <row r="816" spans="57:58">
      <c r="BE816" s="123"/>
      <c r="BF816" s="123"/>
    </row>
    <row r="817" spans="57:58">
      <c r="BE817" s="123"/>
      <c r="BF817" s="123"/>
    </row>
    <row r="818" spans="57:58">
      <c r="BE818" s="123"/>
      <c r="BF818" s="123"/>
    </row>
    <row r="819" spans="57:58">
      <c r="BE819" s="123"/>
      <c r="BF819" s="123"/>
    </row>
    <row r="820" spans="57:58">
      <c r="BE820" s="123"/>
      <c r="BF820" s="123"/>
    </row>
    <row r="821" spans="57:58">
      <c r="BE821" s="123"/>
      <c r="BF821" s="123"/>
    </row>
    <row r="822" spans="57:58">
      <c r="BE822" s="123"/>
      <c r="BF822" s="123"/>
    </row>
    <row r="823" spans="57:58">
      <c r="BE823" s="123"/>
      <c r="BF823" s="123"/>
    </row>
    <row r="824" spans="57:58">
      <c r="BE824" s="123"/>
      <c r="BF824" s="123"/>
    </row>
    <row r="825" spans="57:58">
      <c r="BE825" s="123"/>
      <c r="BF825" s="123"/>
    </row>
    <row r="826" spans="57:58">
      <c r="BE826" s="123"/>
      <c r="BF826" s="123"/>
    </row>
    <row r="827" spans="57:58">
      <c r="BE827" s="123"/>
      <c r="BF827" s="123"/>
    </row>
    <row r="828" spans="57:58">
      <c r="BE828" s="123"/>
      <c r="BF828" s="123"/>
    </row>
    <row r="829" spans="57:58">
      <c r="BE829" s="123"/>
      <c r="BF829" s="123"/>
    </row>
    <row r="830" spans="57:58">
      <c r="BE830" s="123"/>
      <c r="BF830" s="123"/>
    </row>
    <row r="831" spans="57:58">
      <c r="BE831" s="123"/>
      <c r="BF831" s="123"/>
    </row>
    <row r="832" spans="57:58">
      <c r="BE832" s="123"/>
      <c r="BF832" s="123"/>
    </row>
    <row r="833" spans="57:58">
      <c r="BE833" s="123"/>
      <c r="BF833" s="123"/>
    </row>
    <row r="834" spans="57:58">
      <c r="BE834" s="123"/>
      <c r="BF834" s="123"/>
    </row>
    <row r="835" spans="57:58">
      <c r="BE835" s="123"/>
      <c r="BF835" s="123"/>
    </row>
    <row r="836" spans="57:58">
      <c r="BE836" s="123"/>
      <c r="BF836" s="123"/>
    </row>
    <row r="837" spans="57:58">
      <c r="BE837" s="123"/>
      <c r="BF837" s="123"/>
    </row>
    <row r="838" spans="57:58">
      <c r="BE838" s="123"/>
      <c r="BF838" s="123"/>
    </row>
    <row r="839" spans="57:58">
      <c r="BE839" s="123"/>
      <c r="BF839" s="123"/>
    </row>
    <row r="840" spans="57:58">
      <c r="BE840" s="123"/>
      <c r="BF840" s="123"/>
    </row>
    <row r="841" spans="57:58">
      <c r="BE841" s="123"/>
      <c r="BF841" s="123"/>
    </row>
    <row r="842" spans="57:58">
      <c r="BE842" s="123"/>
      <c r="BF842" s="123"/>
    </row>
    <row r="843" spans="57:58">
      <c r="BE843" s="123"/>
      <c r="BF843" s="123"/>
    </row>
    <row r="844" spans="57:58">
      <c r="BE844" s="123"/>
      <c r="BF844" s="123"/>
    </row>
    <row r="845" spans="57:58">
      <c r="BE845" s="123"/>
      <c r="BF845" s="123"/>
    </row>
    <row r="846" spans="57:58">
      <c r="BE846" s="123"/>
      <c r="BF846" s="123"/>
    </row>
    <row r="847" spans="57:58">
      <c r="BE847" s="123"/>
      <c r="BF847" s="123"/>
    </row>
    <row r="848" spans="57:58">
      <c r="BE848" s="123"/>
      <c r="BF848" s="123"/>
    </row>
    <row r="849" spans="57:58">
      <c r="BE849" s="123"/>
      <c r="BF849" s="123"/>
    </row>
    <row r="850" spans="57:58">
      <c r="BE850" s="123"/>
      <c r="BF850" s="123"/>
    </row>
    <row r="851" spans="57:58">
      <c r="BE851" s="123"/>
      <c r="BF851" s="123"/>
    </row>
    <row r="852" spans="57:58">
      <c r="BE852" s="123"/>
      <c r="BF852" s="123"/>
    </row>
    <row r="853" spans="57:58">
      <c r="BE853" s="123"/>
      <c r="BF853" s="123"/>
    </row>
    <row r="854" spans="57:58">
      <c r="BE854" s="123"/>
      <c r="BF854" s="123"/>
    </row>
    <row r="855" spans="57:58">
      <c r="BE855" s="123"/>
      <c r="BF855" s="123"/>
    </row>
    <row r="856" spans="57:58">
      <c r="BE856" s="123"/>
      <c r="BF856" s="123"/>
    </row>
    <row r="857" spans="57:58">
      <c r="BE857" s="123"/>
      <c r="BF857" s="123"/>
    </row>
    <row r="858" spans="57:58">
      <c r="BE858" s="123"/>
      <c r="BF858" s="123"/>
    </row>
    <row r="859" spans="57:58">
      <c r="BE859" s="123"/>
      <c r="BF859" s="123"/>
    </row>
    <row r="860" spans="57:58">
      <c r="BE860" s="123"/>
      <c r="BF860" s="123"/>
    </row>
    <row r="861" spans="57:58">
      <c r="BE861" s="123"/>
      <c r="BF861" s="123"/>
    </row>
    <row r="862" spans="57:58">
      <c r="BE862" s="123"/>
      <c r="BF862" s="123"/>
    </row>
    <row r="863" spans="57:58">
      <c r="BE863" s="123"/>
      <c r="BF863" s="123"/>
    </row>
    <row r="864" spans="57:58">
      <c r="BE864" s="123"/>
      <c r="BF864" s="123"/>
    </row>
    <row r="865" spans="57:58">
      <c r="BE865" s="123"/>
      <c r="BF865" s="123"/>
    </row>
    <row r="866" spans="57:58">
      <c r="BE866" s="123"/>
      <c r="BF866" s="123"/>
    </row>
    <row r="867" spans="57:58">
      <c r="BE867" s="123"/>
      <c r="BF867" s="123"/>
    </row>
    <row r="868" spans="57:58">
      <c r="BE868" s="123"/>
      <c r="BF868" s="123"/>
    </row>
    <row r="869" spans="57:58">
      <c r="BE869" s="123"/>
      <c r="BF869" s="123"/>
    </row>
    <row r="870" spans="57:58">
      <c r="BE870" s="123"/>
      <c r="BF870" s="123"/>
    </row>
    <row r="871" spans="57:58">
      <c r="BE871" s="123"/>
      <c r="BF871" s="123"/>
    </row>
    <row r="872" spans="57:58">
      <c r="BE872" s="123"/>
      <c r="BF872" s="123"/>
    </row>
    <row r="873" spans="57:58">
      <c r="BE873" s="123"/>
      <c r="BF873" s="123"/>
    </row>
    <row r="874" spans="57:58">
      <c r="BE874" s="123"/>
      <c r="BF874" s="123"/>
    </row>
    <row r="875" spans="57:58">
      <c r="BE875" s="123"/>
      <c r="BF875" s="123"/>
    </row>
    <row r="876" spans="57:58">
      <c r="BE876" s="123"/>
      <c r="BF876" s="123"/>
    </row>
    <row r="877" spans="57:58">
      <c r="BE877" s="123"/>
      <c r="BF877" s="123"/>
    </row>
    <row r="878" spans="57:58">
      <c r="BE878" s="123"/>
      <c r="BF878" s="123"/>
    </row>
    <row r="879" spans="57:58">
      <c r="BE879" s="123"/>
      <c r="BF879" s="123"/>
    </row>
    <row r="880" spans="57:58">
      <c r="BE880" s="123"/>
      <c r="BF880" s="123"/>
    </row>
    <row r="881" spans="57:58">
      <c r="BE881" s="123"/>
      <c r="BF881" s="123"/>
    </row>
    <row r="882" spans="57:58">
      <c r="BE882" s="123"/>
      <c r="BF882" s="123"/>
    </row>
    <row r="883" spans="57:58">
      <c r="BE883" s="123"/>
      <c r="BF883" s="123"/>
    </row>
    <row r="884" spans="57:58">
      <c r="BE884" s="123"/>
      <c r="BF884" s="123"/>
    </row>
    <row r="885" spans="57:58">
      <c r="BE885" s="123"/>
      <c r="BF885" s="123"/>
    </row>
    <row r="886" spans="57:58">
      <c r="BE886" s="123"/>
      <c r="BF886" s="123"/>
    </row>
    <row r="887" spans="57:58">
      <c r="BE887" s="123"/>
      <c r="BF887" s="123"/>
    </row>
    <row r="888" spans="57:58">
      <c r="BE888" s="123"/>
      <c r="BF888" s="123"/>
    </row>
    <row r="889" spans="57:58">
      <c r="BE889" s="123"/>
      <c r="BF889" s="123"/>
    </row>
    <row r="890" spans="57:58">
      <c r="BE890" s="123"/>
      <c r="BF890" s="123"/>
    </row>
    <row r="891" spans="57:58">
      <c r="BE891" s="123"/>
      <c r="BF891" s="123"/>
    </row>
    <row r="892" spans="57:58">
      <c r="BE892" s="123"/>
      <c r="BF892" s="123"/>
    </row>
    <row r="893" spans="57:58">
      <c r="BE893" s="123"/>
      <c r="BF893" s="123"/>
    </row>
    <row r="894" spans="57:58">
      <c r="BE894" s="123"/>
      <c r="BF894" s="123"/>
    </row>
    <row r="895" spans="57:58">
      <c r="BE895" s="123"/>
      <c r="BF895" s="123"/>
    </row>
    <row r="896" spans="57:58">
      <c r="BE896" s="123"/>
      <c r="BF896" s="123"/>
    </row>
    <row r="897" spans="57:58">
      <c r="BE897" s="123"/>
      <c r="BF897" s="123"/>
    </row>
    <row r="898" spans="57:58">
      <c r="BE898" s="123"/>
      <c r="BF898" s="123"/>
    </row>
    <row r="899" spans="57:58">
      <c r="BE899" s="123"/>
      <c r="BF899" s="123"/>
    </row>
    <row r="900" spans="57:58">
      <c r="BE900" s="123"/>
      <c r="BF900" s="123"/>
    </row>
    <row r="901" spans="57:58">
      <c r="BE901" s="123"/>
      <c r="BF901" s="123"/>
    </row>
    <row r="902" spans="57:58">
      <c r="BE902" s="123"/>
      <c r="BF902" s="123"/>
    </row>
    <row r="903" spans="57:58">
      <c r="BE903" s="123"/>
      <c r="BF903" s="123"/>
    </row>
    <row r="904" spans="57:58">
      <c r="BE904" s="123"/>
      <c r="BF904" s="123"/>
    </row>
    <row r="905" spans="57:58">
      <c r="BE905" s="123"/>
      <c r="BF905" s="123"/>
    </row>
    <row r="906" spans="57:58">
      <c r="BE906" s="123"/>
      <c r="BF906" s="123"/>
    </row>
    <row r="907" spans="57:58">
      <c r="BE907" s="123"/>
      <c r="BF907" s="123"/>
    </row>
    <row r="908" spans="57:58">
      <c r="BE908" s="123"/>
      <c r="BF908" s="123"/>
    </row>
    <row r="909" spans="57:58">
      <c r="BE909" s="123"/>
      <c r="BF909" s="123"/>
    </row>
    <row r="910" spans="57:58">
      <c r="BE910" s="123"/>
      <c r="BF910" s="123"/>
    </row>
    <row r="911" spans="57:58">
      <c r="BE911" s="123"/>
      <c r="BF911" s="123"/>
    </row>
    <row r="912" spans="57:58">
      <c r="BE912" s="123"/>
      <c r="BF912" s="123"/>
    </row>
    <row r="913" spans="57:58">
      <c r="BE913" s="123"/>
      <c r="BF913" s="123"/>
    </row>
    <row r="914" spans="57:58">
      <c r="BE914" s="123"/>
      <c r="BF914" s="123"/>
    </row>
    <row r="915" spans="57:58">
      <c r="BE915" s="123"/>
      <c r="BF915" s="123"/>
    </row>
    <row r="916" spans="57:58">
      <c r="BE916" s="123"/>
      <c r="BF916" s="123"/>
    </row>
    <row r="917" spans="57:58">
      <c r="BE917" s="123"/>
      <c r="BF917" s="123"/>
    </row>
    <row r="918" spans="57:58">
      <c r="BE918" s="123"/>
      <c r="BF918" s="123"/>
    </row>
    <row r="919" spans="57:58">
      <c r="BE919" s="123"/>
      <c r="BF919" s="123"/>
    </row>
    <row r="920" spans="57:58">
      <c r="BE920" s="123"/>
      <c r="BF920" s="123"/>
    </row>
    <row r="921" spans="57:58">
      <c r="BE921" s="123"/>
      <c r="BF921" s="123"/>
    </row>
    <row r="922" spans="57:58">
      <c r="BE922" s="123"/>
      <c r="BF922" s="123"/>
    </row>
    <row r="923" spans="57:58">
      <c r="BE923" s="123"/>
      <c r="BF923" s="123"/>
    </row>
    <row r="924" spans="57:58">
      <c r="BE924" s="123"/>
      <c r="BF924" s="123"/>
    </row>
    <row r="925" spans="57:58">
      <c r="BE925" s="123"/>
      <c r="BF925" s="123"/>
    </row>
    <row r="926" spans="57:58">
      <c r="BE926" s="123"/>
      <c r="BF926" s="123"/>
    </row>
    <row r="927" spans="57:58">
      <c r="BE927" s="123"/>
      <c r="BF927" s="123"/>
    </row>
    <row r="928" spans="57:58">
      <c r="BE928" s="123"/>
      <c r="BF928" s="123"/>
    </row>
    <row r="929" spans="57:58">
      <c r="BE929" s="123"/>
      <c r="BF929" s="123"/>
    </row>
    <row r="930" spans="57:58">
      <c r="BE930" s="123"/>
      <c r="BF930" s="123"/>
    </row>
    <row r="931" spans="57:58">
      <c r="BE931" s="123"/>
      <c r="BF931" s="123"/>
    </row>
    <row r="932" spans="57:58">
      <c r="BE932" s="123"/>
      <c r="BF932" s="123"/>
    </row>
    <row r="933" spans="57:58">
      <c r="BE933" s="123"/>
      <c r="BF933" s="123"/>
    </row>
    <row r="934" spans="57:58">
      <c r="BE934" s="123"/>
      <c r="BF934" s="123"/>
    </row>
    <row r="935" spans="57:58">
      <c r="BE935" s="123"/>
      <c r="BF935" s="123"/>
    </row>
    <row r="936" spans="57:58">
      <c r="BE936" s="123"/>
      <c r="BF936" s="123"/>
    </row>
    <row r="937" spans="57:58">
      <c r="BE937" s="123"/>
      <c r="BF937" s="123"/>
    </row>
    <row r="938" spans="57:58">
      <c r="BE938" s="123"/>
      <c r="BF938" s="123"/>
    </row>
    <row r="939" spans="57:58">
      <c r="BE939" s="123"/>
      <c r="BF939" s="123"/>
    </row>
    <row r="940" spans="57:58">
      <c r="BE940" s="123"/>
      <c r="BF940" s="123"/>
    </row>
    <row r="941" spans="57:58">
      <c r="BE941" s="123"/>
      <c r="BF941" s="123"/>
    </row>
    <row r="942" spans="57:58">
      <c r="BE942" s="123"/>
      <c r="BF942" s="123"/>
    </row>
    <row r="943" spans="57:58">
      <c r="BE943" s="123"/>
      <c r="BF943" s="123"/>
    </row>
    <row r="944" spans="57:58">
      <c r="BE944" s="123"/>
      <c r="BF944" s="123"/>
    </row>
    <row r="945" spans="57:58">
      <c r="BE945" s="123"/>
      <c r="BF945" s="123"/>
    </row>
    <row r="946" spans="57:58">
      <c r="BE946" s="123"/>
      <c r="BF946" s="123"/>
    </row>
    <row r="947" spans="57:58">
      <c r="BE947" s="123"/>
      <c r="BF947" s="123"/>
    </row>
    <row r="948" spans="57:58">
      <c r="BE948" s="123"/>
      <c r="BF948" s="123"/>
    </row>
    <row r="949" spans="57:58">
      <c r="BE949" s="123"/>
      <c r="BF949" s="123"/>
    </row>
    <row r="950" spans="57:58">
      <c r="BE950" s="123"/>
      <c r="BF950" s="123"/>
    </row>
    <row r="951" spans="57:58">
      <c r="BE951" s="123"/>
      <c r="BF951" s="123"/>
    </row>
    <row r="952" spans="57:58">
      <c r="BE952" s="123"/>
      <c r="BF952" s="123"/>
    </row>
    <row r="953" spans="57:58">
      <c r="BE953" s="123"/>
      <c r="BF953" s="123"/>
    </row>
    <row r="954" spans="57:58">
      <c r="BE954" s="123"/>
      <c r="BF954" s="123"/>
    </row>
    <row r="955" spans="57:58">
      <c r="BE955" s="123"/>
      <c r="BF955" s="123"/>
    </row>
    <row r="956" spans="57:58">
      <c r="BE956" s="123"/>
      <c r="BF956" s="123"/>
    </row>
    <row r="957" spans="57:58">
      <c r="BE957" s="123"/>
      <c r="BF957" s="123"/>
    </row>
    <row r="958" spans="57:58">
      <c r="BE958" s="123"/>
      <c r="BF958" s="123"/>
    </row>
    <row r="959" spans="57:58">
      <c r="BE959" s="123"/>
      <c r="BF959" s="123"/>
    </row>
    <row r="960" spans="57:58">
      <c r="BE960" s="123"/>
      <c r="BF960" s="123"/>
    </row>
    <row r="961" spans="57:58">
      <c r="BE961" s="123"/>
      <c r="BF961" s="123"/>
    </row>
    <row r="962" spans="57:58">
      <c r="BE962" s="123"/>
      <c r="BF962" s="123"/>
    </row>
    <row r="963" spans="57:58">
      <c r="BE963" s="123"/>
      <c r="BF963" s="123"/>
    </row>
    <row r="964" spans="57:58">
      <c r="BE964" s="123"/>
      <c r="BF964" s="123"/>
    </row>
    <row r="965" spans="57:58">
      <c r="BE965" s="123"/>
      <c r="BF965" s="123"/>
    </row>
    <row r="966" spans="57:58">
      <c r="BE966" s="123"/>
      <c r="BF966" s="123"/>
    </row>
    <row r="967" spans="57:58">
      <c r="BE967" s="123"/>
      <c r="BF967" s="123"/>
    </row>
    <row r="968" spans="57:58">
      <c r="BE968" s="123"/>
      <c r="BF968" s="123"/>
    </row>
    <row r="969" spans="57:58">
      <c r="BE969" s="123"/>
      <c r="BF969" s="123"/>
    </row>
    <row r="970" spans="57:58">
      <c r="BE970" s="123"/>
      <c r="BF970" s="123"/>
    </row>
    <row r="971" spans="57:58">
      <c r="BE971" s="123"/>
      <c r="BF971" s="123"/>
    </row>
    <row r="972" spans="57:58">
      <c r="BE972" s="123"/>
      <c r="BF972" s="123"/>
    </row>
    <row r="973" spans="57:58">
      <c r="BE973" s="123"/>
      <c r="BF973" s="123"/>
    </row>
    <row r="974" spans="57:58">
      <c r="BE974" s="123"/>
      <c r="BF974" s="123"/>
    </row>
    <row r="975" spans="57:58">
      <c r="BE975" s="123"/>
      <c r="BF975" s="123"/>
    </row>
    <row r="976" spans="57:58">
      <c r="BE976" s="123"/>
      <c r="BF976" s="123"/>
    </row>
    <row r="977" spans="57:58">
      <c r="BE977" s="123"/>
      <c r="BF977" s="123"/>
    </row>
    <row r="978" spans="57:58">
      <c r="BE978" s="123"/>
      <c r="BF978" s="123"/>
    </row>
    <row r="979" spans="57:58">
      <c r="BE979" s="123"/>
      <c r="BF979" s="123"/>
    </row>
    <row r="980" spans="57:58">
      <c r="BE980" s="123"/>
      <c r="BF980" s="123"/>
    </row>
    <row r="981" spans="57:58">
      <c r="BE981" s="123"/>
      <c r="BF981" s="123"/>
    </row>
    <row r="982" spans="57:58">
      <c r="BE982" s="123"/>
      <c r="BF982" s="123"/>
    </row>
    <row r="983" spans="57:58">
      <c r="BE983" s="123"/>
      <c r="BF983" s="123"/>
    </row>
    <row r="984" spans="57:58">
      <c r="BE984" s="123"/>
      <c r="BF984" s="123"/>
    </row>
    <row r="985" spans="57:58">
      <c r="BE985" s="123"/>
      <c r="BF985" s="123"/>
    </row>
    <row r="986" spans="57:58">
      <c r="BE986" s="123"/>
      <c r="BF986" s="123"/>
    </row>
    <row r="987" spans="57:58">
      <c r="BE987" s="123"/>
      <c r="BF987" s="123"/>
    </row>
    <row r="988" spans="57:58">
      <c r="BE988" s="123"/>
      <c r="BF988" s="123"/>
    </row>
    <row r="989" spans="57:58">
      <c r="BE989" s="123"/>
      <c r="BF989" s="123"/>
    </row>
    <row r="990" spans="57:58">
      <c r="BE990" s="123"/>
      <c r="BF990" s="123"/>
    </row>
    <row r="991" spans="57:58">
      <c r="BE991" s="123"/>
      <c r="BF991" s="123"/>
    </row>
    <row r="992" spans="57:58">
      <c r="BE992" s="123"/>
      <c r="BF992" s="123"/>
    </row>
    <row r="993" spans="57:58">
      <c r="BE993" s="123"/>
      <c r="BF993" s="123"/>
    </row>
    <row r="994" spans="57:58">
      <c r="BE994" s="123"/>
      <c r="BF994" s="123"/>
    </row>
    <row r="995" spans="57:58">
      <c r="BE995" s="123"/>
      <c r="BF995" s="123"/>
    </row>
    <row r="996" spans="57:58">
      <c r="BE996" s="123"/>
      <c r="BF996" s="123"/>
    </row>
    <row r="997" spans="57:58">
      <c r="BE997" s="123"/>
      <c r="BF997" s="123"/>
    </row>
    <row r="998" spans="57:58">
      <c r="BE998" s="123"/>
      <c r="BF998" s="123"/>
    </row>
    <row r="999" spans="57:58">
      <c r="BE999" s="123"/>
      <c r="BF999" s="123"/>
    </row>
    <row r="1000" spans="57:58">
      <c r="BE1000" s="123"/>
      <c r="BF1000" s="123"/>
    </row>
    <row r="1001" spans="57:58">
      <c r="BE1001" s="123"/>
      <c r="BF1001" s="123"/>
    </row>
    <row r="1002" spans="57:58">
      <c r="BE1002" s="123"/>
      <c r="BF1002" s="123"/>
    </row>
    <row r="1003" spans="57:58">
      <c r="BE1003" s="123"/>
      <c r="BF1003" s="123"/>
    </row>
    <row r="1004" spans="57:58">
      <c r="BE1004" s="123"/>
      <c r="BF1004" s="123"/>
    </row>
    <row r="1005" spans="57:58">
      <c r="BE1005" s="123"/>
      <c r="BF1005" s="123"/>
    </row>
    <row r="1006" spans="57:58">
      <c r="BE1006" s="123"/>
      <c r="BF1006" s="123"/>
    </row>
    <row r="1007" spans="57:58">
      <c r="BE1007" s="123"/>
      <c r="BF1007" s="123"/>
    </row>
    <row r="1008" spans="57:58">
      <c r="BE1008" s="123"/>
      <c r="BF1008" s="123"/>
    </row>
    <row r="1009" spans="57:58">
      <c r="BE1009" s="123"/>
      <c r="BF1009" s="123"/>
    </row>
    <row r="1010" spans="57:58">
      <c r="BE1010" s="123"/>
      <c r="BF1010" s="123"/>
    </row>
    <row r="1011" spans="57:58">
      <c r="BE1011" s="123"/>
      <c r="BF1011" s="123"/>
    </row>
    <row r="1012" spans="57:58">
      <c r="BE1012" s="123"/>
      <c r="BF1012" s="123"/>
    </row>
    <row r="1013" spans="57:58">
      <c r="BE1013" s="123"/>
      <c r="BF1013" s="123"/>
    </row>
    <row r="1014" spans="57:58">
      <c r="BE1014" s="123"/>
      <c r="BF1014" s="123"/>
    </row>
    <row r="1015" spans="57:58">
      <c r="BE1015" s="123"/>
      <c r="BF1015" s="123"/>
    </row>
    <row r="1016" spans="57:58">
      <c r="BE1016" s="123"/>
      <c r="BF1016" s="123"/>
    </row>
    <row r="1017" spans="57:58">
      <c r="BE1017" s="123"/>
      <c r="BF1017" s="123"/>
    </row>
    <row r="1018" spans="57:58">
      <c r="BE1018" s="123"/>
      <c r="BF1018" s="123"/>
    </row>
    <row r="1019" spans="57:58">
      <c r="BE1019" s="123"/>
      <c r="BF1019" s="123"/>
    </row>
    <row r="1020" spans="57:58">
      <c r="BE1020" s="123"/>
      <c r="BF1020" s="123"/>
    </row>
    <row r="1021" spans="57:58">
      <c r="BE1021" s="123"/>
      <c r="BF1021" s="123"/>
    </row>
    <row r="1022" spans="57:58">
      <c r="BE1022" s="123"/>
      <c r="BF1022" s="123"/>
    </row>
    <row r="1023" spans="57:58">
      <c r="BE1023" s="123"/>
      <c r="BF1023" s="123"/>
    </row>
    <row r="1024" spans="57:58">
      <c r="BE1024" s="123"/>
      <c r="BF1024" s="123"/>
    </row>
    <row r="1025" spans="57:58">
      <c r="BE1025" s="123"/>
      <c r="BF1025" s="123"/>
    </row>
    <row r="1026" spans="57:58">
      <c r="BE1026" s="123"/>
      <c r="BF1026" s="123"/>
    </row>
    <row r="1027" spans="57:58">
      <c r="BE1027" s="123"/>
      <c r="BF1027" s="123"/>
    </row>
    <row r="1028" spans="57:58">
      <c r="BE1028" s="123"/>
      <c r="BF1028" s="123"/>
    </row>
    <row r="1029" spans="57:58">
      <c r="BE1029" s="123"/>
      <c r="BF1029" s="123"/>
    </row>
    <row r="1030" spans="57:58">
      <c r="BE1030" s="123"/>
      <c r="BF1030" s="123"/>
    </row>
    <row r="1031" spans="57:58">
      <c r="BE1031" s="123"/>
      <c r="BF1031" s="123"/>
    </row>
    <row r="1032" spans="57:58">
      <c r="BE1032" s="123"/>
      <c r="BF1032" s="123"/>
    </row>
    <row r="1033" spans="57:58">
      <c r="BE1033" s="123"/>
      <c r="BF1033" s="123"/>
    </row>
    <row r="1034" spans="57:58">
      <c r="BE1034" s="123"/>
      <c r="BF1034" s="123"/>
    </row>
    <row r="1035" spans="57:58">
      <c r="BE1035" s="123"/>
      <c r="BF1035" s="123"/>
    </row>
    <row r="1036" spans="57:58">
      <c r="BE1036" s="123"/>
      <c r="BF1036" s="123"/>
    </row>
    <row r="1037" spans="57:58">
      <c r="BE1037" s="123"/>
      <c r="BF1037" s="123"/>
    </row>
    <row r="1038" spans="57:58">
      <c r="BE1038" s="123"/>
      <c r="BF1038" s="123"/>
    </row>
    <row r="1039" spans="57:58">
      <c r="BE1039" s="123"/>
      <c r="BF1039" s="123"/>
    </row>
    <row r="1040" spans="57:58">
      <c r="BE1040" s="123"/>
      <c r="BF1040" s="123"/>
    </row>
    <row r="1041" spans="57:58">
      <c r="BE1041" s="123"/>
      <c r="BF1041" s="123"/>
    </row>
    <row r="1042" spans="57:58">
      <c r="BE1042" s="123"/>
      <c r="BF1042" s="123"/>
    </row>
    <row r="1043" spans="57:58">
      <c r="BE1043" s="123"/>
      <c r="BF1043" s="123"/>
    </row>
    <row r="1044" spans="57:58">
      <c r="BE1044" s="123"/>
      <c r="BF1044" s="123"/>
    </row>
    <row r="1045" spans="57:58">
      <c r="BE1045" s="123"/>
      <c r="BF1045" s="123"/>
    </row>
    <row r="1046" spans="57:58">
      <c r="BE1046" s="123"/>
      <c r="BF1046" s="123"/>
    </row>
    <row r="1047" spans="57:58">
      <c r="BE1047" s="123"/>
      <c r="BF1047" s="123"/>
    </row>
    <row r="1048" spans="57:58">
      <c r="BE1048" s="123"/>
      <c r="BF1048" s="123"/>
    </row>
    <row r="1049" spans="57:58">
      <c r="BE1049" s="123"/>
      <c r="BF1049" s="123"/>
    </row>
    <row r="1050" spans="57:58">
      <c r="BE1050" s="123"/>
      <c r="BF1050" s="123"/>
    </row>
    <row r="1051" spans="57:58">
      <c r="BE1051" s="123"/>
      <c r="BF1051" s="123"/>
    </row>
    <row r="1052" spans="57:58">
      <c r="BE1052" s="123"/>
      <c r="BF1052" s="123"/>
    </row>
    <row r="1053" spans="57:58">
      <c r="BE1053" s="123"/>
      <c r="BF1053" s="123"/>
    </row>
    <row r="1054" spans="57:58">
      <c r="BE1054" s="123"/>
      <c r="BF1054" s="123"/>
    </row>
    <row r="1055" spans="57:58">
      <c r="BE1055" s="123"/>
      <c r="BF1055" s="123"/>
    </row>
    <row r="1056" spans="57:58">
      <c r="BE1056" s="123"/>
      <c r="BF1056" s="123"/>
    </row>
    <row r="1057" spans="57:58">
      <c r="BE1057" s="123"/>
      <c r="BF1057" s="123"/>
    </row>
    <row r="1058" spans="57:58">
      <c r="BE1058" s="123"/>
      <c r="BF1058" s="123"/>
    </row>
    <row r="1059" spans="57:58">
      <c r="BE1059" s="123"/>
      <c r="BF1059" s="123"/>
    </row>
    <row r="1060" spans="57:58">
      <c r="BE1060" s="123"/>
      <c r="BF1060" s="123"/>
    </row>
    <row r="1061" spans="57:58">
      <c r="BE1061" s="123"/>
      <c r="BF1061" s="123"/>
    </row>
    <row r="1062" spans="57:58">
      <c r="BE1062" s="123"/>
      <c r="BF1062" s="123"/>
    </row>
    <row r="1063" spans="57:58">
      <c r="BE1063" s="123"/>
      <c r="BF1063" s="123"/>
    </row>
    <row r="1064" spans="57:58">
      <c r="BE1064" s="123"/>
      <c r="BF1064" s="123"/>
    </row>
    <row r="1065" spans="57:58">
      <c r="BE1065" s="123"/>
      <c r="BF1065" s="123"/>
    </row>
    <row r="1066" spans="57:58">
      <c r="BE1066" s="123"/>
      <c r="BF1066" s="123"/>
    </row>
    <row r="1067" spans="57:58">
      <c r="BE1067" s="123"/>
      <c r="BF1067" s="123"/>
    </row>
    <row r="1068" spans="57:58">
      <c r="BE1068" s="123"/>
      <c r="BF1068" s="123"/>
    </row>
    <row r="1069" spans="57:58">
      <c r="BE1069" s="123"/>
      <c r="BF1069" s="123"/>
    </row>
    <row r="1070" spans="57:58">
      <c r="BE1070" s="123"/>
      <c r="BF1070" s="123"/>
    </row>
    <row r="1071" spans="57:58">
      <c r="BE1071" s="123"/>
      <c r="BF1071" s="123"/>
    </row>
    <row r="1072" spans="57:58">
      <c r="BE1072" s="123"/>
      <c r="BF1072" s="123"/>
    </row>
    <row r="1073" spans="57:58">
      <c r="BE1073" s="123"/>
      <c r="BF1073" s="123"/>
    </row>
    <row r="1074" spans="57:58">
      <c r="BE1074" s="123"/>
      <c r="BF1074" s="123"/>
    </row>
    <row r="1075" spans="57:58">
      <c r="BE1075" s="123"/>
      <c r="BF1075" s="123"/>
    </row>
    <row r="1076" spans="57:58">
      <c r="BE1076" s="123"/>
      <c r="BF1076" s="123"/>
    </row>
    <row r="1077" spans="57:58">
      <c r="BE1077" s="123"/>
      <c r="BF1077" s="123"/>
    </row>
    <row r="1078" spans="57:58">
      <c r="BE1078" s="123"/>
      <c r="BF1078" s="123"/>
    </row>
    <row r="1079" spans="57:58">
      <c r="BE1079" s="123"/>
      <c r="BF1079" s="123"/>
    </row>
    <row r="1080" spans="57:58">
      <c r="BE1080" s="123"/>
      <c r="BF1080" s="123"/>
    </row>
    <row r="1081" spans="57:58">
      <c r="BE1081" s="123"/>
      <c r="BF1081" s="123"/>
    </row>
    <row r="1082" spans="57:58">
      <c r="BE1082" s="123"/>
      <c r="BF1082" s="123"/>
    </row>
    <row r="1083" spans="57:58">
      <c r="BE1083" s="123"/>
      <c r="BF1083" s="123"/>
    </row>
    <row r="1084" spans="57:58">
      <c r="BE1084" s="123"/>
      <c r="BF1084" s="123"/>
    </row>
    <row r="1085" spans="57:58">
      <c r="BE1085" s="123"/>
      <c r="BF1085" s="123"/>
    </row>
    <row r="1086" spans="57:58">
      <c r="BE1086" s="123"/>
      <c r="BF1086" s="123"/>
    </row>
    <row r="1087" spans="57:58">
      <c r="BE1087" s="123"/>
      <c r="BF1087" s="123"/>
    </row>
    <row r="1088" spans="57:58">
      <c r="BE1088" s="123"/>
      <c r="BF1088" s="123"/>
    </row>
    <row r="1089" spans="57:58">
      <c r="BE1089" s="123"/>
      <c r="BF1089" s="123"/>
    </row>
    <row r="1090" spans="57:58">
      <c r="BE1090" s="123"/>
      <c r="BF1090" s="123"/>
    </row>
    <row r="1091" spans="57:58">
      <c r="BE1091" s="123"/>
      <c r="BF1091" s="123"/>
    </row>
    <row r="1092" spans="57:58">
      <c r="BE1092" s="123"/>
      <c r="BF1092" s="123"/>
    </row>
    <row r="1093" spans="57:58">
      <c r="BE1093" s="123"/>
      <c r="BF1093" s="123"/>
    </row>
    <row r="1094" spans="57:58">
      <c r="BE1094" s="123"/>
      <c r="BF1094" s="123"/>
    </row>
    <row r="1095" spans="57:58">
      <c r="BE1095" s="123"/>
      <c r="BF1095" s="123"/>
    </row>
    <row r="1096" spans="57:58">
      <c r="BE1096" s="123"/>
      <c r="BF1096" s="123"/>
    </row>
    <row r="1097" spans="57:58">
      <c r="BE1097" s="123"/>
      <c r="BF1097" s="123"/>
    </row>
    <row r="1098" spans="57:58">
      <c r="BE1098" s="123"/>
      <c r="BF1098" s="123"/>
    </row>
    <row r="1099" spans="57:58">
      <c r="BE1099" s="123"/>
      <c r="BF1099" s="123"/>
    </row>
    <row r="1100" spans="57:58">
      <c r="BE1100" s="123"/>
      <c r="BF1100" s="123"/>
    </row>
    <row r="1101" spans="57:58">
      <c r="BE1101" s="123"/>
      <c r="BF1101" s="123"/>
    </row>
    <row r="1102" spans="57:58">
      <c r="BE1102" s="123"/>
      <c r="BF1102" s="123"/>
    </row>
    <row r="1103" spans="57:58">
      <c r="BE1103" s="123"/>
      <c r="BF1103" s="123"/>
    </row>
    <row r="1104" spans="57:58">
      <c r="BE1104" s="123"/>
      <c r="BF1104" s="123"/>
    </row>
    <row r="1105" spans="57:58">
      <c r="BE1105" s="123"/>
      <c r="BF1105" s="123"/>
    </row>
    <row r="1106" spans="57:58">
      <c r="BE1106" s="123"/>
      <c r="BF1106" s="123"/>
    </row>
    <row r="1107" spans="57:58">
      <c r="BE1107" s="123"/>
      <c r="BF1107" s="123"/>
    </row>
    <row r="1108" spans="57:58">
      <c r="BE1108" s="123"/>
      <c r="BF1108" s="123"/>
    </row>
    <row r="1109" spans="57:58">
      <c r="BE1109" s="123"/>
      <c r="BF1109" s="123"/>
    </row>
    <row r="1110" spans="57:58">
      <c r="BE1110" s="123"/>
      <c r="BF1110" s="123"/>
    </row>
    <row r="1111" spans="57:58">
      <c r="BE1111" s="123"/>
      <c r="BF1111" s="123"/>
    </row>
    <row r="1112" spans="57:58">
      <c r="BE1112" s="123"/>
      <c r="BF1112" s="123"/>
    </row>
    <row r="1113" spans="57:58">
      <c r="BE1113" s="123"/>
      <c r="BF1113" s="123"/>
    </row>
    <row r="1114" spans="57:58">
      <c r="BE1114" s="123"/>
      <c r="BF1114" s="123"/>
    </row>
    <row r="1115" spans="57:58">
      <c r="BE1115" s="123"/>
      <c r="BF1115" s="123"/>
    </row>
    <row r="1116" spans="57:58">
      <c r="BE1116" s="123"/>
      <c r="BF1116" s="123"/>
    </row>
    <row r="1117" spans="57:58">
      <c r="BE1117" s="123"/>
      <c r="BF1117" s="123"/>
    </row>
    <row r="1118" spans="57:58">
      <c r="BE1118" s="123"/>
      <c r="BF1118" s="123"/>
    </row>
    <row r="1119" spans="57:58">
      <c r="BE1119" s="123"/>
      <c r="BF1119" s="123"/>
    </row>
    <row r="1120" spans="57:58">
      <c r="BE1120" s="123"/>
      <c r="BF1120" s="123"/>
    </row>
    <row r="1121" spans="57:58">
      <c r="BE1121" s="123"/>
      <c r="BF1121" s="123"/>
    </row>
    <row r="1122" spans="57:58">
      <c r="BE1122" s="123"/>
      <c r="BF1122" s="123"/>
    </row>
    <row r="1123" spans="57:58">
      <c r="BE1123" s="123"/>
      <c r="BF1123" s="123"/>
    </row>
    <row r="1124" spans="57:58">
      <c r="BE1124" s="123"/>
      <c r="BF1124" s="123"/>
    </row>
    <row r="1125" spans="57:58">
      <c r="BE1125" s="123"/>
      <c r="BF1125" s="123"/>
    </row>
    <row r="1126" spans="57:58">
      <c r="BE1126" s="123"/>
      <c r="BF1126" s="123"/>
    </row>
    <row r="1127" spans="57:58">
      <c r="BE1127" s="123"/>
      <c r="BF1127" s="123"/>
    </row>
    <row r="1128" spans="57:58">
      <c r="BE1128" s="123"/>
      <c r="BF1128" s="123"/>
    </row>
    <row r="1129" spans="57:58">
      <c r="BE1129" s="123"/>
      <c r="BF1129" s="123"/>
    </row>
    <row r="1130" spans="57:58">
      <c r="BE1130" s="123"/>
      <c r="BF1130" s="123"/>
    </row>
    <row r="1131" spans="57:58">
      <c r="BE1131" s="123"/>
      <c r="BF1131" s="123"/>
    </row>
    <row r="1132" spans="57:58">
      <c r="BE1132" s="123"/>
      <c r="BF1132" s="123"/>
    </row>
    <row r="1133" spans="57:58">
      <c r="BE1133" s="123"/>
      <c r="BF1133" s="123"/>
    </row>
    <row r="1134" spans="57:58">
      <c r="BE1134" s="123"/>
      <c r="BF1134" s="123"/>
    </row>
    <row r="1135" spans="57:58">
      <c r="BE1135" s="123"/>
      <c r="BF1135" s="123"/>
    </row>
    <row r="1136" spans="57:58">
      <c r="BE1136" s="123"/>
      <c r="BF1136" s="123"/>
    </row>
    <row r="1137" spans="57:58">
      <c r="BE1137" s="123"/>
      <c r="BF1137" s="123"/>
    </row>
    <row r="1138" spans="57:58">
      <c r="BE1138" s="123"/>
      <c r="BF1138" s="123"/>
    </row>
    <row r="1139" spans="57:58">
      <c r="BE1139" s="123"/>
      <c r="BF1139" s="123"/>
    </row>
    <row r="1140" spans="57:58">
      <c r="BE1140" s="123"/>
      <c r="BF1140" s="123"/>
    </row>
    <row r="1141" spans="57:58">
      <c r="BE1141" s="123"/>
      <c r="BF1141" s="123"/>
    </row>
    <row r="1142" spans="57:58">
      <c r="BE1142" s="123"/>
      <c r="BF1142" s="123"/>
    </row>
    <row r="1143" spans="57:58">
      <c r="BE1143" s="123"/>
      <c r="BF1143" s="123"/>
    </row>
    <row r="1144" spans="57:58">
      <c r="BE1144" s="123"/>
      <c r="BF1144" s="123"/>
    </row>
    <row r="1145" spans="57:58">
      <c r="BE1145" s="123"/>
      <c r="BF1145" s="123"/>
    </row>
    <row r="1146" spans="57:58">
      <c r="BE1146" s="123"/>
      <c r="BF1146" s="123"/>
    </row>
    <row r="1147" spans="57:58">
      <c r="BE1147" s="123"/>
      <c r="BF1147" s="123"/>
    </row>
    <row r="1148" spans="57:58">
      <c r="BE1148" s="123"/>
      <c r="BF1148" s="123"/>
    </row>
    <row r="1149" spans="57:58">
      <c r="BE1149" s="123"/>
      <c r="BF1149" s="123"/>
    </row>
    <row r="1150" spans="57:58">
      <c r="BE1150" s="123"/>
      <c r="BF1150" s="123"/>
    </row>
    <row r="1151" spans="57:58">
      <c r="BE1151" s="123"/>
      <c r="BF1151" s="123"/>
    </row>
    <row r="1152" spans="57:58">
      <c r="BE1152" s="123"/>
      <c r="BF1152" s="123"/>
    </row>
    <row r="1153" spans="57:58">
      <c r="BE1153" s="123"/>
      <c r="BF1153" s="123"/>
    </row>
    <row r="1154" spans="57:58">
      <c r="BE1154" s="123"/>
      <c r="BF1154" s="123"/>
    </row>
    <row r="1155" spans="57:58">
      <c r="BE1155" s="123"/>
      <c r="BF1155" s="123"/>
    </row>
    <row r="1156" spans="57:58">
      <c r="BE1156" s="123"/>
      <c r="BF1156" s="123"/>
    </row>
    <row r="1157" spans="57:58">
      <c r="BE1157" s="123"/>
      <c r="BF1157" s="123"/>
    </row>
    <row r="1158" spans="57:58">
      <c r="BE1158" s="123"/>
      <c r="BF1158" s="123"/>
    </row>
    <row r="1159" spans="57:58">
      <c r="BE1159" s="123"/>
      <c r="BF1159" s="123"/>
    </row>
    <row r="1160" spans="57:58">
      <c r="BE1160" s="123"/>
      <c r="BF1160" s="123"/>
    </row>
    <row r="1161" spans="57:58">
      <c r="BE1161" s="123"/>
      <c r="BF1161" s="123"/>
    </row>
    <row r="1162" spans="57:58">
      <c r="BE1162" s="123"/>
      <c r="BF1162" s="123"/>
    </row>
    <row r="1163" spans="57:58">
      <c r="BE1163" s="123"/>
      <c r="BF1163" s="123"/>
    </row>
    <row r="1164" spans="57:58">
      <c r="BE1164" s="123"/>
      <c r="BF1164" s="123"/>
    </row>
    <row r="1165" spans="57:58">
      <c r="BE1165" s="123"/>
      <c r="BF1165" s="123"/>
    </row>
    <row r="1166" spans="57:58">
      <c r="BE1166" s="123"/>
      <c r="BF1166" s="123"/>
    </row>
    <row r="1167" spans="57:58">
      <c r="BE1167" s="123"/>
      <c r="BF1167" s="123"/>
    </row>
    <row r="1168" spans="57:58">
      <c r="BE1168" s="123"/>
      <c r="BF1168" s="123"/>
    </row>
    <row r="1169" spans="57:58">
      <c r="BE1169" s="123"/>
      <c r="BF1169" s="123"/>
    </row>
    <row r="1170" spans="57:58">
      <c r="BE1170" s="123"/>
      <c r="BF1170" s="123"/>
    </row>
    <row r="1171" spans="57:58">
      <c r="BE1171" s="123"/>
      <c r="BF1171" s="123"/>
    </row>
    <row r="1172" spans="57:58">
      <c r="BE1172" s="123"/>
      <c r="BF1172" s="123"/>
    </row>
    <row r="1173" spans="57:58">
      <c r="BE1173" s="123"/>
      <c r="BF1173" s="123"/>
    </row>
    <row r="1174" spans="57:58">
      <c r="BE1174" s="123"/>
      <c r="BF1174" s="123"/>
    </row>
    <row r="1175" spans="57:58">
      <c r="BE1175" s="123"/>
      <c r="BF1175" s="123"/>
    </row>
    <row r="1176" spans="57:58">
      <c r="BE1176" s="123"/>
      <c r="BF1176" s="123"/>
    </row>
    <row r="1177" spans="57:58">
      <c r="BE1177" s="123"/>
      <c r="BF1177" s="123"/>
    </row>
    <row r="1178" spans="57:58">
      <c r="BE1178" s="123"/>
      <c r="BF1178" s="123"/>
    </row>
    <row r="1179" spans="57:58">
      <c r="BE1179" s="123"/>
      <c r="BF1179" s="123"/>
    </row>
    <row r="1180" spans="57:58">
      <c r="BE1180" s="123"/>
      <c r="BF1180" s="123"/>
    </row>
    <row r="1181" spans="57:58">
      <c r="BE1181" s="123"/>
      <c r="BF1181" s="123"/>
    </row>
    <row r="1182" spans="57:58">
      <c r="BE1182" s="123"/>
      <c r="BF1182" s="123"/>
    </row>
    <row r="1183" spans="57:58">
      <c r="BE1183" s="123"/>
      <c r="BF1183" s="123"/>
    </row>
    <row r="1184" spans="57:58">
      <c r="BE1184" s="123"/>
      <c r="BF1184" s="123"/>
    </row>
    <row r="1185" spans="57:58">
      <c r="BE1185" s="123"/>
      <c r="BF1185" s="123"/>
    </row>
    <row r="1186" spans="57:58">
      <c r="BE1186" s="123"/>
      <c r="BF1186" s="123"/>
    </row>
    <row r="1187" spans="57:58">
      <c r="BE1187" s="123"/>
      <c r="BF1187" s="123"/>
    </row>
    <row r="1188" spans="57:58">
      <c r="BE1188" s="123"/>
      <c r="BF1188" s="123"/>
    </row>
    <row r="1189" spans="57:58">
      <c r="BE1189" s="123"/>
      <c r="BF1189" s="123"/>
    </row>
    <row r="1190" spans="57:58">
      <c r="BE1190" s="123"/>
      <c r="BF1190" s="123"/>
    </row>
    <row r="1191" spans="57:58">
      <c r="BE1191" s="123"/>
      <c r="BF1191" s="123"/>
    </row>
    <row r="1192" spans="57:58">
      <c r="BE1192" s="123"/>
      <c r="BF1192" s="123"/>
    </row>
    <row r="1193" spans="57:58">
      <c r="BE1193" s="123"/>
      <c r="BF1193" s="123"/>
    </row>
    <row r="1194" spans="57:58">
      <c r="BE1194" s="123"/>
      <c r="BF1194" s="123"/>
    </row>
    <row r="1195" spans="57:58">
      <c r="BE1195" s="123"/>
      <c r="BF1195" s="123"/>
    </row>
    <row r="1196" spans="57:58">
      <c r="BE1196" s="123"/>
      <c r="BF1196" s="123"/>
    </row>
    <row r="1197" spans="57:58">
      <c r="BE1197" s="123"/>
      <c r="BF1197" s="123"/>
    </row>
    <row r="1198" spans="57:58">
      <c r="BE1198" s="123"/>
      <c r="BF1198" s="123"/>
    </row>
    <row r="1199" spans="57:58">
      <c r="BE1199" s="123"/>
      <c r="BF1199" s="123"/>
    </row>
    <row r="1200" spans="57:58">
      <c r="BE1200" s="123"/>
      <c r="BF1200" s="123"/>
    </row>
    <row r="1201" spans="57:58">
      <c r="BE1201" s="123"/>
      <c r="BF1201" s="123"/>
    </row>
    <row r="1202" spans="57:58">
      <c r="BE1202" s="123"/>
      <c r="BF1202" s="123"/>
    </row>
    <row r="1203" spans="57:58">
      <c r="BE1203" s="123"/>
      <c r="BF1203" s="123"/>
    </row>
    <row r="1204" spans="57:58">
      <c r="BE1204" s="123"/>
      <c r="BF1204" s="123"/>
    </row>
    <row r="1205" spans="57:58">
      <c r="BE1205" s="123"/>
      <c r="BF1205" s="123"/>
    </row>
    <row r="1206" spans="57:58">
      <c r="BE1206" s="123"/>
      <c r="BF1206" s="123"/>
    </row>
    <row r="1207" spans="57:58">
      <c r="BE1207" s="123"/>
      <c r="BF1207" s="123"/>
    </row>
    <row r="1208" spans="57:58">
      <c r="BE1208" s="123"/>
      <c r="BF1208" s="123"/>
    </row>
    <row r="1209" spans="57:58">
      <c r="BE1209" s="123"/>
      <c r="BF1209" s="123"/>
    </row>
    <row r="1210" spans="57:58">
      <c r="BE1210" s="123"/>
      <c r="BF1210" s="123"/>
    </row>
    <row r="1211" spans="57:58">
      <c r="BE1211" s="123"/>
      <c r="BF1211" s="123"/>
    </row>
    <row r="1212" spans="57:58">
      <c r="BE1212" s="123"/>
      <c r="BF1212" s="123"/>
    </row>
    <row r="1213" spans="57:58">
      <c r="BE1213" s="123"/>
      <c r="BF1213" s="123"/>
    </row>
    <row r="1214" spans="57:58">
      <c r="BE1214" s="123"/>
      <c r="BF1214" s="123"/>
    </row>
    <row r="1215" spans="57:58">
      <c r="BE1215" s="123"/>
      <c r="BF1215" s="123"/>
    </row>
    <row r="1216" spans="57:58">
      <c r="BE1216" s="123"/>
      <c r="BF1216" s="123"/>
    </row>
    <row r="1217" spans="57:58">
      <c r="BE1217" s="123"/>
      <c r="BF1217" s="123"/>
    </row>
    <row r="1218" spans="57:58">
      <c r="BE1218" s="123"/>
      <c r="BF1218" s="123"/>
    </row>
    <row r="1219" spans="57:58">
      <c r="BE1219" s="123"/>
      <c r="BF1219" s="123"/>
    </row>
    <row r="1220" spans="57:58">
      <c r="BE1220" s="123"/>
      <c r="BF1220" s="123"/>
    </row>
    <row r="1221" spans="57:58">
      <c r="BE1221" s="123"/>
      <c r="BF1221" s="123"/>
    </row>
    <row r="1222" spans="57:58">
      <c r="BE1222" s="123"/>
      <c r="BF1222" s="123"/>
    </row>
    <row r="1223" spans="57:58">
      <c r="BE1223" s="123"/>
      <c r="BF1223" s="123"/>
    </row>
    <row r="1224" spans="57:58">
      <c r="BE1224" s="123"/>
      <c r="BF1224" s="123"/>
    </row>
    <row r="1225" spans="57:58">
      <c r="BE1225" s="123"/>
      <c r="BF1225" s="123"/>
    </row>
    <row r="1226" spans="57:58">
      <c r="BE1226" s="123"/>
      <c r="BF1226" s="123"/>
    </row>
    <row r="1227" spans="57:58">
      <c r="BE1227" s="123"/>
      <c r="BF1227" s="123"/>
    </row>
    <row r="1228" spans="57:58">
      <c r="BE1228" s="123"/>
      <c r="BF1228" s="123"/>
    </row>
    <row r="1229" spans="57:58">
      <c r="BE1229" s="123"/>
      <c r="BF1229" s="123"/>
    </row>
    <row r="1230" spans="57:58">
      <c r="BE1230" s="123"/>
      <c r="BF1230" s="123"/>
    </row>
    <row r="1231" spans="57:58">
      <c r="BE1231" s="123"/>
      <c r="BF1231" s="123"/>
    </row>
    <row r="1232" spans="57:58">
      <c r="BE1232" s="123"/>
      <c r="BF1232" s="123"/>
    </row>
    <row r="1233" spans="57:58">
      <c r="BE1233" s="123"/>
      <c r="BF1233" s="123"/>
    </row>
    <row r="1234" spans="57:58">
      <c r="BE1234" s="123"/>
      <c r="BF1234" s="123"/>
    </row>
    <row r="1235" spans="57:58">
      <c r="BE1235" s="123"/>
      <c r="BF1235" s="123"/>
    </row>
    <row r="1236" spans="57:58">
      <c r="BE1236" s="123"/>
      <c r="BF1236" s="123"/>
    </row>
    <row r="1237" spans="57:58">
      <c r="BE1237" s="123"/>
      <c r="BF1237" s="123"/>
    </row>
    <row r="1238" spans="57:58">
      <c r="BE1238" s="123"/>
      <c r="BF1238" s="123"/>
    </row>
    <row r="1239" spans="57:58">
      <c r="BE1239" s="123"/>
      <c r="BF1239" s="123"/>
    </row>
    <row r="1240" spans="57:58">
      <c r="BE1240" s="123"/>
      <c r="BF1240" s="123"/>
    </row>
    <row r="1241" spans="57:58">
      <c r="BE1241" s="123"/>
      <c r="BF1241" s="123"/>
    </row>
    <row r="1242" spans="57:58">
      <c r="BE1242" s="123"/>
      <c r="BF1242" s="123"/>
    </row>
    <row r="1243" spans="57:58">
      <c r="BE1243" s="123"/>
      <c r="BF1243" s="123"/>
    </row>
    <row r="1244" spans="57:58">
      <c r="BE1244" s="123"/>
      <c r="BF1244" s="123"/>
    </row>
    <row r="1245" spans="57:58">
      <c r="BE1245" s="123"/>
      <c r="BF1245" s="123"/>
    </row>
    <row r="1246" spans="57:58">
      <c r="BE1246" s="123"/>
      <c r="BF1246" s="123"/>
    </row>
    <row r="1247" spans="57:58">
      <c r="BE1247" s="123"/>
      <c r="BF1247" s="123"/>
    </row>
    <row r="1248" spans="57:58">
      <c r="BE1248" s="123"/>
      <c r="BF1248" s="123"/>
    </row>
    <row r="1249" spans="57:58">
      <c r="BE1249" s="123"/>
      <c r="BF1249" s="123"/>
    </row>
    <row r="1250" spans="57:58">
      <c r="BE1250" s="123"/>
      <c r="BF1250" s="123"/>
    </row>
    <row r="1251" spans="57:58">
      <c r="BE1251" s="123"/>
      <c r="BF1251" s="123"/>
    </row>
    <row r="1252" spans="57:58">
      <c r="BE1252" s="123"/>
      <c r="BF1252" s="123"/>
    </row>
    <row r="1253" spans="57:58">
      <c r="BE1253" s="123"/>
      <c r="BF1253" s="123"/>
    </row>
    <row r="1254" spans="57:58">
      <c r="BE1254" s="123"/>
      <c r="BF1254" s="123"/>
    </row>
    <row r="1255" spans="57:58">
      <c r="BE1255" s="123"/>
      <c r="BF1255" s="123"/>
    </row>
    <row r="1256" spans="57:58">
      <c r="BE1256" s="123"/>
      <c r="BF1256" s="123"/>
    </row>
    <row r="1257" spans="57:58">
      <c r="BE1257" s="123"/>
      <c r="BF1257" s="123"/>
    </row>
    <row r="1258" spans="57:58">
      <c r="BE1258" s="123"/>
      <c r="BF1258" s="123"/>
    </row>
    <row r="1259" spans="57:58">
      <c r="BE1259" s="123"/>
      <c r="BF1259" s="123"/>
    </row>
    <row r="1260" spans="57:58">
      <c r="BE1260" s="123"/>
      <c r="BF1260" s="123"/>
    </row>
    <row r="1261" spans="57:58">
      <c r="BE1261" s="123"/>
      <c r="BF1261" s="123"/>
    </row>
    <row r="1262" spans="57:58">
      <c r="BE1262" s="123"/>
      <c r="BF1262" s="123"/>
    </row>
    <row r="1263" spans="57:58">
      <c r="BE1263" s="123"/>
      <c r="BF1263" s="123"/>
    </row>
    <row r="1264" spans="57:58">
      <c r="BE1264" s="123"/>
      <c r="BF1264" s="123"/>
    </row>
    <row r="1265" spans="57:58">
      <c r="BE1265" s="123"/>
      <c r="BF1265" s="123"/>
    </row>
    <row r="1266" spans="57:58">
      <c r="BE1266" s="123"/>
      <c r="BF1266" s="123"/>
    </row>
    <row r="1267" spans="57:58">
      <c r="BE1267" s="123"/>
      <c r="BF1267" s="123"/>
    </row>
    <row r="1268" spans="57:58">
      <c r="BE1268" s="123"/>
      <c r="BF1268" s="123"/>
    </row>
    <row r="1269" spans="57:58">
      <c r="BE1269" s="123"/>
      <c r="BF1269" s="123"/>
    </row>
    <row r="1270" spans="57:58">
      <c r="BE1270" s="123"/>
      <c r="BF1270" s="123"/>
    </row>
    <row r="1271" spans="57:58">
      <c r="BE1271" s="123"/>
      <c r="BF1271" s="123"/>
    </row>
    <row r="1272" spans="57:58">
      <c r="BE1272" s="123"/>
      <c r="BF1272" s="123"/>
    </row>
    <row r="1273" spans="57:58">
      <c r="BE1273" s="123"/>
      <c r="BF1273" s="123"/>
    </row>
    <row r="1274" spans="57:58">
      <c r="BE1274" s="123"/>
      <c r="BF1274" s="123"/>
    </row>
    <row r="1275" spans="57:58">
      <c r="BE1275" s="123"/>
      <c r="BF1275" s="123"/>
    </row>
    <row r="1276" spans="57:58">
      <c r="BE1276" s="123"/>
      <c r="BF1276" s="123"/>
    </row>
    <row r="1277" spans="57:58">
      <c r="BE1277" s="123"/>
      <c r="BF1277" s="123"/>
    </row>
    <row r="1278" spans="57:58">
      <c r="BE1278" s="123"/>
      <c r="BF1278" s="123"/>
    </row>
    <row r="1279" spans="57:58">
      <c r="BE1279" s="123"/>
      <c r="BF1279" s="123"/>
    </row>
    <row r="1280" spans="57:58">
      <c r="BE1280" s="123"/>
      <c r="BF1280" s="123"/>
    </row>
    <row r="1281" spans="57:58">
      <c r="BE1281" s="123"/>
      <c r="BF1281" s="123"/>
    </row>
    <row r="1282" spans="57:58">
      <c r="BE1282" s="123"/>
      <c r="BF1282" s="123"/>
    </row>
    <row r="1283" spans="57:58">
      <c r="BE1283" s="123"/>
      <c r="BF1283" s="123"/>
    </row>
    <row r="1284" spans="57:58">
      <c r="BE1284" s="123"/>
      <c r="BF1284" s="123"/>
    </row>
    <row r="1285" spans="57:58">
      <c r="BE1285" s="123"/>
      <c r="BF1285" s="123"/>
    </row>
    <row r="1286" spans="57:58">
      <c r="BE1286" s="123"/>
      <c r="BF1286" s="123"/>
    </row>
    <row r="1287" spans="57:58">
      <c r="BE1287" s="123"/>
      <c r="BF1287" s="123"/>
    </row>
    <row r="1288" spans="57:58">
      <c r="BE1288" s="123"/>
      <c r="BF1288" s="123"/>
    </row>
    <row r="1289" spans="57:58">
      <c r="BE1289" s="123"/>
      <c r="BF1289" s="123"/>
    </row>
    <row r="1290" spans="57:58">
      <c r="BE1290" s="123"/>
      <c r="BF1290" s="123"/>
    </row>
    <row r="1291" spans="57:58">
      <c r="BE1291" s="123"/>
      <c r="BF1291" s="123"/>
    </row>
    <row r="1292" spans="57:58">
      <c r="BE1292" s="123"/>
      <c r="BF1292" s="123"/>
    </row>
    <row r="1293" spans="57:58">
      <c r="BE1293" s="123"/>
      <c r="BF1293" s="123"/>
    </row>
    <row r="1294" spans="57:58">
      <c r="BE1294" s="123"/>
      <c r="BF1294" s="123"/>
    </row>
    <row r="1295" spans="57:58">
      <c r="BE1295" s="123"/>
      <c r="BF1295" s="123"/>
    </row>
    <row r="1296" spans="57:58">
      <c r="BE1296" s="123"/>
      <c r="BF1296" s="123"/>
    </row>
    <row r="1297" spans="57:58">
      <c r="BE1297" s="123"/>
      <c r="BF1297" s="123"/>
    </row>
    <row r="1298" spans="57:58">
      <c r="BE1298" s="123"/>
      <c r="BF1298" s="123"/>
    </row>
    <row r="1299" spans="57:58">
      <c r="BE1299" s="123"/>
      <c r="BF1299" s="123"/>
    </row>
    <row r="1300" spans="57:58">
      <c r="BE1300" s="123"/>
      <c r="BF1300" s="123"/>
    </row>
    <row r="1301" spans="57:58">
      <c r="BE1301" s="123"/>
      <c r="BF1301" s="123"/>
    </row>
    <row r="1302" spans="57:58">
      <c r="BE1302" s="123"/>
      <c r="BF1302" s="123"/>
    </row>
    <row r="1303" spans="57:58">
      <c r="BE1303" s="123"/>
      <c r="BF1303" s="123"/>
    </row>
    <row r="1304" spans="57:58">
      <c r="BE1304" s="123"/>
      <c r="BF1304" s="123"/>
    </row>
    <row r="1305" spans="57:58">
      <c r="BE1305" s="123"/>
      <c r="BF1305" s="123"/>
    </row>
    <row r="1306" spans="57:58">
      <c r="BE1306" s="123"/>
      <c r="BF1306" s="123"/>
    </row>
    <row r="1307" spans="57:58">
      <c r="BE1307" s="123"/>
      <c r="BF1307" s="123"/>
    </row>
    <row r="1308" spans="57:58">
      <c r="BE1308" s="123"/>
      <c r="BF1308" s="123"/>
    </row>
    <row r="1309" spans="57:58">
      <c r="BE1309" s="123"/>
      <c r="BF1309" s="123"/>
    </row>
    <row r="1310" spans="57:58">
      <c r="BE1310" s="123"/>
      <c r="BF1310" s="123"/>
    </row>
    <row r="1311" spans="57:58">
      <c r="BE1311" s="123"/>
      <c r="BF1311" s="123"/>
    </row>
    <row r="1312" spans="57:58">
      <c r="BE1312" s="123"/>
      <c r="BF1312" s="123"/>
    </row>
    <row r="1313" spans="57:58">
      <c r="BE1313" s="123"/>
      <c r="BF1313" s="123"/>
    </row>
    <row r="1314" spans="57:58">
      <c r="BE1314" s="123"/>
      <c r="BF1314" s="123"/>
    </row>
    <row r="1315" spans="57:58">
      <c r="BE1315" s="123"/>
      <c r="BF1315" s="123"/>
    </row>
    <row r="1316" spans="57:58">
      <c r="BE1316" s="123"/>
      <c r="BF1316" s="123"/>
    </row>
    <row r="1317" spans="57:58">
      <c r="BE1317" s="123"/>
      <c r="BF1317" s="123"/>
    </row>
    <row r="1318" spans="57:58">
      <c r="BE1318" s="123"/>
      <c r="BF1318" s="123"/>
    </row>
    <row r="1319" spans="57:58">
      <c r="BE1319" s="123"/>
      <c r="BF1319" s="123"/>
    </row>
    <row r="1320" spans="57:58">
      <c r="BE1320" s="123"/>
      <c r="BF1320" s="123"/>
    </row>
    <row r="1321" spans="57:58">
      <c r="BE1321" s="123"/>
      <c r="BF1321" s="123"/>
    </row>
    <row r="1322" spans="57:58">
      <c r="BE1322" s="123"/>
      <c r="BF1322" s="123"/>
    </row>
    <row r="1323" spans="57:58">
      <c r="BE1323" s="123"/>
      <c r="BF1323" s="123"/>
    </row>
    <row r="1324" spans="57:58">
      <c r="BE1324" s="123"/>
      <c r="BF1324" s="123"/>
    </row>
    <row r="1325" spans="57:58">
      <c r="BE1325" s="123"/>
      <c r="BF1325" s="123"/>
    </row>
    <row r="1326" spans="57:58">
      <c r="BE1326" s="123"/>
      <c r="BF1326" s="123"/>
    </row>
    <row r="1327" spans="57:58">
      <c r="BE1327" s="123"/>
      <c r="BF1327" s="123"/>
    </row>
    <row r="1328" spans="57:58">
      <c r="BE1328" s="123"/>
      <c r="BF1328" s="123"/>
    </row>
    <row r="1329" spans="57:58">
      <c r="BE1329" s="123"/>
      <c r="BF1329" s="123"/>
    </row>
    <row r="1330" spans="57:58">
      <c r="BE1330" s="123"/>
      <c r="BF1330" s="123"/>
    </row>
    <row r="1331" spans="57:58">
      <c r="BE1331" s="123"/>
      <c r="BF1331" s="123"/>
    </row>
    <row r="1332" spans="57:58">
      <c r="BE1332" s="123"/>
      <c r="BF1332" s="123"/>
    </row>
    <row r="1333" spans="57:58">
      <c r="BE1333" s="123"/>
      <c r="BF1333" s="123"/>
    </row>
    <row r="1334" spans="57:58">
      <c r="BE1334" s="123"/>
      <c r="BF1334" s="123"/>
    </row>
    <row r="1335" spans="57:58">
      <c r="BE1335" s="123"/>
      <c r="BF1335" s="123"/>
    </row>
    <row r="1336" spans="57:58">
      <c r="BE1336" s="123"/>
      <c r="BF1336" s="123"/>
    </row>
    <row r="1337" spans="57:58">
      <c r="BE1337" s="123"/>
      <c r="BF1337" s="123"/>
    </row>
    <row r="1338" spans="57:58">
      <c r="BE1338" s="123"/>
      <c r="BF1338" s="123"/>
    </row>
    <row r="1339" spans="57:58">
      <c r="BE1339" s="123"/>
      <c r="BF1339" s="123"/>
    </row>
    <row r="1340" spans="57:58">
      <c r="BE1340" s="123"/>
      <c r="BF1340" s="123"/>
    </row>
    <row r="1341" spans="57:58">
      <c r="BE1341" s="123"/>
      <c r="BF1341" s="123"/>
    </row>
    <row r="1342" spans="57:58">
      <c r="BE1342" s="123"/>
      <c r="BF1342" s="123"/>
    </row>
    <row r="1343" spans="57:58">
      <c r="BE1343" s="123"/>
      <c r="BF1343" s="123"/>
    </row>
    <row r="1344" spans="57:58">
      <c r="BE1344" s="123"/>
      <c r="BF1344" s="123"/>
    </row>
    <row r="1345" spans="57:58">
      <c r="BE1345" s="123"/>
      <c r="BF1345" s="123"/>
    </row>
    <row r="1346" spans="57:58">
      <c r="BE1346" s="123"/>
      <c r="BF1346" s="123"/>
    </row>
    <row r="1347" spans="57:58">
      <c r="BE1347" s="123"/>
      <c r="BF1347" s="123"/>
    </row>
    <row r="1348" spans="57:58">
      <c r="BE1348" s="123"/>
      <c r="BF1348" s="123"/>
    </row>
    <row r="1349" spans="57:58">
      <c r="BE1349" s="123"/>
      <c r="BF1349" s="123"/>
    </row>
    <row r="1350" spans="57:58">
      <c r="BE1350" s="123"/>
      <c r="BF1350" s="123"/>
    </row>
    <row r="1351" spans="57:58">
      <c r="BE1351" s="123"/>
      <c r="BF1351" s="123"/>
    </row>
    <row r="1352" spans="57:58">
      <c r="BE1352" s="123"/>
      <c r="BF1352" s="123"/>
    </row>
    <row r="1353" spans="57:58">
      <c r="BE1353" s="123"/>
      <c r="BF1353" s="123"/>
    </row>
    <row r="1354" spans="57:58">
      <c r="BE1354" s="123"/>
      <c r="BF1354" s="123"/>
    </row>
    <row r="1355" spans="57:58">
      <c r="BE1355" s="123"/>
      <c r="BF1355" s="123"/>
    </row>
    <row r="1356" spans="57:58">
      <c r="BE1356" s="123"/>
      <c r="BF1356" s="123"/>
    </row>
    <row r="1357" spans="57:58">
      <c r="BE1357" s="123"/>
      <c r="BF1357" s="123"/>
    </row>
    <row r="1358" spans="57:58">
      <c r="BE1358" s="123"/>
      <c r="BF1358" s="123"/>
    </row>
    <row r="1359" spans="57:58">
      <c r="BE1359" s="123"/>
      <c r="BF1359" s="123"/>
    </row>
    <row r="1360" spans="57:58">
      <c r="BE1360" s="123"/>
      <c r="BF1360" s="123"/>
    </row>
    <row r="1361" spans="57:58">
      <c r="BE1361" s="123"/>
      <c r="BF1361" s="123"/>
    </row>
    <row r="1362" spans="57:58">
      <c r="BE1362" s="123"/>
      <c r="BF1362" s="123"/>
    </row>
    <row r="1363" spans="57:58">
      <c r="BE1363" s="123"/>
      <c r="BF1363" s="123"/>
    </row>
    <row r="1364" spans="57:58">
      <c r="BE1364" s="123"/>
      <c r="BF1364" s="123"/>
    </row>
    <row r="1365" spans="57:58">
      <c r="BE1365" s="123"/>
      <c r="BF1365" s="123"/>
    </row>
    <row r="1366" spans="57:58">
      <c r="BE1366" s="123"/>
      <c r="BF1366" s="123"/>
    </row>
    <row r="1367" spans="57:58">
      <c r="BE1367" s="123"/>
      <c r="BF1367" s="123"/>
    </row>
    <row r="1368" spans="57:58">
      <c r="BE1368" s="123"/>
      <c r="BF1368" s="123"/>
    </row>
    <row r="1369" spans="57:58">
      <c r="BE1369" s="123"/>
      <c r="BF1369" s="123"/>
    </row>
    <row r="1370" spans="57:58">
      <c r="BE1370" s="123"/>
      <c r="BF1370" s="123"/>
    </row>
    <row r="1371" spans="57:58">
      <c r="BE1371" s="123"/>
      <c r="BF1371" s="123"/>
    </row>
    <row r="1372" spans="57:58">
      <c r="BE1372" s="123"/>
      <c r="BF1372" s="123"/>
    </row>
    <row r="1373" spans="57:58">
      <c r="BE1373" s="123"/>
      <c r="BF1373" s="123"/>
    </row>
    <row r="1374" spans="57:58">
      <c r="BE1374" s="123"/>
      <c r="BF1374" s="123"/>
    </row>
    <row r="1375" spans="57:58">
      <c r="BE1375" s="123"/>
      <c r="BF1375" s="123"/>
    </row>
    <row r="1376" spans="57:58">
      <c r="BE1376" s="123"/>
      <c r="BF1376" s="123"/>
    </row>
    <row r="1377" spans="57:58">
      <c r="BE1377" s="123"/>
      <c r="BF1377" s="123"/>
    </row>
    <row r="1378" spans="57:58">
      <c r="BE1378" s="123"/>
      <c r="BF1378" s="123"/>
    </row>
    <row r="1379" spans="57:58">
      <c r="BE1379" s="123"/>
      <c r="BF1379" s="123"/>
    </row>
    <row r="1380" spans="57:58">
      <c r="BE1380" s="123"/>
      <c r="BF1380" s="123"/>
    </row>
    <row r="1381" spans="57:58">
      <c r="BE1381" s="123"/>
      <c r="BF1381" s="123"/>
    </row>
    <row r="1382" spans="57:58">
      <c r="BE1382" s="123"/>
      <c r="BF1382" s="123"/>
    </row>
    <row r="1383" spans="57:58">
      <c r="BE1383" s="123"/>
      <c r="BF1383" s="123"/>
    </row>
    <row r="1384" spans="57:58">
      <c r="BE1384" s="123"/>
      <c r="BF1384" s="123"/>
    </row>
    <row r="1385" spans="57:58">
      <c r="BE1385" s="123"/>
      <c r="BF1385" s="123"/>
    </row>
    <row r="1386" spans="57:58">
      <c r="BE1386" s="123"/>
      <c r="BF1386" s="123"/>
    </row>
    <row r="1387" spans="57:58">
      <c r="BE1387" s="123"/>
      <c r="BF1387" s="123"/>
    </row>
    <row r="1388" spans="57:58">
      <c r="BE1388" s="123"/>
      <c r="BF1388" s="123"/>
    </row>
    <row r="1389" spans="57:58">
      <c r="BE1389" s="123"/>
      <c r="BF1389" s="123"/>
    </row>
    <row r="1390" spans="57:58">
      <c r="BE1390" s="123"/>
      <c r="BF1390" s="123"/>
    </row>
    <row r="1391" spans="57:58">
      <c r="BE1391" s="123"/>
      <c r="BF1391" s="123"/>
    </row>
    <row r="1392" spans="57:58">
      <c r="BE1392" s="123"/>
      <c r="BF1392" s="123"/>
    </row>
    <row r="1393" spans="57:58">
      <c r="BE1393" s="123"/>
      <c r="BF1393" s="123"/>
    </row>
    <row r="1394" spans="57:58">
      <c r="BE1394" s="123"/>
      <c r="BF1394" s="123"/>
    </row>
    <row r="1395" spans="57:58">
      <c r="BE1395" s="123"/>
      <c r="BF1395" s="123"/>
    </row>
    <row r="1396" spans="57:58">
      <c r="BE1396" s="123"/>
      <c r="BF1396" s="123"/>
    </row>
    <row r="1397" spans="57:58">
      <c r="BE1397" s="123"/>
      <c r="BF1397" s="123"/>
    </row>
    <row r="1398" spans="57:58">
      <c r="BE1398" s="123"/>
      <c r="BF1398" s="123"/>
    </row>
    <row r="1399" spans="57:58">
      <c r="BE1399" s="123"/>
      <c r="BF1399" s="123"/>
    </row>
    <row r="1400" spans="57:58">
      <c r="BE1400" s="123"/>
      <c r="BF1400" s="123"/>
    </row>
    <row r="1401" spans="57:58">
      <c r="BE1401" s="123"/>
      <c r="BF1401" s="123"/>
    </row>
    <row r="1402" spans="57:58">
      <c r="BE1402" s="123"/>
      <c r="BF1402" s="123"/>
    </row>
    <row r="1403" spans="57:58">
      <c r="BE1403" s="123"/>
      <c r="BF1403" s="123"/>
    </row>
    <row r="1404" spans="57:58">
      <c r="BE1404" s="123"/>
      <c r="BF1404" s="123"/>
    </row>
    <row r="1405" spans="57:58">
      <c r="BE1405" s="123"/>
      <c r="BF1405" s="123"/>
    </row>
    <row r="1406" spans="57:58">
      <c r="BE1406" s="123"/>
      <c r="BF1406" s="123"/>
    </row>
    <row r="1407" spans="57:58">
      <c r="BE1407" s="123"/>
      <c r="BF1407" s="123"/>
    </row>
    <row r="1408" spans="57:58">
      <c r="BE1408" s="123"/>
      <c r="BF1408" s="123"/>
    </row>
    <row r="1409" spans="57:58">
      <c r="BE1409" s="123"/>
      <c r="BF1409" s="123"/>
    </row>
    <row r="1410" spans="57:58">
      <c r="BE1410" s="123"/>
      <c r="BF1410" s="123"/>
    </row>
    <row r="1411" spans="57:58">
      <c r="BE1411" s="123"/>
      <c r="BF1411" s="123"/>
    </row>
    <row r="1412" spans="57:58">
      <c r="BE1412" s="123"/>
      <c r="BF1412" s="123"/>
    </row>
    <row r="1413" spans="57:58">
      <c r="BE1413" s="123"/>
      <c r="BF1413" s="123"/>
    </row>
    <row r="1414" spans="57:58">
      <c r="BE1414" s="123"/>
      <c r="BF1414" s="123"/>
    </row>
    <row r="1415" spans="57:58">
      <c r="BE1415" s="123"/>
      <c r="BF1415" s="123"/>
    </row>
    <row r="1416" spans="57:58">
      <c r="BE1416" s="123"/>
      <c r="BF1416" s="123"/>
    </row>
    <row r="1417" spans="57:58">
      <c r="BE1417" s="123"/>
      <c r="BF1417" s="123"/>
    </row>
    <row r="1418" spans="57:58">
      <c r="BE1418" s="123"/>
      <c r="BF1418" s="123"/>
    </row>
    <row r="1419" spans="57:58">
      <c r="BE1419" s="123"/>
      <c r="BF1419" s="123"/>
    </row>
    <row r="1420" spans="57:58">
      <c r="BE1420" s="123"/>
      <c r="BF1420" s="123"/>
    </row>
    <row r="1421" spans="57:58">
      <c r="BE1421" s="123"/>
      <c r="BF1421" s="123"/>
    </row>
    <row r="1422" spans="57:58">
      <c r="BE1422" s="123"/>
      <c r="BF1422" s="123"/>
    </row>
    <row r="1423" spans="57:58">
      <c r="BE1423" s="123"/>
      <c r="BF1423" s="123"/>
    </row>
    <row r="1424" spans="57:58">
      <c r="BE1424" s="123"/>
      <c r="BF1424" s="123"/>
    </row>
    <row r="1425" spans="57:58">
      <c r="BE1425" s="123"/>
      <c r="BF1425" s="123"/>
    </row>
    <row r="1426" spans="57:58">
      <c r="BE1426" s="123"/>
      <c r="BF1426" s="123"/>
    </row>
    <row r="1427" spans="57:58">
      <c r="BE1427" s="123"/>
      <c r="BF1427" s="123"/>
    </row>
    <row r="1428" spans="57:58">
      <c r="BE1428" s="123"/>
      <c r="BF1428" s="123"/>
    </row>
    <row r="1429" spans="57:58">
      <c r="BE1429" s="123"/>
      <c r="BF1429" s="123"/>
    </row>
    <row r="1430" spans="57:58">
      <c r="BE1430" s="123"/>
      <c r="BF1430" s="123"/>
    </row>
    <row r="1431" spans="57:58">
      <c r="BE1431" s="123"/>
      <c r="BF1431" s="123"/>
    </row>
    <row r="1432" spans="57:58">
      <c r="BE1432" s="123"/>
      <c r="BF1432" s="123"/>
    </row>
    <row r="1433" spans="57:58">
      <c r="BE1433" s="123"/>
      <c r="BF1433" s="123"/>
    </row>
    <row r="1434" spans="57:58">
      <c r="BE1434" s="123"/>
      <c r="BF1434" s="123"/>
    </row>
    <row r="1435" spans="57:58">
      <c r="BE1435" s="123"/>
      <c r="BF1435" s="123"/>
    </row>
    <row r="1436" spans="57:58">
      <c r="BE1436" s="123"/>
      <c r="BF1436" s="123"/>
    </row>
    <row r="1437" spans="57:58">
      <c r="BE1437" s="123"/>
      <c r="BF1437" s="123"/>
    </row>
    <row r="1438" spans="57:58">
      <c r="BE1438" s="123"/>
      <c r="BF1438" s="123"/>
    </row>
    <row r="1439" spans="57:58">
      <c r="BE1439" s="123"/>
      <c r="BF1439" s="123"/>
    </row>
    <row r="1440" spans="57:58">
      <c r="BE1440" s="123"/>
      <c r="BF1440" s="123"/>
    </row>
    <row r="1441" spans="57:58">
      <c r="BE1441" s="123"/>
      <c r="BF1441" s="123"/>
    </row>
    <row r="1442" spans="57:58">
      <c r="BE1442" s="123"/>
      <c r="BF1442" s="123"/>
    </row>
    <row r="1443" spans="57:58">
      <c r="BE1443" s="123"/>
      <c r="BF1443" s="123"/>
    </row>
    <row r="1444" spans="57:58">
      <c r="BE1444" s="123"/>
      <c r="BF1444" s="123"/>
    </row>
    <row r="1445" spans="57:58">
      <c r="BE1445" s="123"/>
      <c r="BF1445" s="123"/>
    </row>
    <row r="1446" spans="57:58">
      <c r="BE1446" s="123"/>
      <c r="BF1446" s="123"/>
    </row>
    <row r="1447" spans="57:58">
      <c r="BE1447" s="123"/>
      <c r="BF1447" s="123"/>
    </row>
    <row r="1448" spans="57:58">
      <c r="BE1448" s="123"/>
      <c r="BF1448" s="123"/>
    </row>
    <row r="1449" spans="57:58">
      <c r="BE1449" s="123"/>
      <c r="BF1449" s="123"/>
    </row>
    <row r="1450" spans="57:58">
      <c r="BE1450" s="123"/>
      <c r="BF1450" s="123"/>
    </row>
    <row r="1451" spans="57:58">
      <c r="BE1451" s="123"/>
      <c r="BF1451" s="123"/>
    </row>
    <row r="1452" spans="57:58">
      <c r="BE1452" s="123"/>
      <c r="BF1452" s="123"/>
    </row>
    <row r="1453" spans="57:58">
      <c r="BE1453" s="123"/>
      <c r="BF1453" s="123"/>
    </row>
    <row r="1454" spans="57:58">
      <c r="BE1454" s="123"/>
      <c r="BF1454" s="123"/>
    </row>
    <row r="1455" spans="57:58">
      <c r="BE1455" s="123"/>
      <c r="BF1455" s="123"/>
    </row>
    <row r="1456" spans="57:58">
      <c r="BE1456" s="123"/>
      <c r="BF1456" s="123"/>
    </row>
    <row r="1457" spans="57:58">
      <c r="BE1457" s="123"/>
      <c r="BF1457" s="123"/>
    </row>
    <row r="1458" spans="57:58">
      <c r="BE1458" s="123"/>
      <c r="BF1458" s="123"/>
    </row>
    <row r="1459" spans="57:58">
      <c r="BE1459" s="123"/>
      <c r="BF1459" s="123"/>
    </row>
    <row r="1460" spans="57:58">
      <c r="BE1460" s="123"/>
      <c r="BF1460" s="123"/>
    </row>
    <row r="1461" spans="57:58">
      <c r="BE1461" s="123"/>
      <c r="BF1461" s="123"/>
    </row>
    <row r="1462" spans="57:58">
      <c r="BE1462" s="123"/>
      <c r="BF1462" s="123"/>
    </row>
    <row r="1463" spans="57:58">
      <c r="BE1463" s="123"/>
      <c r="BF1463" s="123"/>
    </row>
    <row r="1464" spans="57:58">
      <c r="BE1464" s="123"/>
      <c r="BF1464" s="123"/>
    </row>
    <row r="1465" spans="57:58">
      <c r="BE1465" s="123"/>
      <c r="BF1465" s="123"/>
    </row>
    <row r="1466" spans="57:58">
      <c r="BE1466" s="123"/>
      <c r="BF1466" s="123"/>
    </row>
    <row r="1467" spans="57:58">
      <c r="BE1467" s="123"/>
      <c r="BF1467" s="123"/>
    </row>
    <row r="1468" spans="57:58">
      <c r="BE1468" s="123"/>
      <c r="BF1468" s="123"/>
    </row>
    <row r="1469" spans="57:58">
      <c r="BE1469" s="123"/>
      <c r="BF1469" s="123"/>
    </row>
    <row r="1470" spans="57:58">
      <c r="BE1470" s="123"/>
      <c r="BF1470" s="123"/>
    </row>
    <row r="1471" spans="57:58">
      <c r="BE1471" s="123"/>
      <c r="BF1471" s="123"/>
    </row>
    <row r="1472" spans="57:58">
      <c r="BE1472" s="123"/>
      <c r="BF1472" s="123"/>
    </row>
    <row r="1473" spans="57:58">
      <c r="BE1473" s="123"/>
      <c r="BF1473" s="123"/>
    </row>
    <row r="1474" spans="57:58">
      <c r="BE1474" s="123"/>
      <c r="BF1474" s="123"/>
    </row>
    <row r="1475" spans="57:58">
      <c r="BE1475" s="123"/>
      <c r="BF1475" s="123"/>
    </row>
    <row r="1476" spans="57:58">
      <c r="BE1476" s="123"/>
      <c r="BF1476" s="123"/>
    </row>
    <row r="1477" spans="57:58">
      <c r="BE1477" s="123"/>
      <c r="BF1477" s="123"/>
    </row>
    <row r="1478" spans="57:58">
      <c r="BE1478" s="123"/>
      <c r="BF1478" s="123"/>
    </row>
    <row r="1479" spans="57:58">
      <c r="BE1479" s="123"/>
      <c r="BF1479" s="123"/>
    </row>
    <row r="1480" spans="57:58">
      <c r="BE1480" s="123"/>
      <c r="BF1480" s="123"/>
    </row>
    <row r="1481" spans="57:58">
      <c r="BE1481" s="123"/>
      <c r="BF1481" s="123"/>
    </row>
    <row r="1482" spans="57:58">
      <c r="BE1482" s="123"/>
      <c r="BF1482" s="123"/>
    </row>
    <row r="1483" spans="57:58">
      <c r="BE1483" s="123"/>
      <c r="BF1483" s="123"/>
    </row>
    <row r="1484" spans="57:58">
      <c r="BE1484" s="123"/>
      <c r="BF1484" s="123"/>
    </row>
    <row r="1485" spans="57:58">
      <c r="BE1485" s="123"/>
      <c r="BF1485" s="123"/>
    </row>
    <row r="1486" spans="57:58">
      <c r="BE1486" s="123"/>
      <c r="BF1486" s="123"/>
    </row>
    <row r="1487" spans="57:58">
      <c r="BE1487" s="123"/>
      <c r="BF1487" s="123"/>
    </row>
    <row r="1488" spans="57:58">
      <c r="BE1488" s="123"/>
      <c r="BF1488" s="123"/>
    </row>
    <row r="1489" spans="57:58">
      <c r="BE1489" s="123"/>
      <c r="BF1489" s="123"/>
    </row>
    <row r="1490" spans="57:58">
      <c r="BE1490" s="123"/>
      <c r="BF1490" s="123"/>
    </row>
    <row r="1491" spans="57:58">
      <c r="BE1491" s="123"/>
      <c r="BF1491" s="123"/>
    </row>
    <row r="1492" spans="57:58">
      <c r="BE1492" s="123"/>
      <c r="BF1492" s="123"/>
    </row>
    <row r="1493" spans="57:58">
      <c r="BE1493" s="123"/>
      <c r="BF1493" s="123"/>
    </row>
    <row r="1494" spans="57:58">
      <c r="BE1494" s="123"/>
      <c r="BF1494" s="123"/>
    </row>
    <row r="1495" spans="57:58">
      <c r="BE1495" s="123"/>
      <c r="BF1495" s="123"/>
    </row>
    <row r="1496" spans="57:58">
      <c r="BE1496" s="123"/>
      <c r="BF1496" s="123"/>
    </row>
    <row r="1497" spans="57:58">
      <c r="BE1497" s="123"/>
      <c r="BF1497" s="123"/>
    </row>
    <row r="1498" spans="57:58">
      <c r="BE1498" s="123"/>
      <c r="BF1498" s="123"/>
    </row>
    <row r="1499" spans="57:58">
      <c r="BE1499" s="123"/>
      <c r="BF1499" s="123"/>
    </row>
    <row r="1500" spans="57:58">
      <c r="BE1500" s="123"/>
      <c r="BF1500" s="123"/>
    </row>
    <row r="1501" spans="57:58">
      <c r="BE1501" s="123"/>
      <c r="BF1501" s="123"/>
    </row>
    <row r="1502" spans="57:58">
      <c r="BE1502" s="123"/>
      <c r="BF1502" s="123"/>
    </row>
    <row r="1503" spans="57:58">
      <c r="BE1503" s="123"/>
      <c r="BF1503" s="123"/>
    </row>
    <row r="1504" spans="57:58">
      <c r="BE1504" s="123"/>
      <c r="BF1504" s="123"/>
    </row>
    <row r="1505" spans="57:58">
      <c r="BE1505" s="123"/>
      <c r="BF1505" s="123"/>
    </row>
    <row r="1506" spans="57:58">
      <c r="BE1506" s="123"/>
      <c r="BF1506" s="123"/>
    </row>
    <row r="1507" spans="57:58">
      <c r="BE1507" s="123"/>
      <c r="BF1507" s="123"/>
    </row>
    <row r="1508" spans="57:58">
      <c r="BE1508" s="123"/>
      <c r="BF1508" s="123"/>
    </row>
    <row r="1509" spans="57:58">
      <c r="BE1509" s="123"/>
      <c r="BF1509" s="123"/>
    </row>
    <row r="1510" spans="57:58">
      <c r="BE1510" s="123"/>
      <c r="BF1510" s="123"/>
    </row>
    <row r="1511" spans="57:58">
      <c r="BE1511" s="123"/>
      <c r="BF1511" s="123"/>
    </row>
    <row r="1512" spans="57:58">
      <c r="BE1512" s="123"/>
      <c r="BF1512" s="123"/>
    </row>
    <row r="1513" spans="57:58">
      <c r="BE1513" s="123"/>
      <c r="BF1513" s="123"/>
    </row>
    <row r="1514" spans="57:58">
      <c r="BE1514" s="123"/>
      <c r="BF1514" s="123"/>
    </row>
    <row r="1515" spans="57:58">
      <c r="BE1515" s="123"/>
      <c r="BF1515" s="123"/>
    </row>
    <row r="1516" spans="57:58">
      <c r="BE1516" s="123"/>
      <c r="BF1516" s="123"/>
    </row>
    <row r="1517" spans="57:58">
      <c r="BE1517" s="123"/>
      <c r="BF1517" s="123"/>
    </row>
    <row r="1518" spans="57:58">
      <c r="BE1518" s="123"/>
      <c r="BF1518" s="123"/>
    </row>
    <row r="1519" spans="57:58">
      <c r="BE1519" s="123"/>
      <c r="BF1519" s="123"/>
    </row>
    <row r="1520" spans="57:58">
      <c r="BE1520" s="123"/>
      <c r="BF1520" s="123"/>
    </row>
    <row r="1521" spans="57:58">
      <c r="BE1521" s="123"/>
      <c r="BF1521" s="123"/>
    </row>
    <row r="1522" spans="57:58">
      <c r="BE1522" s="123"/>
      <c r="BF1522" s="123"/>
    </row>
    <row r="1523" spans="57:58">
      <c r="BE1523" s="123"/>
      <c r="BF1523" s="123"/>
    </row>
    <row r="1524" spans="57:58">
      <c r="BE1524" s="123"/>
      <c r="BF1524" s="123"/>
    </row>
    <row r="1525" spans="57:58">
      <c r="BE1525" s="123"/>
      <c r="BF1525" s="123"/>
    </row>
    <row r="1526" spans="57:58">
      <c r="BE1526" s="123"/>
      <c r="BF1526" s="123"/>
    </row>
    <row r="1527" spans="57:58">
      <c r="BE1527" s="123"/>
      <c r="BF1527" s="123"/>
    </row>
    <row r="1528" spans="57:58">
      <c r="BE1528" s="123"/>
      <c r="BF1528" s="123"/>
    </row>
    <row r="1529" spans="57:58">
      <c r="BE1529" s="123"/>
      <c r="BF1529" s="123"/>
    </row>
    <row r="1530" spans="57:58">
      <c r="BE1530" s="123"/>
      <c r="BF1530" s="123"/>
    </row>
    <row r="1531" spans="57:58">
      <c r="BE1531" s="123"/>
      <c r="BF1531" s="123"/>
    </row>
    <row r="1532" spans="57:58">
      <c r="BE1532" s="123"/>
      <c r="BF1532" s="123"/>
    </row>
    <row r="1533" spans="57:58">
      <c r="BE1533" s="123"/>
      <c r="BF1533" s="123"/>
    </row>
    <row r="1534" spans="57:58">
      <c r="BE1534" s="123"/>
      <c r="BF1534" s="123"/>
    </row>
    <row r="1535" spans="57:58">
      <c r="BE1535" s="123"/>
      <c r="BF1535" s="123"/>
    </row>
    <row r="1536" spans="57:58">
      <c r="BE1536" s="123"/>
      <c r="BF1536" s="123"/>
    </row>
    <row r="1537" spans="57:58">
      <c r="BE1537" s="123"/>
      <c r="BF1537" s="123"/>
    </row>
    <row r="1538" spans="57:58">
      <c r="BE1538" s="123"/>
      <c r="BF1538" s="123"/>
    </row>
    <row r="1539" spans="57:58">
      <c r="BE1539" s="123"/>
      <c r="BF1539" s="123"/>
    </row>
    <row r="1540" spans="57:58">
      <c r="BE1540" s="123"/>
      <c r="BF1540" s="123"/>
    </row>
    <row r="1541" spans="57:58">
      <c r="BE1541" s="123"/>
      <c r="BF1541" s="123"/>
    </row>
    <row r="1542" spans="57:58">
      <c r="BE1542" s="123"/>
      <c r="BF1542" s="123"/>
    </row>
    <row r="1543" spans="57:58">
      <c r="BE1543" s="123"/>
      <c r="BF1543" s="123"/>
    </row>
    <row r="1544" spans="57:58">
      <c r="BE1544" s="123"/>
      <c r="BF1544" s="123"/>
    </row>
    <row r="1545" spans="57:58">
      <c r="BE1545" s="123"/>
      <c r="BF1545" s="123"/>
    </row>
    <row r="1546" spans="57:58">
      <c r="BE1546" s="123"/>
      <c r="BF1546" s="123"/>
    </row>
    <row r="1547" spans="57:58">
      <c r="BE1547" s="123"/>
      <c r="BF1547" s="123"/>
    </row>
    <row r="1548" spans="57:58">
      <c r="BE1548" s="123"/>
      <c r="BF1548" s="123"/>
    </row>
    <row r="1549" spans="57:58">
      <c r="BE1549" s="123"/>
      <c r="BF1549" s="123"/>
    </row>
    <row r="1550" spans="57:58">
      <c r="BE1550" s="123"/>
      <c r="BF1550" s="123"/>
    </row>
    <row r="1551" spans="57:58">
      <c r="BE1551" s="123"/>
      <c r="BF1551" s="123"/>
    </row>
    <row r="1552" spans="57:58">
      <c r="BE1552" s="123"/>
      <c r="BF1552" s="123"/>
    </row>
    <row r="1553" spans="57:58">
      <c r="BE1553" s="123"/>
      <c r="BF1553" s="123"/>
    </row>
    <row r="1554" spans="57:58">
      <c r="BE1554" s="123"/>
      <c r="BF1554" s="123"/>
    </row>
    <row r="1555" spans="57:58">
      <c r="BE1555" s="123"/>
      <c r="BF1555" s="123"/>
    </row>
    <row r="1556" spans="57:58">
      <c r="BE1556" s="123"/>
      <c r="BF1556" s="123"/>
    </row>
    <row r="1557" spans="57:58">
      <c r="BE1557" s="123"/>
      <c r="BF1557" s="123"/>
    </row>
    <row r="1558" spans="57:58">
      <c r="BE1558" s="123"/>
      <c r="BF1558" s="123"/>
    </row>
    <row r="1559" spans="57:58">
      <c r="BE1559" s="123"/>
      <c r="BF1559" s="123"/>
    </row>
    <row r="1560" spans="57:58">
      <c r="BE1560" s="123"/>
      <c r="BF1560" s="123"/>
    </row>
    <row r="1561" spans="57:58">
      <c r="BE1561" s="123"/>
      <c r="BF1561" s="123"/>
    </row>
    <row r="1562" spans="57:58">
      <c r="BE1562" s="123"/>
      <c r="BF1562" s="123"/>
    </row>
    <row r="1563" spans="57:58">
      <c r="BE1563" s="123"/>
      <c r="BF1563" s="123"/>
    </row>
    <row r="1564" spans="57:58">
      <c r="BE1564" s="123"/>
      <c r="BF1564" s="123"/>
    </row>
    <row r="1565" spans="57:58">
      <c r="BE1565" s="123"/>
      <c r="BF1565" s="123"/>
    </row>
    <row r="1566" spans="57:58">
      <c r="BE1566" s="123"/>
      <c r="BF1566" s="123"/>
    </row>
    <row r="1567" spans="57:58">
      <c r="BE1567" s="123"/>
      <c r="BF1567" s="123"/>
    </row>
    <row r="1568" spans="57:58">
      <c r="BE1568" s="123"/>
      <c r="BF1568" s="123"/>
    </row>
    <row r="1569" spans="57:58">
      <c r="BE1569" s="123"/>
      <c r="BF1569" s="123"/>
    </row>
    <row r="1570" spans="57:58">
      <c r="BE1570" s="123"/>
      <c r="BF1570" s="123"/>
    </row>
    <row r="1571" spans="57:58">
      <c r="BE1571" s="123"/>
      <c r="BF1571" s="123"/>
    </row>
    <row r="1572" spans="57:58">
      <c r="BE1572" s="123"/>
      <c r="BF1572" s="123"/>
    </row>
    <row r="1573" spans="57:58">
      <c r="BE1573" s="123"/>
      <c r="BF1573" s="123"/>
    </row>
    <row r="1574" spans="57:58">
      <c r="BE1574" s="123"/>
      <c r="BF1574" s="123"/>
    </row>
    <row r="1575" spans="57:58">
      <c r="BE1575" s="123"/>
      <c r="BF1575" s="123"/>
    </row>
    <row r="1576" spans="57:58">
      <c r="BE1576" s="123"/>
      <c r="BF1576" s="123"/>
    </row>
    <row r="1577" spans="57:58">
      <c r="BE1577" s="123"/>
      <c r="BF1577" s="123"/>
    </row>
    <row r="1578" spans="57:58">
      <c r="BE1578" s="123"/>
      <c r="BF1578" s="123"/>
    </row>
    <row r="1579" spans="57:58">
      <c r="BE1579" s="123"/>
      <c r="BF1579" s="123"/>
    </row>
    <row r="1580" spans="57:58">
      <c r="BE1580" s="123"/>
      <c r="BF1580" s="123"/>
    </row>
    <row r="1581" spans="57:58">
      <c r="BE1581" s="123"/>
      <c r="BF1581" s="123"/>
    </row>
    <row r="1582" spans="57:58">
      <c r="BE1582" s="123"/>
      <c r="BF1582" s="123"/>
    </row>
    <row r="1583" spans="57:58">
      <c r="BE1583" s="123"/>
      <c r="BF1583" s="123"/>
    </row>
    <row r="1584" spans="57:58">
      <c r="BE1584" s="123"/>
      <c r="BF1584" s="123"/>
    </row>
    <row r="1585" spans="57:58">
      <c r="BE1585" s="123"/>
      <c r="BF1585" s="123"/>
    </row>
    <row r="1586" spans="57:58">
      <c r="BE1586" s="123"/>
      <c r="BF1586" s="123"/>
    </row>
    <row r="1587" spans="57:58">
      <c r="BE1587" s="123"/>
      <c r="BF1587" s="123"/>
    </row>
    <row r="1588" spans="57:58">
      <c r="BE1588" s="123"/>
      <c r="BF1588" s="123"/>
    </row>
    <row r="1589" spans="57:58">
      <c r="BE1589" s="123"/>
      <c r="BF1589" s="123"/>
    </row>
    <row r="1590" spans="57:58">
      <c r="BE1590" s="123"/>
      <c r="BF1590" s="123"/>
    </row>
    <row r="1591" spans="57:58">
      <c r="BE1591" s="123"/>
      <c r="BF1591" s="123"/>
    </row>
    <row r="1592" spans="57:58">
      <c r="BE1592" s="123"/>
      <c r="BF1592" s="123"/>
    </row>
    <row r="1593" spans="57:58">
      <c r="BE1593" s="123"/>
      <c r="BF1593" s="123"/>
    </row>
    <row r="1594" spans="57:58">
      <c r="BE1594" s="123"/>
      <c r="BF1594" s="123"/>
    </row>
    <row r="1595" spans="57:58">
      <c r="BE1595" s="123"/>
      <c r="BF1595" s="123"/>
    </row>
    <row r="1596" spans="57:58">
      <c r="BE1596" s="123"/>
      <c r="BF1596" s="123"/>
    </row>
    <row r="1597" spans="57:58">
      <c r="BE1597" s="123"/>
      <c r="BF1597" s="123"/>
    </row>
    <row r="1598" spans="57:58">
      <c r="BE1598" s="123"/>
      <c r="BF1598" s="123"/>
    </row>
    <row r="1599" spans="57:58">
      <c r="BE1599" s="123"/>
      <c r="BF1599" s="123"/>
    </row>
    <row r="1600" spans="57:58">
      <c r="BE1600" s="123"/>
      <c r="BF1600" s="123"/>
    </row>
    <row r="1601" spans="57:58">
      <c r="BE1601" s="123"/>
      <c r="BF1601" s="123"/>
    </row>
    <row r="1602" spans="57:58">
      <c r="BE1602" s="123"/>
      <c r="BF1602" s="123"/>
    </row>
    <row r="1603" spans="57:58">
      <c r="BE1603" s="123"/>
      <c r="BF1603" s="123"/>
    </row>
    <row r="1604" spans="57:58">
      <c r="BE1604" s="123"/>
      <c r="BF1604" s="123"/>
    </row>
    <row r="1605" spans="57:58">
      <c r="BE1605" s="123"/>
      <c r="BF1605" s="123"/>
    </row>
    <row r="1606" spans="57:58">
      <c r="BE1606" s="123"/>
      <c r="BF1606" s="123"/>
    </row>
    <row r="1607" spans="57:58">
      <c r="BE1607" s="123"/>
      <c r="BF1607" s="123"/>
    </row>
    <row r="1608" spans="57:58">
      <c r="BE1608" s="123"/>
      <c r="BF1608" s="123"/>
    </row>
    <row r="1609" spans="57:58">
      <c r="BE1609" s="123"/>
      <c r="BF1609" s="123"/>
    </row>
    <row r="1610" spans="57:58">
      <c r="BE1610" s="123"/>
      <c r="BF1610" s="123"/>
    </row>
    <row r="1611" spans="57:58">
      <c r="BE1611" s="123"/>
      <c r="BF1611" s="123"/>
    </row>
    <row r="1612" spans="57:58">
      <c r="BE1612" s="123"/>
      <c r="BF1612" s="123"/>
    </row>
    <row r="1613" spans="57:58">
      <c r="BE1613" s="123"/>
      <c r="BF1613" s="123"/>
    </row>
    <row r="1614" spans="57:58">
      <c r="BE1614" s="123"/>
      <c r="BF1614" s="123"/>
    </row>
    <row r="1615" spans="57:58">
      <c r="BE1615" s="123"/>
      <c r="BF1615" s="123"/>
    </row>
    <row r="1616" spans="57:58">
      <c r="BE1616" s="123"/>
      <c r="BF1616" s="123"/>
    </row>
    <row r="1617" spans="57:58">
      <c r="BE1617" s="123"/>
      <c r="BF1617" s="123"/>
    </row>
    <row r="1618" spans="57:58">
      <c r="BE1618" s="123"/>
      <c r="BF1618" s="123"/>
    </row>
    <row r="1619" spans="57:58">
      <c r="BE1619" s="123"/>
      <c r="BF1619" s="123"/>
    </row>
    <row r="1620" spans="57:58">
      <c r="BE1620" s="123"/>
      <c r="BF1620" s="123"/>
    </row>
    <row r="1621" spans="57:58">
      <c r="BE1621" s="123"/>
      <c r="BF1621" s="123"/>
    </row>
    <row r="1622" spans="57:58">
      <c r="BE1622" s="123"/>
      <c r="BF1622" s="123"/>
    </row>
    <row r="1623" spans="57:58">
      <c r="BE1623" s="123"/>
      <c r="BF1623" s="123"/>
    </row>
    <row r="1624" spans="57:58">
      <c r="BE1624" s="123"/>
      <c r="BF1624" s="123"/>
    </row>
    <row r="1625" spans="57:58">
      <c r="BE1625" s="123"/>
      <c r="BF1625" s="123"/>
    </row>
    <row r="1626" spans="57:58">
      <c r="BE1626" s="123"/>
      <c r="BF1626" s="123"/>
    </row>
    <row r="1627" spans="57:58">
      <c r="BE1627" s="123"/>
      <c r="BF1627" s="123"/>
    </row>
    <row r="1628" spans="57:58">
      <c r="BE1628" s="123"/>
      <c r="BF1628" s="123"/>
    </row>
    <row r="1629" spans="57:58">
      <c r="BE1629" s="123"/>
      <c r="BF1629" s="123"/>
    </row>
    <row r="1630" spans="57:58">
      <c r="BE1630" s="123"/>
      <c r="BF1630" s="123"/>
    </row>
    <row r="1631" spans="57:58">
      <c r="BE1631" s="123"/>
      <c r="BF1631" s="123"/>
    </row>
    <row r="1632" spans="57:58">
      <c r="BE1632" s="123"/>
      <c r="BF1632" s="123"/>
    </row>
    <row r="1633" spans="57:58">
      <c r="BE1633" s="123"/>
      <c r="BF1633" s="123"/>
    </row>
    <row r="1634" spans="57:58">
      <c r="BE1634" s="123"/>
      <c r="BF1634" s="123"/>
    </row>
    <row r="1635" spans="57:58">
      <c r="BE1635" s="123"/>
      <c r="BF1635" s="123"/>
    </row>
    <row r="1636" spans="57:58">
      <c r="BE1636" s="123"/>
      <c r="BF1636" s="123"/>
    </row>
    <row r="1637" spans="57:58">
      <c r="BE1637" s="123"/>
      <c r="BF1637" s="123"/>
    </row>
    <row r="1638" spans="57:58">
      <c r="BE1638" s="123"/>
      <c r="BF1638" s="123"/>
    </row>
    <row r="1639" spans="57:58">
      <c r="BE1639" s="123"/>
      <c r="BF1639" s="123"/>
    </row>
    <row r="1640" spans="57:58">
      <c r="BE1640" s="123"/>
      <c r="BF1640" s="123"/>
    </row>
    <row r="1641" spans="57:58">
      <c r="BE1641" s="123"/>
      <c r="BF1641" s="123"/>
    </row>
    <row r="1642" spans="57:58">
      <c r="BE1642" s="123"/>
      <c r="BF1642" s="123"/>
    </row>
    <row r="1643" spans="57:58">
      <c r="BE1643" s="123"/>
      <c r="BF1643" s="123"/>
    </row>
    <row r="1644" spans="57:58">
      <c r="BE1644" s="123"/>
      <c r="BF1644" s="123"/>
    </row>
    <row r="1645" spans="57:58">
      <c r="BE1645" s="123"/>
      <c r="BF1645" s="123"/>
    </row>
    <row r="1646" spans="57:58">
      <c r="BE1646" s="123"/>
      <c r="BF1646" s="123"/>
    </row>
    <row r="1647" spans="57:58">
      <c r="BE1647" s="123"/>
      <c r="BF1647" s="123"/>
    </row>
    <row r="1648" spans="57:58">
      <c r="BE1648" s="123"/>
      <c r="BF1648" s="123"/>
    </row>
    <row r="1649" spans="57:58">
      <c r="BE1649" s="123"/>
      <c r="BF1649" s="123"/>
    </row>
    <row r="1650" spans="57:58">
      <c r="BE1650" s="123"/>
      <c r="BF1650" s="123"/>
    </row>
    <row r="1651" spans="57:58">
      <c r="BE1651" s="123"/>
      <c r="BF1651" s="123"/>
    </row>
    <row r="1652" spans="57:58">
      <c r="BE1652" s="123"/>
      <c r="BF1652" s="123"/>
    </row>
    <row r="1653" spans="57:58">
      <c r="BE1653" s="123"/>
      <c r="BF1653" s="123"/>
    </row>
    <row r="1654" spans="57:58">
      <c r="BE1654" s="123"/>
      <c r="BF1654" s="123"/>
    </row>
    <row r="1655" spans="57:58">
      <c r="BE1655" s="123"/>
      <c r="BF1655" s="123"/>
    </row>
    <row r="1656" spans="57:58">
      <c r="BE1656" s="123"/>
      <c r="BF1656" s="123"/>
    </row>
    <row r="1657" spans="57:58">
      <c r="BE1657" s="123"/>
      <c r="BF1657" s="123"/>
    </row>
    <row r="1658" spans="57:58">
      <c r="BE1658" s="123"/>
      <c r="BF1658" s="123"/>
    </row>
    <row r="1659" spans="57:58">
      <c r="BE1659" s="123"/>
      <c r="BF1659" s="123"/>
    </row>
    <row r="1660" spans="57:58">
      <c r="BE1660" s="123"/>
      <c r="BF1660" s="123"/>
    </row>
    <row r="1661" spans="57:58">
      <c r="BE1661" s="123"/>
      <c r="BF1661" s="123"/>
    </row>
    <row r="1662" spans="57:58">
      <c r="BE1662" s="123"/>
      <c r="BF1662" s="123"/>
    </row>
    <row r="1663" spans="57:58">
      <c r="BE1663" s="123"/>
      <c r="BF1663" s="123"/>
    </row>
    <row r="1664" spans="57:58">
      <c r="BE1664" s="123"/>
      <c r="BF1664" s="123"/>
    </row>
    <row r="1665" spans="57:58">
      <c r="BE1665" s="123"/>
      <c r="BF1665" s="123"/>
    </row>
    <row r="1666" spans="57:58">
      <c r="BE1666" s="123"/>
      <c r="BF1666" s="123"/>
    </row>
    <row r="1667" spans="57:58">
      <c r="BE1667" s="123"/>
      <c r="BF1667" s="123"/>
    </row>
    <row r="1668" spans="57:58">
      <c r="BE1668" s="123"/>
      <c r="BF1668" s="123"/>
    </row>
    <row r="1669" spans="57:58">
      <c r="BE1669" s="123"/>
      <c r="BF1669" s="123"/>
    </row>
    <row r="1670" spans="57:58">
      <c r="BE1670" s="123"/>
      <c r="BF1670" s="123"/>
    </row>
    <row r="1671" spans="57:58">
      <c r="BE1671" s="123"/>
      <c r="BF1671" s="123"/>
    </row>
    <row r="1672" spans="57:58">
      <c r="BE1672" s="123"/>
      <c r="BF1672" s="123"/>
    </row>
    <row r="1673" spans="57:58">
      <c r="BE1673" s="123"/>
      <c r="BF1673" s="123"/>
    </row>
    <row r="1674" spans="57:58">
      <c r="BE1674" s="123"/>
      <c r="BF1674" s="123"/>
    </row>
    <row r="1675" spans="57:58">
      <c r="BE1675" s="123"/>
      <c r="BF1675" s="123"/>
    </row>
    <row r="1676" spans="57:58">
      <c r="BE1676" s="123"/>
      <c r="BF1676" s="123"/>
    </row>
    <row r="1677" spans="57:58">
      <c r="BE1677" s="123"/>
      <c r="BF1677" s="123"/>
    </row>
    <row r="1678" spans="57:58">
      <c r="BE1678" s="123"/>
      <c r="BF1678" s="123"/>
    </row>
    <row r="1679" spans="57:58">
      <c r="BE1679" s="123"/>
      <c r="BF1679" s="123"/>
    </row>
    <row r="1680" spans="57:58">
      <c r="BE1680" s="123"/>
      <c r="BF1680" s="123"/>
    </row>
    <row r="1681" spans="57:58">
      <c r="BE1681" s="123"/>
      <c r="BF1681" s="123"/>
    </row>
    <row r="1682" spans="57:58">
      <c r="BE1682" s="123"/>
      <c r="BF1682" s="123"/>
    </row>
    <row r="1683" spans="57:58">
      <c r="BE1683" s="123"/>
      <c r="BF1683" s="123"/>
    </row>
    <row r="1684" spans="57:58">
      <c r="BE1684" s="123"/>
      <c r="BF1684" s="123"/>
    </row>
    <row r="1685" spans="57:58">
      <c r="BE1685" s="123"/>
      <c r="BF1685" s="123"/>
    </row>
    <row r="1686" spans="57:58">
      <c r="BE1686" s="123"/>
      <c r="BF1686" s="123"/>
    </row>
    <row r="1687" spans="57:58">
      <c r="BE1687" s="123"/>
      <c r="BF1687" s="123"/>
    </row>
    <row r="1688" spans="57:58">
      <c r="BE1688" s="123"/>
      <c r="BF1688" s="123"/>
    </row>
    <row r="1689" spans="57:58">
      <c r="BE1689" s="123"/>
      <c r="BF1689" s="123"/>
    </row>
    <row r="1690" spans="57:58">
      <c r="BE1690" s="123"/>
      <c r="BF1690" s="123"/>
    </row>
    <row r="1691" spans="57:58">
      <c r="BE1691" s="123"/>
      <c r="BF1691" s="123"/>
    </row>
    <row r="1692" spans="57:58">
      <c r="BE1692" s="123"/>
      <c r="BF1692" s="123"/>
    </row>
    <row r="1693" spans="57:58">
      <c r="BE1693" s="123"/>
      <c r="BF1693" s="123"/>
    </row>
    <row r="1694" spans="57:58">
      <c r="BE1694" s="123"/>
      <c r="BF1694" s="123"/>
    </row>
    <row r="1695" spans="57:58">
      <c r="BE1695" s="123"/>
      <c r="BF1695" s="123"/>
    </row>
    <row r="1696" spans="57:58">
      <c r="BE1696" s="123"/>
      <c r="BF1696" s="123"/>
    </row>
    <row r="1697" spans="57:58">
      <c r="BE1697" s="123"/>
      <c r="BF1697" s="123"/>
    </row>
    <row r="1698" spans="57:58">
      <c r="BE1698" s="123"/>
      <c r="BF1698" s="123"/>
    </row>
    <row r="1699" spans="57:58">
      <c r="BE1699" s="123"/>
      <c r="BF1699" s="123"/>
    </row>
    <row r="1700" spans="57:58">
      <c r="BE1700" s="123"/>
      <c r="BF1700" s="123"/>
    </row>
    <row r="1701" spans="57:58">
      <c r="BE1701" s="123"/>
      <c r="BF1701" s="123"/>
    </row>
    <row r="1702" spans="57:58">
      <c r="BE1702" s="123"/>
      <c r="BF1702" s="123"/>
    </row>
    <row r="1703" spans="57:58">
      <c r="BE1703" s="123"/>
      <c r="BF1703" s="123"/>
    </row>
    <row r="1704" spans="57:58">
      <c r="BE1704" s="123"/>
      <c r="BF1704" s="123"/>
    </row>
    <row r="1705" spans="57:58">
      <c r="BE1705" s="123"/>
      <c r="BF1705" s="123"/>
    </row>
    <row r="1706" spans="57:58">
      <c r="BE1706" s="123"/>
      <c r="BF1706" s="123"/>
    </row>
    <row r="1707" spans="57:58">
      <c r="BE1707" s="123"/>
      <c r="BF1707" s="123"/>
    </row>
    <row r="1708" spans="57:58">
      <c r="BE1708" s="123"/>
      <c r="BF1708" s="123"/>
    </row>
    <row r="1709" spans="57:58">
      <c r="BE1709" s="123"/>
      <c r="BF1709" s="123"/>
    </row>
    <row r="1710" spans="57:58">
      <c r="BE1710" s="123"/>
      <c r="BF1710" s="123"/>
    </row>
    <row r="1711" spans="57:58">
      <c r="BE1711" s="123"/>
      <c r="BF1711" s="123"/>
    </row>
    <row r="1712" spans="57:58">
      <c r="BE1712" s="123"/>
      <c r="BF1712" s="123"/>
    </row>
    <row r="1713" spans="57:58">
      <c r="BE1713" s="123"/>
      <c r="BF1713" s="123"/>
    </row>
    <row r="1714" spans="57:58">
      <c r="BE1714" s="123"/>
      <c r="BF1714" s="123"/>
    </row>
    <row r="1715" spans="57:58">
      <c r="BE1715" s="123"/>
      <c r="BF1715" s="123"/>
    </row>
    <row r="1716" spans="57:58">
      <c r="BE1716" s="123"/>
      <c r="BF1716" s="123"/>
    </row>
    <row r="1717" spans="57:58">
      <c r="BE1717" s="123"/>
      <c r="BF1717" s="123"/>
    </row>
    <row r="1718" spans="57:58">
      <c r="BE1718" s="123"/>
      <c r="BF1718" s="123"/>
    </row>
    <row r="1719" spans="57:58">
      <c r="BE1719" s="123"/>
      <c r="BF1719" s="123"/>
    </row>
    <row r="1720" spans="57:58">
      <c r="BE1720" s="123"/>
      <c r="BF1720" s="123"/>
    </row>
    <row r="1721" spans="57:58">
      <c r="BE1721" s="123"/>
      <c r="BF1721" s="123"/>
    </row>
    <row r="1722" spans="57:58">
      <c r="BE1722" s="123"/>
      <c r="BF1722" s="123"/>
    </row>
    <row r="1723" spans="57:58">
      <c r="BE1723" s="123"/>
      <c r="BF1723" s="123"/>
    </row>
    <row r="1724" spans="57:58">
      <c r="BE1724" s="123"/>
      <c r="BF1724" s="123"/>
    </row>
    <row r="1725" spans="57:58">
      <c r="BE1725" s="123"/>
      <c r="BF1725" s="123"/>
    </row>
    <row r="1726" spans="57:58">
      <c r="BE1726" s="123"/>
      <c r="BF1726" s="123"/>
    </row>
    <row r="1727" spans="57:58">
      <c r="BE1727" s="123"/>
      <c r="BF1727" s="123"/>
    </row>
    <row r="1728" spans="57:58">
      <c r="BE1728" s="123"/>
      <c r="BF1728" s="123"/>
    </row>
    <row r="1729" spans="57:58">
      <c r="BE1729" s="123"/>
      <c r="BF1729" s="123"/>
    </row>
    <row r="1730" spans="57:58">
      <c r="BE1730" s="123"/>
      <c r="BF1730" s="123"/>
    </row>
    <row r="1731" spans="57:58">
      <c r="BE1731" s="123"/>
      <c r="BF1731" s="123"/>
    </row>
    <row r="1732" spans="57:58">
      <c r="BE1732" s="123"/>
      <c r="BF1732" s="123"/>
    </row>
    <row r="1733" spans="57:58">
      <c r="BE1733" s="123"/>
      <c r="BF1733" s="123"/>
    </row>
    <row r="1734" spans="57:58">
      <c r="BE1734" s="123"/>
      <c r="BF1734" s="123"/>
    </row>
    <row r="1735" spans="57:58">
      <c r="BE1735" s="123"/>
      <c r="BF1735" s="123"/>
    </row>
    <row r="1736" spans="57:58">
      <c r="BE1736" s="123"/>
      <c r="BF1736" s="123"/>
    </row>
    <row r="1737" spans="57:58">
      <c r="BE1737" s="123"/>
      <c r="BF1737" s="123"/>
    </row>
    <row r="1738" spans="57:58">
      <c r="BE1738" s="123"/>
      <c r="BF1738" s="123"/>
    </row>
    <row r="1739" spans="57:58">
      <c r="BE1739" s="123"/>
      <c r="BF1739" s="123"/>
    </row>
    <row r="1740" spans="57:58">
      <c r="BE1740" s="123"/>
      <c r="BF1740" s="123"/>
    </row>
    <row r="1741" spans="57:58">
      <c r="BE1741" s="123"/>
      <c r="BF1741" s="123"/>
    </row>
    <row r="1742" spans="57:58">
      <c r="BE1742" s="123"/>
      <c r="BF1742" s="123"/>
    </row>
    <row r="1743" spans="57:58">
      <c r="BE1743" s="123"/>
      <c r="BF1743" s="123"/>
    </row>
    <row r="1744" spans="57:58">
      <c r="BE1744" s="123"/>
      <c r="BF1744" s="123"/>
    </row>
    <row r="1745" spans="57:58">
      <c r="BE1745" s="123"/>
      <c r="BF1745" s="123"/>
    </row>
    <row r="1746" spans="57:58">
      <c r="BE1746" s="123"/>
      <c r="BF1746" s="123"/>
    </row>
    <row r="1747" spans="57:58">
      <c r="BE1747" s="123"/>
      <c r="BF1747" s="123"/>
    </row>
    <row r="1748" spans="57:58">
      <c r="BE1748" s="123"/>
      <c r="BF1748" s="123"/>
    </row>
    <row r="1749" spans="57:58">
      <c r="BE1749" s="123"/>
      <c r="BF1749" s="123"/>
    </row>
    <row r="1750" spans="57:58">
      <c r="BE1750" s="123"/>
      <c r="BF1750" s="123"/>
    </row>
    <row r="1751" spans="57:58">
      <c r="BE1751" s="123"/>
      <c r="BF1751" s="123"/>
    </row>
    <row r="1752" spans="57:58">
      <c r="BE1752" s="123"/>
      <c r="BF1752" s="123"/>
    </row>
    <row r="1753" spans="57:58">
      <c r="BE1753" s="123"/>
      <c r="BF1753" s="123"/>
    </row>
    <row r="1754" spans="57:58">
      <c r="BE1754" s="123"/>
      <c r="BF1754" s="123"/>
    </row>
    <row r="1755" spans="57:58">
      <c r="BE1755" s="123"/>
      <c r="BF1755" s="123"/>
    </row>
    <row r="1756" spans="57:58">
      <c r="BE1756" s="123"/>
      <c r="BF1756" s="123"/>
    </row>
    <row r="1757" spans="57:58">
      <c r="BE1757" s="123"/>
      <c r="BF1757" s="123"/>
    </row>
    <row r="1758" spans="57:58">
      <c r="BE1758" s="123"/>
      <c r="BF1758" s="123"/>
    </row>
    <row r="1759" spans="57:58">
      <c r="BE1759" s="123"/>
      <c r="BF1759" s="123"/>
    </row>
    <row r="1760" spans="57:58">
      <c r="BE1760" s="123"/>
      <c r="BF1760" s="123"/>
    </row>
    <row r="1761" spans="57:58">
      <c r="BE1761" s="123"/>
      <c r="BF1761" s="123"/>
    </row>
    <row r="1762" spans="57:58">
      <c r="BE1762" s="123"/>
      <c r="BF1762" s="123"/>
    </row>
    <row r="1763" spans="57:58">
      <c r="BE1763" s="123"/>
      <c r="BF1763" s="123"/>
    </row>
    <row r="1764" spans="57:58">
      <c r="BE1764" s="123"/>
      <c r="BF1764" s="123"/>
    </row>
    <row r="1765" spans="57:58">
      <c r="BE1765" s="123"/>
      <c r="BF1765" s="123"/>
    </row>
    <row r="1766" spans="57:58">
      <c r="BE1766" s="123"/>
      <c r="BF1766" s="123"/>
    </row>
    <row r="1767" spans="57:58">
      <c r="BE1767" s="123"/>
      <c r="BF1767" s="123"/>
    </row>
    <row r="1768" spans="57:58">
      <c r="BE1768" s="123"/>
      <c r="BF1768" s="123"/>
    </row>
    <row r="1769" spans="57:58">
      <c r="BE1769" s="123"/>
      <c r="BF1769" s="123"/>
    </row>
    <row r="1770" spans="57:58">
      <c r="BE1770" s="123"/>
      <c r="BF1770" s="123"/>
    </row>
    <row r="1773" spans="57:58">
      <c r="BE1773" s="123"/>
      <c r="BF1773" s="123"/>
    </row>
    <row r="1774" spans="57:58">
      <c r="BE1774" s="123"/>
    </row>
    <row r="1775" spans="57:58">
      <c r="BE1775" s="123"/>
    </row>
    <row r="1776" spans="57:58">
      <c r="BE1776" s="123"/>
    </row>
    <row r="1777" spans="1:182">
      <c r="BE1777" s="123"/>
    </row>
    <row r="1778" spans="1:182">
      <c r="BE1778" s="123"/>
    </row>
    <row r="1780" spans="1:182" hidden="1"/>
    <row r="1781" spans="1:182" hidden="1"/>
    <row r="1782" spans="1:182" hidden="1"/>
    <row r="1783" spans="1:182" hidden="1"/>
    <row r="1784" spans="1:182" hidden="1"/>
    <row r="1785" spans="1:182" hidden="1"/>
    <row r="1786" spans="1:182" hidden="1"/>
    <row r="1787" spans="1:182" hidden="1">
      <c r="D1787" s="136"/>
      <c r="E1787" s="136"/>
      <c r="F1787" s="136"/>
      <c r="G1787" s="136"/>
      <c r="H1787" s="410" t="s">
        <v>1919</v>
      </c>
      <c r="I1787" s="410"/>
      <c r="J1787" s="410"/>
      <c r="K1787" s="410"/>
      <c r="L1787" s="410"/>
      <c r="N1787" s="136"/>
      <c r="O1787" s="136"/>
      <c r="P1787" s="136"/>
      <c r="Q1787" s="136"/>
      <c r="R1787" s="410" t="s">
        <v>1920</v>
      </c>
      <c r="S1787" s="410"/>
      <c r="T1787" s="410"/>
      <c r="U1787" s="410"/>
      <c r="V1787" s="410"/>
      <c r="W1787" s="19" t="s">
        <v>1932</v>
      </c>
      <c r="X1787" s="136"/>
      <c r="Y1787" s="136"/>
      <c r="Z1787" s="136"/>
      <c r="AA1787" s="136"/>
      <c r="AB1787" s="219" t="s">
        <v>1932</v>
      </c>
      <c r="AC1787" s="219"/>
      <c r="AD1787" s="219"/>
      <c r="AE1787" s="410"/>
      <c r="AF1787" s="410"/>
      <c r="AH1787" s="136"/>
      <c r="AI1787" s="136"/>
      <c r="AJ1787" s="136"/>
      <c r="AK1787" s="136"/>
      <c r="AL1787" s="410" t="s">
        <v>1933</v>
      </c>
      <c r="AM1787" s="410"/>
      <c r="AN1787" s="410"/>
      <c r="AO1787" s="410"/>
      <c r="AP1787" s="410"/>
      <c r="AR1787" s="136"/>
      <c r="AS1787" s="136"/>
      <c r="AT1787" s="136"/>
      <c r="AU1787" s="136"/>
      <c r="AV1787" s="219" t="s">
        <v>1934</v>
      </c>
      <c r="AW1787" s="219"/>
      <c r="AX1787" s="219"/>
      <c r="AY1787" s="219"/>
      <c r="BB1787" s="136"/>
      <c r="BC1787" s="136"/>
      <c r="BD1787" s="136"/>
      <c r="BE1787" s="136"/>
      <c r="BF1787" s="219" t="s">
        <v>1935</v>
      </c>
      <c r="BG1787" s="219"/>
      <c r="BH1787" s="219"/>
      <c r="BI1787" s="219"/>
      <c r="BL1787" s="136"/>
      <c r="BM1787" s="136"/>
      <c r="BN1787" s="136"/>
      <c r="BO1787" s="136"/>
      <c r="BP1787" s="219" t="s">
        <v>1936</v>
      </c>
      <c r="BQ1787" s="219"/>
      <c r="BR1787" s="219"/>
      <c r="BS1787" s="219"/>
      <c r="BT1787" s="410"/>
      <c r="BV1787" s="136"/>
      <c r="BW1787" s="136"/>
      <c r="BX1787" s="136"/>
      <c r="BY1787" s="136"/>
      <c r="BZ1787" s="219" t="s">
        <v>1937</v>
      </c>
      <c r="CA1787" s="219"/>
      <c r="CB1787" s="219"/>
      <c r="CC1787" s="219"/>
      <c r="CF1787" s="136"/>
      <c r="CG1787" s="136"/>
      <c r="CH1787" s="136"/>
      <c r="CI1787" s="136"/>
      <c r="CJ1787" s="219" t="s">
        <v>1938</v>
      </c>
      <c r="CK1787" s="219"/>
      <c r="CL1787" s="219"/>
      <c r="CM1787" s="219"/>
      <c r="CP1787" s="136"/>
      <c r="CQ1787" s="136"/>
      <c r="CR1787" s="136"/>
      <c r="CS1787" s="136"/>
      <c r="CT1787" s="219" t="s">
        <v>1939</v>
      </c>
      <c r="CU1787" s="219"/>
      <c r="CV1787" s="219"/>
      <c r="CW1787" s="219"/>
      <c r="CZ1787" s="136"/>
      <c r="DA1787" s="136"/>
      <c r="DB1787" s="136"/>
      <c r="DC1787" s="136"/>
      <c r="DD1787" s="219" t="s">
        <v>1940</v>
      </c>
      <c r="DE1787" s="219"/>
      <c r="DF1787" s="219"/>
      <c r="DG1787" s="219"/>
      <c r="DJ1787" s="136"/>
      <c r="DK1787" s="136"/>
      <c r="DL1787" s="136"/>
      <c r="DM1787" s="136"/>
      <c r="DN1787" s="219" t="s">
        <v>1941</v>
      </c>
      <c r="DO1787" s="219"/>
      <c r="DP1787" s="219"/>
      <c r="DQ1787" s="219"/>
      <c r="DT1787" s="136"/>
      <c r="DU1787" s="136"/>
      <c r="DV1787" s="136"/>
      <c r="DW1787" s="136"/>
      <c r="DX1787" s="219" t="s">
        <v>1942</v>
      </c>
      <c r="DY1787" s="219"/>
      <c r="DZ1787" s="219"/>
      <c r="EA1787" s="219"/>
      <c r="ED1787" s="136"/>
      <c r="EE1787" s="136"/>
      <c r="EF1787" s="136"/>
      <c r="EG1787" s="136"/>
      <c r="EH1787" s="219" t="s">
        <v>1943</v>
      </c>
      <c r="EI1787" s="219"/>
      <c r="EJ1787" s="219"/>
      <c r="EK1787" s="219"/>
      <c r="EN1787" s="136"/>
      <c r="EO1787" s="136"/>
      <c r="EP1787" s="136"/>
      <c r="EQ1787" s="136"/>
      <c r="ER1787" s="219" t="s">
        <v>1944</v>
      </c>
      <c r="ES1787" s="219"/>
      <c r="ET1787" s="219"/>
      <c r="EU1787" s="219"/>
      <c r="EX1787" s="136"/>
      <c r="EY1787" s="136"/>
      <c r="EZ1787" s="136"/>
      <c r="FA1787" s="136"/>
      <c r="FB1787" s="219" t="s">
        <v>1945</v>
      </c>
      <c r="FC1787" s="219"/>
      <c r="FD1787" s="219"/>
      <c r="FE1787" s="219"/>
      <c r="FH1787" s="136"/>
      <c r="FI1787" s="136"/>
      <c r="FJ1787" s="136"/>
      <c r="FK1787" s="136"/>
      <c r="FL1787" s="219" t="s">
        <v>1946</v>
      </c>
      <c r="FM1787" s="219"/>
      <c r="FN1787" s="219"/>
      <c r="FO1787" s="219"/>
      <c r="FU1787" s="219" t="s">
        <v>2352</v>
      </c>
      <c r="FV1787" s="219"/>
      <c r="FW1787" s="219"/>
      <c r="FX1787" s="219"/>
    </row>
    <row r="1788" spans="1:182" hidden="1">
      <c r="D1788" s="136" t="str">
        <f ca="1">IF($B1788&lt;&gt;"",INDIRECT("'"&amp;$B1788&amp;"'"&amp;"!z2"),"")</f>
        <v/>
      </c>
      <c r="E1788" s="136" t="str">
        <f ca="1">IF($B1788&lt;&gt;"",INDIRECT("'"&amp;$B1788&amp;"'"&amp;"!aa2"),"")</f>
        <v/>
      </c>
      <c r="F1788" s="136" t="str">
        <f ca="1">IF($B1788&lt;&gt;"",INDIRECT("'"&amp;$B1788&amp;"'"&amp;"!ab2"),"")</f>
        <v/>
      </c>
      <c r="G1788" s="136" t="str">
        <f ca="1">IF($B1788&lt;&gt;"",INDIRECT("'"&amp;$B1788&amp;"'"&amp;"!ac2"),"")</f>
        <v/>
      </c>
      <c r="H1788" s="136">
        <v>2015</v>
      </c>
      <c r="I1788" s="136">
        <v>2016</v>
      </c>
      <c r="J1788" s="136">
        <v>2017</v>
      </c>
      <c r="K1788" s="136">
        <v>2018</v>
      </c>
      <c r="L1788" s="136">
        <v>2019</v>
      </c>
      <c r="N1788" s="136" t="str">
        <f ca="1">IF($B1788&lt;&gt;"",INDIRECT("'"&amp;$B1788&amp;"'"&amp;"!z2"),"")</f>
        <v/>
      </c>
      <c r="O1788" s="136" t="str">
        <f ca="1">IF($B1788&lt;&gt;"",INDIRECT("'"&amp;$B1788&amp;"'"&amp;"!aa2"),"")</f>
        <v/>
      </c>
      <c r="P1788" s="136" t="str">
        <f ca="1">IF($B1788&lt;&gt;"",INDIRECT("'"&amp;$B1788&amp;"'"&amp;"!ab2"),"")</f>
        <v/>
      </c>
      <c r="Q1788" s="136" t="str">
        <f ca="1">IF($B1788&lt;&gt;"",INDIRECT("'"&amp;$B1788&amp;"'"&amp;"!ac2"),"")</f>
        <v/>
      </c>
      <c r="R1788" s="136">
        <v>2015</v>
      </c>
      <c r="S1788" s="136">
        <v>2016</v>
      </c>
      <c r="T1788" s="136">
        <v>2017</v>
      </c>
      <c r="U1788" s="136">
        <v>2018</v>
      </c>
      <c r="V1788" s="136">
        <v>2019</v>
      </c>
      <c r="X1788" s="136" t="str">
        <f ca="1">IF($B1788&lt;&gt;"",INDIRECT("'"&amp;$B1788&amp;"'"&amp;"!z2"),"")</f>
        <v/>
      </c>
      <c r="Y1788" s="136" t="str">
        <f ca="1">IF($B1788&lt;&gt;"",INDIRECT("'"&amp;$B1788&amp;"'"&amp;"!aa2"),"")</f>
        <v/>
      </c>
      <c r="Z1788" s="136" t="str">
        <f ca="1">IF($B1788&lt;&gt;"",INDIRECT("'"&amp;$B1788&amp;"'"&amp;"!ab2"),"")</f>
        <v/>
      </c>
      <c r="AA1788" s="136" t="str">
        <f ca="1">IF($B1788&lt;&gt;"",INDIRECT("'"&amp;$B1788&amp;"'"&amp;"!ac2"),"")</f>
        <v/>
      </c>
      <c r="AB1788" s="136">
        <v>2015</v>
      </c>
      <c r="AC1788" s="136">
        <v>2016</v>
      </c>
      <c r="AD1788" s="136">
        <v>2017</v>
      </c>
      <c r="AE1788" s="136">
        <v>2018</v>
      </c>
      <c r="AF1788" s="136">
        <v>2019</v>
      </c>
      <c r="AH1788" s="136" t="str">
        <f ca="1">IF($B1788&lt;&gt;"",INDIRECT("'"&amp;$B1788&amp;"'"&amp;"!z2"),"")</f>
        <v/>
      </c>
      <c r="AI1788" s="136" t="str">
        <f ca="1">IF($B1788&lt;&gt;"",INDIRECT("'"&amp;$B1788&amp;"'"&amp;"!aa2"),"")</f>
        <v/>
      </c>
      <c r="AJ1788" s="136" t="str">
        <f ca="1">IF($B1788&lt;&gt;"",INDIRECT("'"&amp;$B1788&amp;"'"&amp;"!ab2"),"")</f>
        <v/>
      </c>
      <c r="AK1788" s="136" t="str">
        <f ca="1">IF($B1788&lt;&gt;"",INDIRECT("'"&amp;$B1788&amp;"'"&amp;"!ac2"),"")</f>
        <v/>
      </c>
      <c r="AL1788" s="136">
        <v>2015</v>
      </c>
      <c r="AM1788" s="136">
        <v>2016</v>
      </c>
      <c r="AN1788" s="136">
        <v>2017</v>
      </c>
      <c r="AO1788" s="136">
        <v>2018</v>
      </c>
      <c r="AP1788" s="136">
        <v>2019</v>
      </c>
      <c r="AR1788" s="136" t="str">
        <f ca="1">IF($B1788&lt;&gt;"",INDIRECT("'"&amp;$B1788&amp;"'"&amp;"!z2"),"")</f>
        <v/>
      </c>
      <c r="AS1788" s="136" t="str">
        <f ca="1">IF($B1788&lt;&gt;"",INDIRECT("'"&amp;$B1788&amp;"'"&amp;"!aa2"),"")</f>
        <v/>
      </c>
      <c r="AT1788" s="136" t="str">
        <f ca="1">IF($B1788&lt;&gt;"",INDIRECT("'"&amp;$B1788&amp;"'"&amp;"!ab2"),"")</f>
        <v/>
      </c>
      <c r="AU1788" s="136" t="str">
        <f ca="1">IF($B1788&lt;&gt;"",INDIRECT("'"&amp;$B1788&amp;"'"&amp;"!ac2"),"")</f>
        <v/>
      </c>
      <c r="AV1788" s="136">
        <v>2015</v>
      </c>
      <c r="AW1788" s="136">
        <v>2016</v>
      </c>
      <c r="AX1788" s="136">
        <v>2017</v>
      </c>
      <c r="AY1788" s="136">
        <v>2018</v>
      </c>
      <c r="AZ1788" s="136">
        <v>2019</v>
      </c>
      <c r="BB1788" s="136" t="str">
        <f ca="1">IF($B1788&lt;&gt;"",INDIRECT("'"&amp;$B1788&amp;"'"&amp;"!z2"),"")</f>
        <v/>
      </c>
      <c r="BC1788" s="136" t="str">
        <f ca="1">IF($B1788&lt;&gt;"",INDIRECT("'"&amp;$B1788&amp;"'"&amp;"!aa2"),"")</f>
        <v/>
      </c>
      <c r="BD1788" s="136" t="str">
        <f ca="1">IF($B1788&lt;&gt;"",INDIRECT("'"&amp;$B1788&amp;"'"&amp;"!ab2"),"")</f>
        <v/>
      </c>
      <c r="BE1788" s="136" t="str">
        <f ca="1">IF($B1788&lt;&gt;"",INDIRECT("'"&amp;$B1788&amp;"'"&amp;"!ac2"),"")</f>
        <v/>
      </c>
      <c r="BF1788" s="136">
        <v>2015</v>
      </c>
      <c r="BG1788" s="136">
        <v>2016</v>
      </c>
      <c r="BH1788" s="136">
        <v>2017</v>
      </c>
      <c r="BI1788" s="136">
        <v>2018</v>
      </c>
      <c r="BJ1788" s="136">
        <v>2019</v>
      </c>
      <c r="BL1788" s="136" t="str">
        <f ca="1">IF($B1788&lt;&gt;"",INDIRECT("'"&amp;$B1788&amp;"'"&amp;"!z2"),"")</f>
        <v/>
      </c>
      <c r="BM1788" s="136" t="str">
        <f ca="1">IF($B1788&lt;&gt;"",INDIRECT("'"&amp;$B1788&amp;"'"&amp;"!aa2"),"")</f>
        <v/>
      </c>
      <c r="BN1788" s="136" t="str">
        <f ca="1">IF($B1788&lt;&gt;"",INDIRECT("'"&amp;$B1788&amp;"'"&amp;"!ab2"),"")</f>
        <v/>
      </c>
      <c r="BO1788" s="136" t="str">
        <f ca="1">IF($B1788&lt;&gt;"",INDIRECT("'"&amp;$B1788&amp;"'"&amp;"!ac2"),"")</f>
        <v/>
      </c>
      <c r="BP1788" s="136">
        <v>2015</v>
      </c>
      <c r="BQ1788" s="136">
        <v>2016</v>
      </c>
      <c r="BR1788" s="136">
        <v>2017</v>
      </c>
      <c r="BS1788" s="136">
        <v>2018</v>
      </c>
      <c r="BT1788" s="136">
        <v>2019</v>
      </c>
      <c r="BV1788" s="136" t="str">
        <f ca="1">IF($B1788&lt;&gt;"",INDIRECT("'"&amp;$B1788&amp;"'"&amp;"!z2"),"")</f>
        <v/>
      </c>
      <c r="BW1788" s="136" t="str">
        <f ca="1">IF($B1788&lt;&gt;"",INDIRECT("'"&amp;$B1788&amp;"'"&amp;"!aa2"),"")</f>
        <v/>
      </c>
      <c r="BX1788" s="136" t="str">
        <f ca="1">IF($B1788&lt;&gt;"",INDIRECT("'"&amp;$B1788&amp;"'"&amp;"!ab2"),"")</f>
        <v/>
      </c>
      <c r="BY1788" s="136" t="str">
        <f ca="1">IF($B1788&lt;&gt;"",INDIRECT("'"&amp;$B1788&amp;"'"&amp;"!ac2"),"")</f>
        <v/>
      </c>
      <c r="BZ1788" s="136">
        <v>2015</v>
      </c>
      <c r="CA1788" s="136">
        <v>2016</v>
      </c>
      <c r="CB1788" s="136">
        <v>2017</v>
      </c>
      <c r="CC1788" s="136">
        <v>2018</v>
      </c>
      <c r="CD1788" s="136">
        <v>2019</v>
      </c>
      <c r="CF1788" s="136" t="str">
        <f ca="1">IF($B1788&lt;&gt;"",INDIRECT("'"&amp;$B1788&amp;"'"&amp;"!z2"),"")</f>
        <v/>
      </c>
      <c r="CG1788" s="136" t="str">
        <f ca="1">IF($B1788&lt;&gt;"",INDIRECT("'"&amp;$B1788&amp;"'"&amp;"!aa2"),"")</f>
        <v/>
      </c>
      <c r="CH1788" s="136" t="str">
        <f ca="1">IF($B1788&lt;&gt;"",INDIRECT("'"&amp;$B1788&amp;"'"&amp;"!ab2"),"")</f>
        <v/>
      </c>
      <c r="CI1788" s="136" t="str">
        <f ca="1">IF($B1788&lt;&gt;"",INDIRECT("'"&amp;$B1788&amp;"'"&amp;"!ac2"),"")</f>
        <v/>
      </c>
      <c r="CJ1788" s="136">
        <v>2015</v>
      </c>
      <c r="CK1788" s="136">
        <v>2016</v>
      </c>
      <c r="CL1788" s="136">
        <v>2017</v>
      </c>
      <c r="CM1788" s="136">
        <v>2018</v>
      </c>
      <c r="CN1788" s="136">
        <v>2019</v>
      </c>
      <c r="CP1788" s="136" t="str">
        <f ca="1">IF($B1788&lt;&gt;"",INDIRECT("'"&amp;$B1788&amp;"'"&amp;"!z2"),"")</f>
        <v/>
      </c>
      <c r="CQ1788" s="136" t="str">
        <f ca="1">IF($B1788&lt;&gt;"",INDIRECT("'"&amp;$B1788&amp;"'"&amp;"!aa2"),"")</f>
        <v/>
      </c>
      <c r="CR1788" s="136" t="str">
        <f ca="1">IF($B1788&lt;&gt;"",INDIRECT("'"&amp;$B1788&amp;"'"&amp;"!ab2"),"")</f>
        <v/>
      </c>
      <c r="CS1788" s="136" t="str">
        <f ca="1">IF($B1788&lt;&gt;"",INDIRECT("'"&amp;$B1788&amp;"'"&amp;"!ac2"),"")</f>
        <v/>
      </c>
      <c r="CT1788" s="136">
        <v>2015</v>
      </c>
      <c r="CU1788" s="136">
        <v>2016</v>
      </c>
      <c r="CV1788" s="136">
        <v>2017</v>
      </c>
      <c r="CW1788" s="136">
        <v>2018</v>
      </c>
      <c r="CX1788" s="136">
        <v>2019</v>
      </c>
      <c r="CZ1788" s="136" t="str">
        <f ca="1">IF($B1788&lt;&gt;"",INDIRECT("'"&amp;$B1788&amp;"'"&amp;"!z2"),"")</f>
        <v/>
      </c>
      <c r="DA1788" s="136" t="str">
        <f ca="1">IF($B1788&lt;&gt;"",INDIRECT("'"&amp;$B1788&amp;"'"&amp;"!aa2"),"")</f>
        <v/>
      </c>
      <c r="DB1788" s="136" t="str">
        <f ca="1">IF($B1788&lt;&gt;"",INDIRECT("'"&amp;$B1788&amp;"'"&amp;"!ab2"),"")</f>
        <v/>
      </c>
      <c r="DC1788" s="136" t="str">
        <f ca="1">IF($B1788&lt;&gt;"",INDIRECT("'"&amp;$B1788&amp;"'"&amp;"!ac2"),"")</f>
        <v/>
      </c>
      <c r="DD1788" s="136">
        <v>2015</v>
      </c>
      <c r="DE1788" s="136">
        <v>2016</v>
      </c>
      <c r="DF1788" s="136">
        <v>2017</v>
      </c>
      <c r="DG1788" s="136">
        <v>2018</v>
      </c>
      <c r="DH1788" s="136">
        <v>2019</v>
      </c>
      <c r="DJ1788" s="136" t="str">
        <f ca="1">IF($B1788&lt;&gt;"",INDIRECT("'"&amp;$B1788&amp;"'"&amp;"!z2"),"")</f>
        <v/>
      </c>
      <c r="DK1788" s="136" t="str">
        <f ca="1">IF($B1788&lt;&gt;"",INDIRECT("'"&amp;$B1788&amp;"'"&amp;"!aa2"),"")</f>
        <v/>
      </c>
      <c r="DL1788" s="136" t="str">
        <f ca="1">IF($B1788&lt;&gt;"",INDIRECT("'"&amp;$B1788&amp;"'"&amp;"!ab2"),"")</f>
        <v/>
      </c>
      <c r="DM1788" s="136" t="str">
        <f ca="1">IF($B1788&lt;&gt;"",INDIRECT("'"&amp;$B1788&amp;"'"&amp;"!ac2"),"")</f>
        <v/>
      </c>
      <c r="DN1788" s="136">
        <v>2015</v>
      </c>
      <c r="DO1788" s="136">
        <v>2016</v>
      </c>
      <c r="DP1788" s="136">
        <v>2017</v>
      </c>
      <c r="DQ1788" s="136">
        <v>2018</v>
      </c>
      <c r="DR1788" s="136">
        <v>2019</v>
      </c>
      <c r="DT1788" s="136" t="str">
        <f ca="1">IF($B1788&lt;&gt;"",INDIRECT("'"&amp;$B1788&amp;"'"&amp;"!z2"),"")</f>
        <v/>
      </c>
      <c r="DU1788" s="136" t="str">
        <f ca="1">IF($B1788&lt;&gt;"",INDIRECT("'"&amp;$B1788&amp;"'"&amp;"!aa2"),"")</f>
        <v/>
      </c>
      <c r="DV1788" s="136" t="str">
        <f ca="1">IF($B1788&lt;&gt;"",INDIRECT("'"&amp;$B1788&amp;"'"&amp;"!ab2"),"")</f>
        <v/>
      </c>
      <c r="DW1788" s="136" t="str">
        <f ca="1">IF($B1788&lt;&gt;"",INDIRECT("'"&amp;$B1788&amp;"'"&amp;"!ac2"),"")</f>
        <v/>
      </c>
      <c r="DX1788" s="136">
        <v>2015</v>
      </c>
      <c r="DY1788" s="136">
        <v>2016</v>
      </c>
      <c r="DZ1788" s="136">
        <v>2017</v>
      </c>
      <c r="EA1788" s="136">
        <v>2018</v>
      </c>
      <c r="EB1788" s="136">
        <v>2019</v>
      </c>
      <c r="ED1788" s="136" t="str">
        <f ca="1">IF($B1788&lt;&gt;"",INDIRECT("'"&amp;$B1788&amp;"'"&amp;"!z2"),"")</f>
        <v/>
      </c>
      <c r="EE1788" s="136" t="str">
        <f ca="1">IF($B1788&lt;&gt;"",INDIRECT("'"&amp;$B1788&amp;"'"&amp;"!aa2"),"")</f>
        <v/>
      </c>
      <c r="EF1788" s="136" t="str">
        <f ca="1">IF($B1788&lt;&gt;"",INDIRECT("'"&amp;$B1788&amp;"'"&amp;"!ab2"),"")</f>
        <v/>
      </c>
      <c r="EG1788" s="136" t="str">
        <f ca="1">IF($B1788&lt;&gt;"",INDIRECT("'"&amp;$B1788&amp;"'"&amp;"!ac2"),"")</f>
        <v/>
      </c>
      <c r="EH1788" s="136">
        <v>2015</v>
      </c>
      <c r="EI1788" s="136">
        <v>2016</v>
      </c>
      <c r="EJ1788" s="136">
        <v>2017</v>
      </c>
      <c r="EK1788" s="136">
        <v>2018</v>
      </c>
      <c r="EL1788" s="136">
        <v>2019</v>
      </c>
      <c r="EN1788" s="136" t="str">
        <f ca="1">IF($B1788&lt;&gt;"",INDIRECT("'"&amp;$B1788&amp;"'"&amp;"!z2"),"")</f>
        <v/>
      </c>
      <c r="EO1788" s="136" t="str">
        <f ca="1">IF($B1788&lt;&gt;"",INDIRECT("'"&amp;$B1788&amp;"'"&amp;"!aa2"),"")</f>
        <v/>
      </c>
      <c r="EP1788" s="136" t="str">
        <f ca="1">IF($B1788&lt;&gt;"",INDIRECT("'"&amp;$B1788&amp;"'"&amp;"!ab2"),"")</f>
        <v/>
      </c>
      <c r="EQ1788" s="136" t="str">
        <f ca="1">IF($B1788&lt;&gt;"",INDIRECT("'"&amp;$B1788&amp;"'"&amp;"!ac2"),"")</f>
        <v/>
      </c>
      <c r="ER1788" s="136">
        <v>2015</v>
      </c>
      <c r="ES1788" s="136">
        <v>2016</v>
      </c>
      <c r="ET1788" s="136">
        <v>2017</v>
      </c>
      <c r="EU1788" s="136">
        <v>2018</v>
      </c>
      <c r="EV1788" s="136">
        <v>2019</v>
      </c>
      <c r="EX1788" s="136" t="str">
        <f ca="1">IF($B1788&lt;&gt;"",INDIRECT("'"&amp;$B1788&amp;"'"&amp;"!z2"),"")</f>
        <v/>
      </c>
      <c r="EY1788" s="136" t="str">
        <f ca="1">IF($B1788&lt;&gt;"",INDIRECT("'"&amp;$B1788&amp;"'"&amp;"!aa2"),"")</f>
        <v/>
      </c>
      <c r="EZ1788" s="136" t="str">
        <f ca="1">IF($B1788&lt;&gt;"",INDIRECT("'"&amp;$B1788&amp;"'"&amp;"!ab2"),"")</f>
        <v/>
      </c>
      <c r="FA1788" s="136" t="str">
        <f ca="1">IF($B1788&lt;&gt;"",INDIRECT("'"&amp;$B1788&amp;"'"&amp;"!ac2"),"")</f>
        <v/>
      </c>
      <c r="FB1788" s="136">
        <v>2015</v>
      </c>
      <c r="FC1788" s="136">
        <v>2016</v>
      </c>
      <c r="FD1788" s="136">
        <v>2017</v>
      </c>
      <c r="FE1788" s="136">
        <v>2018</v>
      </c>
      <c r="FF1788" s="136">
        <v>2019</v>
      </c>
      <c r="FH1788" s="136" t="str">
        <f ca="1">IF($B1788&lt;&gt;"",INDIRECT("'"&amp;$B1788&amp;"'"&amp;"!z2"),"")</f>
        <v/>
      </c>
      <c r="FI1788" s="136" t="str">
        <f ca="1">IF($B1788&lt;&gt;"",INDIRECT("'"&amp;$B1788&amp;"'"&amp;"!aa2"),"")</f>
        <v/>
      </c>
      <c r="FJ1788" s="136" t="str">
        <f ca="1">IF($B1788&lt;&gt;"",INDIRECT("'"&amp;$B1788&amp;"'"&amp;"!ab2"),"")</f>
        <v/>
      </c>
      <c r="FK1788" s="136" t="str">
        <f ca="1">IF($B1788&lt;&gt;"",INDIRECT("'"&amp;$B1788&amp;"'"&amp;"!ac2"),"")</f>
        <v/>
      </c>
      <c r="FL1788" s="136">
        <v>2015</v>
      </c>
      <c r="FM1788" s="136">
        <v>2016</v>
      </c>
      <c r="FN1788" s="136">
        <v>2017</v>
      </c>
      <c r="FO1788" s="136">
        <v>2018</v>
      </c>
      <c r="FP1788" s="136">
        <v>2019</v>
      </c>
      <c r="FQ1788" s="136"/>
      <c r="FU1788" s="136">
        <v>2015</v>
      </c>
      <c r="FV1788" s="136">
        <v>2016</v>
      </c>
      <c r="FW1788" s="136">
        <v>2017</v>
      </c>
      <c r="FX1788" s="136">
        <v>2018</v>
      </c>
      <c r="FY1788" s="136">
        <v>2019</v>
      </c>
      <c r="FZ1788" s="19" t="s">
        <v>2353</v>
      </c>
    </row>
    <row r="1789" spans="1:182" hidden="1">
      <c r="A1789" s="220"/>
      <c r="C1789" s="220" t="s">
        <v>1913</v>
      </c>
      <c r="D1789" s="136"/>
      <c r="E1789" s="136"/>
      <c r="F1789" s="136"/>
      <c r="G1789" s="136"/>
      <c r="H1789" s="221">
        <f ca="1">SUMIF(C$1810:C$1909,$C1789,D$1810:E$1909)</f>
        <v>0</v>
      </c>
      <c r="I1789" s="221">
        <f ca="1">SUMIF(C$1810:C$1909,$C1789,F$1810:G$1909)</f>
        <v>0</v>
      </c>
      <c r="J1789" s="221">
        <f ca="1">SUMIF(C$1810:C$1909,$C1789,H$1810:I$1909)</f>
        <v>0</v>
      </c>
      <c r="K1789" s="221">
        <f ca="1">SUMIF(C$1810:C$1909,$C1789,J$1810:K$1909)</f>
        <v>0</v>
      </c>
      <c r="L1789" s="221">
        <f ca="1">SUMIF(C$1810:C$1909,$C1789,L$1810:L$1909)</f>
        <v>0</v>
      </c>
      <c r="M1789" s="220" t="s">
        <v>1913</v>
      </c>
      <c r="N1789" s="136" t="str">
        <f ca="1">IF($B1789&lt;&gt;"",INDIRECT("'"&amp;$B1789&amp;"'"&amp;"!z2"),"")</f>
        <v/>
      </c>
      <c r="O1789" s="136" t="str">
        <f ca="1">IF($B1789&lt;&gt;"",INDIRECT("'"&amp;$B1789&amp;"'"&amp;"!aa2"),"")</f>
        <v/>
      </c>
      <c r="P1789" s="136" t="str">
        <f ca="1">IF($B1789&lt;&gt;"",INDIRECT("'"&amp;$B1789&amp;"'"&amp;"!ab2"),"")</f>
        <v/>
      </c>
      <c r="Q1789" s="136" t="str">
        <f ca="1">IF($B1789&lt;&gt;"",INDIRECT("'"&amp;$B1789&amp;"'"&amp;"!ac2"),"")</f>
        <v/>
      </c>
      <c r="R1789" s="221">
        <f ca="1">SUMIF(M$1810:M$1909,$C1789,N$1810:O$1909)</f>
        <v>0</v>
      </c>
      <c r="S1789" s="221">
        <f ca="1">SUMIF(M$1810:M$1909,$C1789,P$1810:Q$1909)</f>
        <v>0</v>
      </c>
      <c r="T1789" s="221">
        <f ca="1">SUMIF(M$1810:M$1909,$C1789,R$1810:S$1909)</f>
        <v>0</v>
      </c>
      <c r="U1789" s="221">
        <f ca="1">SUMIF(M$1810:M$1909,$C1789,T$1810:U$1909)</f>
        <v>0</v>
      </c>
      <c r="V1789" s="221">
        <f ca="1">SUMIF(M$1810:M$1909,$C1789,V$1810:V$1909)</f>
        <v>0</v>
      </c>
      <c r="W1789" s="220" t="s">
        <v>1913</v>
      </c>
      <c r="X1789" s="136" t="str">
        <f ca="1">IF($B1789&lt;&gt;"",INDIRECT("'"&amp;$B1789&amp;"'"&amp;"!z2"),"")</f>
        <v/>
      </c>
      <c r="Y1789" s="136" t="str">
        <f ca="1">IF($B1789&lt;&gt;"",INDIRECT("'"&amp;$B1789&amp;"'"&amp;"!aa2"),"")</f>
        <v/>
      </c>
      <c r="Z1789" s="136" t="str">
        <f ca="1">IF($B1789&lt;&gt;"",INDIRECT("'"&amp;$B1789&amp;"'"&amp;"!ab2"),"")</f>
        <v/>
      </c>
      <c r="AA1789" s="136" t="str">
        <f ca="1">IF($B1789&lt;&gt;"",INDIRECT("'"&amp;$B1789&amp;"'"&amp;"!ac2"),"")</f>
        <v/>
      </c>
      <c r="AB1789" s="221">
        <f ca="1">SUMIF(W$1810:W$1909,$C1789,X$1810:Y$1909)</f>
        <v>0</v>
      </c>
      <c r="AC1789" s="221">
        <f ca="1">SUMIF(W$1810:W$1909,$C1789,Z$1810:AA$1909)</f>
        <v>0</v>
      </c>
      <c r="AD1789" s="221">
        <f ca="1">SUMIF(W$1810:W$1909,$C1789,AB$1810:AC$1909)</f>
        <v>0</v>
      </c>
      <c r="AE1789" s="221">
        <f ca="1">SUMIF(W$1810:W$1909,$C1789,AD$1810:AE$1909)</f>
        <v>0</v>
      </c>
      <c r="AF1789" s="221">
        <f ca="1">SUMIF(W$1810:W$1909,$C1789,AF$1810:AF$1909)</f>
        <v>0</v>
      </c>
      <c r="AG1789" s="220" t="s">
        <v>1913</v>
      </c>
      <c r="AH1789" s="136" t="str">
        <f ca="1">IF($B1789&lt;&gt;"",INDIRECT("'"&amp;$B1789&amp;"'"&amp;"!z2"),"")</f>
        <v/>
      </c>
      <c r="AI1789" s="136" t="str">
        <f ca="1">IF($B1789&lt;&gt;"",INDIRECT("'"&amp;$B1789&amp;"'"&amp;"!aa2"),"")</f>
        <v/>
      </c>
      <c r="AJ1789" s="136" t="str">
        <f ca="1">IF($B1789&lt;&gt;"",INDIRECT("'"&amp;$B1789&amp;"'"&amp;"!ab2"),"")</f>
        <v/>
      </c>
      <c r="AK1789" s="136" t="str">
        <f ca="1">IF($B1789&lt;&gt;"",INDIRECT("'"&amp;$B1789&amp;"'"&amp;"!ac2"),"")</f>
        <v/>
      </c>
      <c r="AL1789" s="221">
        <f ca="1">SUMIF(AG$1810:AG$1909,$C1789,AH$1810:AI$1909)</f>
        <v>0</v>
      </c>
      <c r="AM1789" s="221">
        <f ca="1">SUMIF(AG$1810:AG$1909,$C1789,AJ$1810:AK$1909)</f>
        <v>0</v>
      </c>
      <c r="AN1789" s="221">
        <f ca="1">SUMIF(AG$1810:AG$1909,$C1789,AL$1810:AM$1909)</f>
        <v>0</v>
      </c>
      <c r="AO1789" s="221">
        <f ca="1">SUMIF(AG$1810:AG$1909,$C1789,AN$1810:AO$1909)</f>
        <v>0</v>
      </c>
      <c r="AP1789" s="221">
        <f ca="1">SUMIF(AG$1810:AG$1909,$C1789,AP$1810:AP$1909)</f>
        <v>0</v>
      </c>
      <c r="AQ1789" s="220" t="s">
        <v>1913</v>
      </c>
      <c r="AR1789" s="136" t="str">
        <f ca="1">IF($B1789&lt;&gt;"",INDIRECT("'"&amp;$B1789&amp;"'"&amp;"!z2"),"")</f>
        <v/>
      </c>
      <c r="AS1789" s="136" t="str">
        <f ca="1">IF($B1789&lt;&gt;"",INDIRECT("'"&amp;$B1789&amp;"'"&amp;"!aa2"),"")</f>
        <v/>
      </c>
      <c r="AT1789" s="136" t="str">
        <f ca="1">IF($B1789&lt;&gt;"",INDIRECT("'"&amp;$B1789&amp;"'"&amp;"!ab2"),"")</f>
        <v/>
      </c>
      <c r="AU1789" s="136" t="str">
        <f ca="1">IF($B1789&lt;&gt;"",INDIRECT("'"&amp;$B1789&amp;"'"&amp;"!ac2"),"")</f>
        <v/>
      </c>
      <c r="AV1789" s="221">
        <f ca="1">SUMIF(AQ$1810:AQ$1909,$C1789,AR$1810:AS$1909)</f>
        <v>0</v>
      </c>
      <c r="AW1789" s="221">
        <f ca="1">SUMIF(AQ$1810:AQ$1909,$C1789,AT$1810:AU$1909)</f>
        <v>0</v>
      </c>
      <c r="AX1789" s="221">
        <f ca="1">SUMIF(AQ$1810:AQ$1909,$C1789,AV$1810:AW$1909)</f>
        <v>0</v>
      </c>
      <c r="AY1789" s="221">
        <f ca="1">SUMIF(AQ$1810:AQ$1909,$C1789,AX$1810:AY$1909)</f>
        <v>0</v>
      </c>
      <c r="AZ1789" s="221">
        <f ca="1">SUMIF(AQ$1810:AQ$1909,$C1789,AZ$1810:AZ$1909)</f>
        <v>0</v>
      </c>
      <c r="BA1789" s="220" t="s">
        <v>1913</v>
      </c>
      <c r="BB1789" s="136" t="str">
        <f ca="1">IF($B1789&lt;&gt;"",INDIRECT("'"&amp;$B1789&amp;"'"&amp;"!z2"),"")</f>
        <v/>
      </c>
      <c r="BC1789" s="136" t="str">
        <f ca="1">IF($B1789&lt;&gt;"",INDIRECT("'"&amp;$B1789&amp;"'"&amp;"!aa2"),"")</f>
        <v/>
      </c>
      <c r="BD1789" s="136" t="str">
        <f ca="1">IF($B1789&lt;&gt;"",INDIRECT("'"&amp;$B1789&amp;"'"&amp;"!ab2"),"")</f>
        <v/>
      </c>
      <c r="BE1789" s="136" t="str">
        <f ca="1">IF($B1789&lt;&gt;"",INDIRECT("'"&amp;$B1789&amp;"'"&amp;"!ac2"),"")</f>
        <v/>
      </c>
      <c r="BF1789" s="221">
        <f ca="1">SUMIF(BA$1810:BA$1909,$C1789,BB$1810:BC$1909)</f>
        <v>0</v>
      </c>
      <c r="BG1789" s="221">
        <f ca="1">SUMIF(BA$1810:BA$1909,$C1789,BD$1810:BE$1909)</f>
        <v>0</v>
      </c>
      <c r="BH1789" s="221">
        <f ca="1">SUMIF(BA$1810:BA$1909,$C1789,BF$1810:BG$1909)</f>
        <v>0</v>
      </c>
      <c r="BI1789" s="221">
        <f ca="1">SUMIF(BA$1810:BA$1909,$C1789,BH$1810:BI$1909)</f>
        <v>0</v>
      </c>
      <c r="BJ1789" s="221">
        <f ca="1">SUMIF(BA$1810:BA$1909,$C1789,BJ$1810:BJ$1909)</f>
        <v>0</v>
      </c>
      <c r="BK1789" s="220" t="s">
        <v>1913</v>
      </c>
      <c r="BL1789" s="136" t="str">
        <f ca="1">IF($B1789&lt;&gt;"",INDIRECT("'"&amp;$B1789&amp;"'"&amp;"!z2"),"")</f>
        <v/>
      </c>
      <c r="BM1789" s="136" t="str">
        <f ca="1">IF($B1789&lt;&gt;"",INDIRECT("'"&amp;$B1789&amp;"'"&amp;"!aa2"),"")</f>
        <v/>
      </c>
      <c r="BN1789" s="136" t="str">
        <f ca="1">IF($B1789&lt;&gt;"",INDIRECT("'"&amp;$B1789&amp;"'"&amp;"!ab2"),"")</f>
        <v/>
      </c>
      <c r="BO1789" s="136" t="str">
        <f ca="1">IF($B1789&lt;&gt;"",INDIRECT("'"&amp;$B1789&amp;"'"&amp;"!ac2"),"")</f>
        <v/>
      </c>
      <c r="BP1789" s="221">
        <f ca="1">SUMIF(BK$1810:BK$1909,$C1789,BL$1810:BM$1909)</f>
        <v>0</v>
      </c>
      <c r="BQ1789" s="221">
        <f ca="1">SUMIF(BK$1810:BK$1909,$C1789,BN$1810:BO$1909)</f>
        <v>0</v>
      </c>
      <c r="BR1789" s="221">
        <f t="shared" ref="BR1789:BR1805" ca="1" si="37">SUMIF(BK$1810:BK$1909,$C1789,BP$1810:BQ$1909)</f>
        <v>0</v>
      </c>
      <c r="BS1789" s="221">
        <f t="shared" ref="BS1789:BS1805" ca="1" si="38">SUMIF(BK$1810:BK$1909,$C1789,BR$1810:BS$1909)</f>
        <v>0</v>
      </c>
      <c r="BT1789" s="221">
        <f ca="1">SUMIF(BK$1810:BK$1909,$C1789,BT$1810:BT$1909)</f>
        <v>0</v>
      </c>
      <c r="BU1789" s="220" t="s">
        <v>1913</v>
      </c>
      <c r="BV1789" s="136" t="str">
        <f ca="1">IF($B1789&lt;&gt;"",INDIRECT("'"&amp;$B1789&amp;"'"&amp;"!z2"),"")</f>
        <v/>
      </c>
      <c r="BW1789" s="136" t="str">
        <f ca="1">IF($B1789&lt;&gt;"",INDIRECT("'"&amp;$B1789&amp;"'"&amp;"!aa2"),"")</f>
        <v/>
      </c>
      <c r="BX1789" s="136" t="str">
        <f ca="1">IF($B1789&lt;&gt;"",INDIRECT("'"&amp;$B1789&amp;"'"&amp;"!ab2"),"")</f>
        <v/>
      </c>
      <c r="BY1789" s="136" t="str">
        <f ca="1">IF($B1789&lt;&gt;"",INDIRECT("'"&amp;$B1789&amp;"'"&amp;"!ac2"),"")</f>
        <v/>
      </c>
      <c r="BZ1789" s="221">
        <f ca="1">SUMIF(BU$1810:BU$1909,$C1789,BV$1810:BW$1909)</f>
        <v>0</v>
      </c>
      <c r="CA1789" s="221">
        <f ca="1">SUMIF(BU$1810:BU$1909,$C1789,BX$1810:BY$1909)</f>
        <v>0</v>
      </c>
      <c r="CB1789" s="221">
        <f ca="1">SUMIF(BU$1810:BU$1909,$C1789,BZ$1810:CA$1909)</f>
        <v>0</v>
      </c>
      <c r="CC1789" s="221">
        <f ca="1">SUMIF(BU$1810:BU$1909,$C1789,CB$1810:CC$1909)</f>
        <v>0</v>
      </c>
      <c r="CD1789" s="221">
        <f ca="1">SUMIF(BU$1810:BU$1909,$C1789,CD$1810:CD$1909)</f>
        <v>0</v>
      </c>
      <c r="CE1789" s="220" t="s">
        <v>1913</v>
      </c>
      <c r="CF1789" s="136" t="str">
        <f ca="1">IF($B1789&lt;&gt;"",INDIRECT("'"&amp;$B1789&amp;"'"&amp;"!z2"),"")</f>
        <v/>
      </c>
      <c r="CG1789" s="136" t="str">
        <f ca="1">IF($B1789&lt;&gt;"",INDIRECT("'"&amp;$B1789&amp;"'"&amp;"!aa2"),"")</f>
        <v/>
      </c>
      <c r="CH1789" s="136" t="str">
        <f ca="1">IF($B1789&lt;&gt;"",INDIRECT("'"&amp;$B1789&amp;"'"&amp;"!ab2"),"")</f>
        <v/>
      </c>
      <c r="CI1789" s="136" t="str">
        <f ca="1">IF($B1789&lt;&gt;"",INDIRECT("'"&amp;$B1789&amp;"'"&amp;"!ac2"),"")</f>
        <v/>
      </c>
      <c r="CJ1789" s="221">
        <f ca="1">SUMIF(CE$1810:CE$1909,$C1789,CF$1810:CG$1909)</f>
        <v>0</v>
      </c>
      <c r="CK1789" s="221">
        <f ca="1">SUMIF(CE$1810:CE$1909,$C1789,CH$1810:CI$1909)</f>
        <v>0</v>
      </c>
      <c r="CL1789" s="221">
        <f ca="1">SUMIF(CE$1810:CE$1909,$C1789,CJ$1810:CK$1909)</f>
        <v>0</v>
      </c>
      <c r="CM1789" s="221">
        <f ca="1">SUMIF(CE$1810:CE$1909,$C1789,CL$1810:CM$1909)</f>
        <v>0</v>
      </c>
      <c r="CN1789" s="221">
        <f ca="1">SUMIF(CE$1810:CE$1909,$C1789,CN$1810:CN$1909)</f>
        <v>0</v>
      </c>
      <c r="CO1789" s="220" t="s">
        <v>1913</v>
      </c>
      <c r="CP1789" s="136" t="str">
        <f ca="1">IF($B1789&lt;&gt;"",INDIRECT("'"&amp;$B1789&amp;"'"&amp;"!z2"),"")</f>
        <v/>
      </c>
      <c r="CQ1789" s="136" t="str">
        <f ca="1">IF($B1789&lt;&gt;"",INDIRECT("'"&amp;$B1789&amp;"'"&amp;"!aa2"),"")</f>
        <v/>
      </c>
      <c r="CR1789" s="136" t="str">
        <f ca="1">IF($B1789&lt;&gt;"",INDIRECT("'"&amp;$B1789&amp;"'"&amp;"!ab2"),"")</f>
        <v/>
      </c>
      <c r="CS1789" s="136" t="str">
        <f ca="1">IF($B1789&lt;&gt;"",INDIRECT("'"&amp;$B1789&amp;"'"&amp;"!ac2"),"")</f>
        <v/>
      </c>
      <c r="CT1789" s="221">
        <f ca="1">SUMIF(CO$1810:CO$1909,$C1789,CP$1810:CQ$1909)</f>
        <v>0</v>
      </c>
      <c r="CU1789" s="221">
        <f ca="1">SUMIF(CO$1810:CO$1909,$C1789,CR$1810:CS$1909)</f>
        <v>0</v>
      </c>
      <c r="CV1789" s="221">
        <f ca="1">SUMIF(CO$1810:CO$1909,$C1789,CT$1810:CU$1909)</f>
        <v>0</v>
      </c>
      <c r="CW1789" s="221">
        <f ca="1">SUMIF(CO$1810:CO$1909,$C1789,CV$1810:CW$1909)</f>
        <v>0</v>
      </c>
      <c r="CX1789" s="221">
        <f ca="1">SUMIF(CO$1810:CO$1909,$C1789,CX$1810:CX$1909)</f>
        <v>0</v>
      </c>
      <c r="CY1789" s="220" t="s">
        <v>1913</v>
      </c>
      <c r="CZ1789" s="136" t="str">
        <f ca="1">IF($B1789&lt;&gt;"",INDIRECT("'"&amp;$B1789&amp;"'"&amp;"!z2"),"")</f>
        <v/>
      </c>
      <c r="DA1789" s="136" t="str">
        <f ca="1">IF($B1789&lt;&gt;"",INDIRECT("'"&amp;$B1789&amp;"'"&amp;"!aa2"),"")</f>
        <v/>
      </c>
      <c r="DB1789" s="136" t="str">
        <f ca="1">IF($B1789&lt;&gt;"",INDIRECT("'"&amp;$B1789&amp;"'"&amp;"!ab2"),"")</f>
        <v/>
      </c>
      <c r="DC1789" s="136" t="str">
        <f ca="1">IF($B1789&lt;&gt;"",INDIRECT("'"&amp;$B1789&amp;"'"&amp;"!ac2"),"")</f>
        <v/>
      </c>
      <c r="DD1789" s="221">
        <f ca="1">SUMIF(CY$1810:CY$1909,$C1789,CZ$1810:DA$1909)</f>
        <v>0</v>
      </c>
      <c r="DE1789" s="221">
        <f ca="1">SUMIF(CY$1810:CY$1909,$C1789,DB$1810:DC$1909)</f>
        <v>0</v>
      </c>
      <c r="DF1789" s="221">
        <f ca="1">SUMIF(CY$1810:CY$1909,$C1789,DD$1810:DE$1909)</f>
        <v>0</v>
      </c>
      <c r="DG1789" s="221">
        <f ca="1">SUMIF(CY$1810:CY$1909,$C1789,DF$1810:DG$1909)</f>
        <v>0</v>
      </c>
      <c r="DH1789" s="221">
        <f ca="1">SUMIF(CY$1810:CY$1909,$C1789,DH$1810:DH$1909)</f>
        <v>0</v>
      </c>
      <c r="DI1789" s="220" t="s">
        <v>1913</v>
      </c>
      <c r="DJ1789" s="136" t="str">
        <f ca="1">IF($B1789&lt;&gt;"",INDIRECT("'"&amp;$B1789&amp;"'"&amp;"!z2"),"")</f>
        <v/>
      </c>
      <c r="DK1789" s="136" t="str">
        <f ca="1">IF($B1789&lt;&gt;"",INDIRECT("'"&amp;$B1789&amp;"'"&amp;"!aa2"),"")</f>
        <v/>
      </c>
      <c r="DL1789" s="136" t="str">
        <f ca="1">IF($B1789&lt;&gt;"",INDIRECT("'"&amp;$B1789&amp;"'"&amp;"!ab2"),"")</f>
        <v/>
      </c>
      <c r="DM1789" s="136" t="str">
        <f ca="1">IF($B1789&lt;&gt;"",INDIRECT("'"&amp;$B1789&amp;"'"&amp;"!ac2"),"")</f>
        <v/>
      </c>
      <c r="DN1789" s="221">
        <f ca="1">SUMIF(DI$1810:DI$1909,$C1789,DJ$1810:DK$1909)</f>
        <v>0</v>
      </c>
      <c r="DO1789" s="221">
        <f ca="1">SUMIF(DI$1810:DI$1909,$C1789,DL$1810:DM$1909)</f>
        <v>0</v>
      </c>
      <c r="DP1789" s="221">
        <f ca="1">SUMIF(DI$1810:DI$1909,$C1789,DN$1810:DO$1909)</f>
        <v>0</v>
      </c>
      <c r="DQ1789" s="221">
        <f ca="1">SUMIF(DI$1810:DI$1909,$C1789,DP$1810:DQ$1909)</f>
        <v>0</v>
      </c>
      <c r="DR1789" s="221">
        <f ca="1">SUMIF(DI$1810:DI$1909,$C1789,DR$1810:DR$1909)</f>
        <v>0</v>
      </c>
      <c r="DS1789" s="220" t="s">
        <v>1913</v>
      </c>
      <c r="DT1789" s="136" t="str">
        <f ca="1">IF($B1789&lt;&gt;"",INDIRECT("'"&amp;$B1789&amp;"'"&amp;"!z2"),"")</f>
        <v/>
      </c>
      <c r="DU1789" s="136" t="str">
        <f ca="1">IF($B1789&lt;&gt;"",INDIRECT("'"&amp;$B1789&amp;"'"&amp;"!aa2"),"")</f>
        <v/>
      </c>
      <c r="DV1789" s="136" t="str">
        <f ca="1">IF($B1789&lt;&gt;"",INDIRECT("'"&amp;$B1789&amp;"'"&amp;"!ab2"),"")</f>
        <v/>
      </c>
      <c r="DW1789" s="136" t="str">
        <f ca="1">IF($B1789&lt;&gt;"",INDIRECT("'"&amp;$B1789&amp;"'"&amp;"!ac2"),"")</f>
        <v/>
      </c>
      <c r="DX1789" s="221">
        <f ca="1">SUMIF(DS$1810:DS$1909,$C1789,DT$1810:DU$1909)</f>
        <v>0</v>
      </c>
      <c r="DY1789" s="221">
        <f ca="1">SUMIF(DS$1810:DS$1909,$C1789,DV$1810:DW$1909)</f>
        <v>0</v>
      </c>
      <c r="DZ1789" s="221">
        <f ca="1">SUMIF(DS$1810:DS$1909,$C1789,DX$1810:DY$1909)</f>
        <v>0</v>
      </c>
      <c r="EA1789" s="221">
        <f ca="1">SUMIF(DS$1810:DS$1909,$C1789,DZ$1810:EA$1909)</f>
        <v>0</v>
      </c>
      <c r="EB1789" s="221">
        <f ca="1">SUMIF(DS$1810:DS$1909,$C1789,EB$1810:EB$1909)</f>
        <v>0</v>
      </c>
      <c r="EC1789" s="220" t="s">
        <v>1913</v>
      </c>
      <c r="ED1789" s="136" t="str">
        <f ca="1">IF($B1789&lt;&gt;"",INDIRECT("'"&amp;$B1789&amp;"'"&amp;"!z2"),"")</f>
        <v/>
      </c>
      <c r="EE1789" s="136" t="str">
        <f ca="1">IF($B1789&lt;&gt;"",INDIRECT("'"&amp;$B1789&amp;"'"&amp;"!aa2"),"")</f>
        <v/>
      </c>
      <c r="EF1789" s="136" t="str">
        <f ca="1">IF($B1789&lt;&gt;"",INDIRECT("'"&amp;$B1789&amp;"'"&amp;"!ab2"),"")</f>
        <v/>
      </c>
      <c r="EG1789" s="136" t="str">
        <f ca="1">IF($B1789&lt;&gt;"",INDIRECT("'"&amp;$B1789&amp;"'"&amp;"!ac2"),"")</f>
        <v/>
      </c>
      <c r="EH1789" s="221">
        <f ca="1">SUMIF(EC$1810:EC$1909,$C1789,ED$1810:EE$1909)</f>
        <v>0</v>
      </c>
      <c r="EI1789" s="221">
        <f ca="1">SUMIF(EC$1810:EC$1909,$C1789,EF$1810:EG$1909)</f>
        <v>0</v>
      </c>
      <c r="EJ1789" s="221">
        <f ca="1">SUMIF(EC$1810:EC$1909,$C1789,EH$1810:EI$1909)</f>
        <v>0</v>
      </c>
      <c r="EK1789" s="221">
        <f ca="1">SUMIF(EC$1810:EC$1909,$C1789,EJ$1810:EK$1909)</f>
        <v>0</v>
      </c>
      <c r="EL1789" s="221">
        <f ca="1">SUMIF(EC$1810:EC$1909,$C1789,EL$1810:EL$1909)</f>
        <v>0</v>
      </c>
      <c r="EM1789" s="220" t="s">
        <v>1913</v>
      </c>
      <c r="EN1789" s="136" t="str">
        <f ca="1">IF($B1789&lt;&gt;"",INDIRECT("'"&amp;$B1789&amp;"'"&amp;"!z2"),"")</f>
        <v/>
      </c>
      <c r="EO1789" s="136" t="str">
        <f ca="1">IF($B1789&lt;&gt;"",INDIRECT("'"&amp;$B1789&amp;"'"&amp;"!aa2"),"")</f>
        <v/>
      </c>
      <c r="EP1789" s="136" t="str">
        <f ca="1">IF($B1789&lt;&gt;"",INDIRECT("'"&amp;$B1789&amp;"'"&amp;"!ab2"),"")</f>
        <v/>
      </c>
      <c r="EQ1789" s="136" t="str">
        <f ca="1">IF($B1789&lt;&gt;"",INDIRECT("'"&amp;$B1789&amp;"'"&amp;"!ac2"),"")</f>
        <v/>
      </c>
      <c r="ER1789" s="221">
        <f ca="1">SUMIF(EM$1810:EM$1909,$C1789,EN$1810:EO$1909)</f>
        <v>0</v>
      </c>
      <c r="ES1789" s="221">
        <f ca="1">SUMIF(EM$1810:EM$1909,$C1789,EP$1810:EQ$1909)</f>
        <v>0</v>
      </c>
      <c r="ET1789" s="221">
        <f ca="1">SUMIF(EM$1810:EM$1909,$C1789,ER$1810:ES$1909)</f>
        <v>0</v>
      </c>
      <c r="EU1789" s="221">
        <f ca="1">SUMIF(EM$1810:EM$1909,$C1789,ET$1810:EU$1909)</f>
        <v>0</v>
      </c>
      <c r="EV1789" s="221">
        <f ca="1">SUMIF(EM$1810:EM$1909,$C1789,EV$1810:EV$1909)</f>
        <v>0</v>
      </c>
      <c r="EW1789" s="220" t="s">
        <v>1913</v>
      </c>
      <c r="EX1789" s="136" t="str">
        <f ca="1">IF($B1789&lt;&gt;"",INDIRECT("'"&amp;$B1789&amp;"'"&amp;"!z2"),"")</f>
        <v/>
      </c>
      <c r="EY1789" s="136" t="str">
        <f ca="1">IF($B1789&lt;&gt;"",INDIRECT("'"&amp;$B1789&amp;"'"&amp;"!aa2"),"")</f>
        <v/>
      </c>
      <c r="EZ1789" s="136" t="str">
        <f ca="1">IF($B1789&lt;&gt;"",INDIRECT("'"&amp;$B1789&amp;"'"&amp;"!ab2"),"")</f>
        <v/>
      </c>
      <c r="FA1789" s="136" t="str">
        <f ca="1">IF($B1789&lt;&gt;"",INDIRECT("'"&amp;$B1789&amp;"'"&amp;"!ac2"),"")</f>
        <v/>
      </c>
      <c r="FB1789" s="221">
        <f ca="1">SUMIF(EW$1810:EW$1909,$C1789,EX$1810:EY$1909)</f>
        <v>0</v>
      </c>
      <c r="FC1789" s="221">
        <f ca="1">SUMIF(EW$1810:EW$1909,$C1789,EZ$1810:FA$1909)</f>
        <v>0</v>
      </c>
      <c r="FD1789" s="221">
        <f ca="1">SUMIF(EW$1810:EW$1909,$C1789,FB$1810:FC$1909)</f>
        <v>0</v>
      </c>
      <c r="FE1789" s="221">
        <f ca="1">SUMIF(EW$1810:EW$1909,$C1789,FD$1810:FE$1909)</f>
        <v>0</v>
      </c>
      <c r="FF1789" s="221">
        <f ca="1">SUMIF(EW$1810:EW$1909,$C1789,FF$1810:FF$1909)</f>
        <v>0</v>
      </c>
      <c r="FG1789" s="220" t="s">
        <v>1913</v>
      </c>
      <c r="FH1789" s="136" t="str">
        <f ca="1">IF($B1789&lt;&gt;"",INDIRECT("'"&amp;$B1789&amp;"'"&amp;"!z2"),"")</f>
        <v/>
      </c>
      <c r="FI1789" s="136" t="str">
        <f ca="1">IF($B1789&lt;&gt;"",INDIRECT("'"&amp;$B1789&amp;"'"&amp;"!aa2"),"")</f>
        <v/>
      </c>
      <c r="FJ1789" s="136" t="str">
        <f ca="1">IF($B1789&lt;&gt;"",INDIRECT("'"&amp;$B1789&amp;"'"&amp;"!ab2"),"")</f>
        <v/>
      </c>
      <c r="FK1789" s="136" t="str">
        <f ca="1">IF($B1789&lt;&gt;"",INDIRECT("'"&amp;$B1789&amp;"'"&amp;"!ac2"),"")</f>
        <v/>
      </c>
      <c r="FL1789" s="221">
        <f ca="1">SUMIF(FG$1810:FG$1909,$C1789,FH$1810:FI$1909)</f>
        <v>0</v>
      </c>
      <c r="FM1789" s="221">
        <f ca="1">SUMIF(FG$1810:FG$1909,$C1789,FJ$1810:FK$1909)</f>
        <v>0</v>
      </c>
      <c r="FN1789" s="221">
        <f ca="1">SUMIF(FG$1810:FG$1909,$C1789,FL$1810:FM$1909)</f>
        <v>0</v>
      </c>
      <c r="FO1789" s="221">
        <f ca="1">SUMIF(FG$1810:FG$1909,$C1789,FN$1810:FO$1909)</f>
        <v>0</v>
      </c>
      <c r="FP1789" s="221">
        <f ca="1">SUMIF(FG$1810:FG$1909,$C1789,FP$1810:FP$1909)</f>
        <v>0</v>
      </c>
      <c r="FQ1789" s="19" t="str">
        <f ca="1">IF(FZ1789&gt;0,MAX($FQ$1787:FQ1788)+1,"")</f>
        <v/>
      </c>
      <c r="FR1789" s="220" t="s">
        <v>1913</v>
      </c>
      <c r="FU1789" s="210">
        <f ca="1">FL1789+FB1789+ER1789+EH1789+DX1789+DN1789+DD1789+CT1789+CJ1789+BZ1789+BP1789+BF1789+AV1789+AL1789+AB1789+R1789+H1789</f>
        <v>0</v>
      </c>
      <c r="FV1789" s="210">
        <f ca="1">FM1789+FC1789+ES1789+EI1789+DY1789+DO1789+DE1789+CU1789+CK1789+CA1789+BQ1789+BG1789+AW1789+AM1789+AC1789+S1789+I1789</f>
        <v>0</v>
      </c>
      <c r="FW1789" s="210">
        <f ca="1">FN1789+FD1789+ET1789+EJ1789+DZ1789+DP1789+DF1789+CV1789+CL1789+CB1789+BR1789+BH1789+AX1789+AN1789+AD1789+T1789+J1789</f>
        <v>0</v>
      </c>
      <c r="FX1789" s="210">
        <f ca="1">FO1789+FE1789+EU1789+EK1789+EA1789+DQ1789+DG1789+CW1789+CM1789+CC1789+BS1789+BI1789+AY1789+AO1789+AE1789+U1789+K1789</f>
        <v>0</v>
      </c>
      <c r="FY1789" s="210">
        <f ca="1">FP1789+FF1789+EV1789+EL1789+EB1789+DR1789+DH1789+CX1789+CN1789+CD1789+BT1789+BJ1789+AZ1789+AP1789+AF1789+V1789+L1789</f>
        <v>0</v>
      </c>
      <c r="FZ1789" s="210">
        <f ca="1">SUM(FU1789:FY1789)</f>
        <v>0</v>
      </c>
    </row>
    <row r="1790" spans="1:182" hidden="1">
      <c r="C1790" s="220" t="s">
        <v>1921</v>
      </c>
      <c r="D1790" s="136"/>
      <c r="E1790" s="136"/>
      <c r="F1790" s="136"/>
      <c r="G1790" s="136"/>
      <c r="H1790" s="221">
        <f t="shared" ref="H1790:H1805" ca="1" si="39">SUMIF(C$1810:C$1909,$C1790,D$1810:E$1909)</f>
        <v>0</v>
      </c>
      <c r="I1790" s="221">
        <f t="shared" ref="I1790:I1805" ca="1" si="40">SUMIF(C$1810:C$1909,$C1790,F$1810:G$1909)</f>
        <v>0</v>
      </c>
      <c r="J1790" s="221">
        <f t="shared" ref="J1790:J1805" ca="1" si="41">SUMIF(C$1810:C$1909,$C1790,H$1810:I$1909)</f>
        <v>0</v>
      </c>
      <c r="K1790" s="221">
        <f t="shared" ref="K1790:K1805" ca="1" si="42">SUMIF(C$1810:C$1909,$C1790,J$1810:K$1909)</f>
        <v>0</v>
      </c>
      <c r="L1790" s="221">
        <f t="shared" ref="L1790:L1805" ca="1" si="43">SUMIF(C$1810:C$1909,$C1790,L$1810:L$1909)</f>
        <v>0</v>
      </c>
      <c r="M1790" s="220" t="s">
        <v>1921</v>
      </c>
      <c r="N1790" s="136" t="str">
        <f ca="1">IF($B1790&lt;&gt;"",INDIRECT("'"&amp;$B1790&amp;"'"&amp;"!z2"),"")</f>
        <v/>
      </c>
      <c r="O1790" s="136" t="str">
        <f ca="1">IF($B1790&lt;&gt;"",INDIRECT("'"&amp;$B1790&amp;"'"&amp;"!aa2"),"")</f>
        <v/>
      </c>
      <c r="P1790" s="136" t="str">
        <f ca="1">IF($B1790&lt;&gt;"",INDIRECT("'"&amp;$B1790&amp;"'"&amp;"!ab2"),"")</f>
        <v/>
      </c>
      <c r="Q1790" s="136" t="str">
        <f ca="1">IF($B1790&lt;&gt;"",INDIRECT("'"&amp;$B1790&amp;"'"&amp;"!ac2"),"")</f>
        <v/>
      </c>
      <c r="R1790" s="221">
        <f t="shared" ref="R1790:R1805" ca="1" si="44">SUMIF(M$1810:M$1909,$C1790,N$1810:O$1909)</f>
        <v>0</v>
      </c>
      <c r="S1790" s="221">
        <f t="shared" ref="S1790:S1805" ca="1" si="45">SUMIF(M$1810:M$1909,$C1790,P$1810:Q$1909)</f>
        <v>0</v>
      </c>
      <c r="T1790" s="221">
        <f t="shared" ref="T1790:T1805" ca="1" si="46">SUMIF(M$1810:M$1909,$C1790,R$1810:S$1909)</f>
        <v>0</v>
      </c>
      <c r="U1790" s="221">
        <f t="shared" ref="U1790:U1805" ca="1" si="47">SUMIF(M$1810:M$1909,$C1790,T$1810:U$1909)</f>
        <v>0</v>
      </c>
      <c r="V1790" s="221">
        <f t="shared" ref="V1790:V1805" ca="1" si="48">SUMIF(M$1810:M$1909,$C1790,V$1810:V$1909)</f>
        <v>0</v>
      </c>
      <c r="W1790" s="220" t="s">
        <v>1921</v>
      </c>
      <c r="X1790" s="136" t="str">
        <f ca="1">IF($B1790&lt;&gt;"",INDIRECT("'"&amp;$B1790&amp;"'"&amp;"!z2"),"")</f>
        <v/>
      </c>
      <c r="Y1790" s="136" t="str">
        <f ca="1">IF($B1790&lt;&gt;"",INDIRECT("'"&amp;$B1790&amp;"'"&amp;"!aa2"),"")</f>
        <v/>
      </c>
      <c r="Z1790" s="136" t="str">
        <f ca="1">IF($B1790&lt;&gt;"",INDIRECT("'"&amp;$B1790&amp;"'"&amp;"!ab2"),"")</f>
        <v/>
      </c>
      <c r="AA1790" s="136" t="str">
        <f ca="1">IF($B1790&lt;&gt;"",INDIRECT("'"&amp;$B1790&amp;"'"&amp;"!ac2"),"")</f>
        <v/>
      </c>
      <c r="AB1790" s="221">
        <f t="shared" ref="AB1790:AB1805" ca="1" si="49">SUMIF(W$1810:W$1909,$C1790,X$1810:Y$1909)</f>
        <v>0</v>
      </c>
      <c r="AC1790" s="221">
        <f t="shared" ref="AC1790:AC1805" ca="1" si="50">SUMIF(W$1810:W$1909,$C1790,Z$1810:AA$1909)</f>
        <v>0</v>
      </c>
      <c r="AD1790" s="221">
        <f t="shared" ref="AD1790:AD1805" ca="1" si="51">SUMIF(W$1810:W$1909,$C1790,AB$1810:AC$1909)</f>
        <v>0</v>
      </c>
      <c r="AE1790" s="221">
        <f t="shared" ref="AE1790:AE1805" ca="1" si="52">SUMIF(W$1810:W$1909,$C1790,AD$1810:AE$1909)</f>
        <v>0</v>
      </c>
      <c r="AF1790" s="221">
        <f t="shared" ref="AF1790:AF1805" ca="1" si="53">SUMIF(W$1810:W$1909,$C1790,AF$1810:AF$1909)</f>
        <v>0</v>
      </c>
      <c r="AG1790" s="220" t="s">
        <v>1921</v>
      </c>
      <c r="AH1790" s="136" t="str">
        <f ca="1">IF($B1790&lt;&gt;"",INDIRECT("'"&amp;$B1790&amp;"'"&amp;"!z2"),"")</f>
        <v/>
      </c>
      <c r="AI1790" s="136" t="str">
        <f ca="1">IF($B1790&lt;&gt;"",INDIRECT("'"&amp;$B1790&amp;"'"&amp;"!aa2"),"")</f>
        <v/>
      </c>
      <c r="AJ1790" s="136" t="str">
        <f ca="1">IF($B1790&lt;&gt;"",INDIRECT("'"&amp;$B1790&amp;"'"&amp;"!ab2"),"")</f>
        <v/>
      </c>
      <c r="AK1790" s="136" t="str">
        <f ca="1">IF($B1790&lt;&gt;"",INDIRECT("'"&amp;$B1790&amp;"'"&amp;"!ac2"),"")</f>
        <v/>
      </c>
      <c r="AL1790" s="221">
        <f t="shared" ref="AL1790:AL1805" ca="1" si="54">SUMIF(AG$1810:AG$1909,$C1790,AH$1810:AI$1909)</f>
        <v>0</v>
      </c>
      <c r="AM1790" s="221">
        <f t="shared" ref="AM1790:AM1805" ca="1" si="55">SUMIF(AG$1810:AG$1909,$C1790,AJ$1810:AK$1909)</f>
        <v>0</v>
      </c>
      <c r="AN1790" s="221">
        <f t="shared" ref="AN1790:AN1805" ca="1" si="56">SUMIF(AG$1810:AG$1909,$C1790,AL$1810:AM$1909)</f>
        <v>0</v>
      </c>
      <c r="AO1790" s="221">
        <f t="shared" ref="AO1790:AO1805" ca="1" si="57">SUMIF(AG$1810:AG$1909,$C1790,AN$1810:AO$1909)</f>
        <v>0</v>
      </c>
      <c r="AP1790" s="221">
        <f t="shared" ref="AP1790:AP1805" ca="1" si="58">SUMIF(AG$1810:AG$1909,$C1790,AP$1810:AP$1909)</f>
        <v>0</v>
      </c>
      <c r="AQ1790" s="220" t="s">
        <v>1921</v>
      </c>
      <c r="AR1790" s="136" t="str">
        <f ca="1">IF($B1790&lt;&gt;"",INDIRECT("'"&amp;$B1790&amp;"'"&amp;"!z2"),"")</f>
        <v/>
      </c>
      <c r="AS1790" s="136" t="str">
        <f ca="1">IF($B1790&lt;&gt;"",INDIRECT("'"&amp;$B1790&amp;"'"&amp;"!aa2"),"")</f>
        <v/>
      </c>
      <c r="AT1790" s="136" t="str">
        <f ca="1">IF($B1790&lt;&gt;"",INDIRECT("'"&amp;$B1790&amp;"'"&amp;"!ab2"),"")</f>
        <v/>
      </c>
      <c r="AU1790" s="136" t="str">
        <f ca="1">IF($B1790&lt;&gt;"",INDIRECT("'"&amp;$B1790&amp;"'"&amp;"!ac2"),"")</f>
        <v/>
      </c>
      <c r="AV1790" s="221">
        <f t="shared" ref="AV1790:AV1805" ca="1" si="59">SUMIF(AQ$1810:AQ$1909,$C1790,AR$1810:AS$1909)</f>
        <v>0</v>
      </c>
      <c r="AW1790" s="221">
        <f t="shared" ref="AW1790:AW1805" ca="1" si="60">SUMIF(AQ$1810:AQ$1909,$C1790,AT$1810:AU$1909)</f>
        <v>0</v>
      </c>
      <c r="AX1790" s="221">
        <f t="shared" ref="AX1790:AX1805" ca="1" si="61">SUMIF(AQ$1810:AQ$1909,$C1790,AV$1810:AW$1909)</f>
        <v>0</v>
      </c>
      <c r="AY1790" s="221">
        <f t="shared" ref="AY1790:AY1805" ca="1" si="62">SUMIF(AQ$1810:AQ$1909,$C1790,AX$1810:AY$1909)</f>
        <v>0</v>
      </c>
      <c r="AZ1790" s="221">
        <f t="shared" ref="AZ1790:AZ1805" ca="1" si="63">SUMIF(AQ$1810:AQ$1909,$C1790,AZ$1810:AZ$1909)</f>
        <v>0</v>
      </c>
      <c r="BA1790" s="220" t="s">
        <v>1921</v>
      </c>
      <c r="BB1790" s="136" t="str">
        <f ca="1">IF($B1790&lt;&gt;"",INDIRECT("'"&amp;$B1790&amp;"'"&amp;"!z2"),"")</f>
        <v/>
      </c>
      <c r="BC1790" s="136" t="str">
        <f ca="1">IF($B1790&lt;&gt;"",INDIRECT("'"&amp;$B1790&amp;"'"&amp;"!aa2"),"")</f>
        <v/>
      </c>
      <c r="BD1790" s="136" t="str">
        <f ca="1">IF($B1790&lt;&gt;"",INDIRECT("'"&amp;$B1790&amp;"'"&amp;"!ab2"),"")</f>
        <v/>
      </c>
      <c r="BE1790" s="136" t="str">
        <f ca="1">IF($B1790&lt;&gt;"",INDIRECT("'"&amp;$B1790&amp;"'"&amp;"!ac2"),"")</f>
        <v/>
      </c>
      <c r="BF1790" s="221">
        <f t="shared" ref="BF1790:BF1805" ca="1" si="64">SUMIF(BA$1810:BA$1909,$C1790,BB$1810:BC$1909)</f>
        <v>0</v>
      </c>
      <c r="BG1790" s="221">
        <f t="shared" ref="BG1790:BG1805" ca="1" si="65">SUMIF(BA$1810:BA$1909,$C1790,BD$1810:BE$1909)</f>
        <v>0</v>
      </c>
      <c r="BH1790" s="221">
        <f t="shared" ref="BH1790:BH1805" ca="1" si="66">SUMIF(BA$1810:BA$1909,$C1790,BF$1810:BG$1909)</f>
        <v>0</v>
      </c>
      <c r="BI1790" s="221">
        <f t="shared" ref="BI1790:BI1805" ca="1" si="67">SUMIF(BA$1810:BA$1909,$C1790,BH$1810:BI$1909)</f>
        <v>0</v>
      </c>
      <c r="BJ1790" s="221">
        <f t="shared" ref="BJ1790:BJ1805" ca="1" si="68">SUMIF(BA$1810:BA$1909,$C1790,BJ$1810:BJ$1909)</f>
        <v>0</v>
      </c>
      <c r="BK1790" s="220" t="s">
        <v>1921</v>
      </c>
      <c r="BL1790" s="136" t="str">
        <f ca="1">IF($B1790&lt;&gt;"",INDIRECT("'"&amp;$B1790&amp;"'"&amp;"!z2"),"")</f>
        <v/>
      </c>
      <c r="BM1790" s="136" t="str">
        <f ca="1">IF($B1790&lt;&gt;"",INDIRECT("'"&amp;$B1790&amp;"'"&amp;"!aa2"),"")</f>
        <v/>
      </c>
      <c r="BN1790" s="136" t="str">
        <f ca="1">IF($B1790&lt;&gt;"",INDIRECT("'"&amp;$B1790&amp;"'"&amp;"!ab2"),"")</f>
        <v/>
      </c>
      <c r="BO1790" s="136" t="str">
        <f ca="1">IF($B1790&lt;&gt;"",INDIRECT("'"&amp;$B1790&amp;"'"&amp;"!ac2"),"")</f>
        <v/>
      </c>
      <c r="BP1790" s="221">
        <f t="shared" ref="BP1790:BP1805" ca="1" si="69">SUMIF(BK$1810:BK$1909,$C1790,BL$1810:BM$1909)</f>
        <v>0</v>
      </c>
      <c r="BQ1790" s="221">
        <f t="shared" ref="BQ1790:BQ1805" ca="1" si="70">SUMIF(BK$1810:BK$1909,$C1790,BN$1810:BO$1909)</f>
        <v>0</v>
      </c>
      <c r="BR1790" s="221">
        <f t="shared" ca="1" si="37"/>
        <v>0</v>
      </c>
      <c r="BS1790" s="221">
        <f t="shared" ca="1" si="38"/>
        <v>0</v>
      </c>
      <c r="BT1790" s="221">
        <f t="shared" ref="BT1790:BT1805" ca="1" si="71">SUMIF(BK$1810:BK$1909,$C1790,BT$1810:BT$1909)</f>
        <v>0</v>
      </c>
      <c r="BU1790" s="220" t="s">
        <v>1921</v>
      </c>
      <c r="BV1790" s="136" t="str">
        <f ca="1">IF($B1790&lt;&gt;"",INDIRECT("'"&amp;$B1790&amp;"'"&amp;"!z2"),"")</f>
        <v/>
      </c>
      <c r="BW1790" s="136" t="str">
        <f ca="1">IF($B1790&lt;&gt;"",INDIRECT("'"&amp;$B1790&amp;"'"&amp;"!aa2"),"")</f>
        <v/>
      </c>
      <c r="BX1790" s="136" t="str">
        <f ca="1">IF($B1790&lt;&gt;"",INDIRECT("'"&amp;$B1790&amp;"'"&amp;"!ab2"),"")</f>
        <v/>
      </c>
      <c r="BY1790" s="136" t="str">
        <f ca="1">IF($B1790&lt;&gt;"",INDIRECT("'"&amp;$B1790&amp;"'"&amp;"!ac2"),"")</f>
        <v/>
      </c>
      <c r="BZ1790" s="221">
        <f t="shared" ref="BZ1790:BZ1805" ca="1" si="72">SUMIF(BU$1810:BU$1909,$C1790,BV$1810:BW$1909)</f>
        <v>0</v>
      </c>
      <c r="CA1790" s="221">
        <f t="shared" ref="CA1790:CA1805" ca="1" si="73">SUMIF(BU$1810:BU$1909,$C1790,BX$1810:BY$1909)</f>
        <v>0</v>
      </c>
      <c r="CB1790" s="221">
        <f t="shared" ref="CB1790:CB1805" ca="1" si="74">SUMIF(BU$1810:BU$1909,$C1790,BZ$1810:CA$1909)</f>
        <v>0</v>
      </c>
      <c r="CC1790" s="221">
        <f t="shared" ref="CC1790:CC1805" ca="1" si="75">SUMIF(BU$1810:BU$1909,$C1790,CB$1810:CC$1909)</f>
        <v>0</v>
      </c>
      <c r="CD1790" s="221">
        <f t="shared" ref="CD1790:CD1805" ca="1" si="76">SUMIF(BU$1810:BU$1909,$C1790,CD$1810:CD$1909)</f>
        <v>0</v>
      </c>
      <c r="CE1790" s="220" t="s">
        <v>1921</v>
      </c>
      <c r="CF1790" s="136" t="str">
        <f ca="1">IF($B1790&lt;&gt;"",INDIRECT("'"&amp;$B1790&amp;"'"&amp;"!z2"),"")</f>
        <v/>
      </c>
      <c r="CG1790" s="136" t="str">
        <f ca="1">IF($B1790&lt;&gt;"",INDIRECT("'"&amp;$B1790&amp;"'"&amp;"!aa2"),"")</f>
        <v/>
      </c>
      <c r="CH1790" s="136" t="str">
        <f ca="1">IF($B1790&lt;&gt;"",INDIRECT("'"&amp;$B1790&amp;"'"&amp;"!ab2"),"")</f>
        <v/>
      </c>
      <c r="CI1790" s="136" t="str">
        <f ca="1">IF($B1790&lt;&gt;"",INDIRECT("'"&amp;$B1790&amp;"'"&amp;"!ac2"),"")</f>
        <v/>
      </c>
      <c r="CJ1790" s="221">
        <f t="shared" ref="CJ1790:CJ1805" ca="1" si="77">SUMIF(CE$1810:CE$1909,$C1790,CF$1810:CG$1909)</f>
        <v>0</v>
      </c>
      <c r="CK1790" s="221">
        <f t="shared" ref="CK1790:CK1805" ca="1" si="78">SUMIF(CE$1810:CE$1909,$C1790,CH$1810:CI$1909)</f>
        <v>0</v>
      </c>
      <c r="CL1790" s="221">
        <f t="shared" ref="CL1790:CL1805" ca="1" si="79">SUMIF(CE$1810:CE$1909,$C1790,CJ$1810:CK$1909)</f>
        <v>0</v>
      </c>
      <c r="CM1790" s="221">
        <f t="shared" ref="CM1790:CM1805" ca="1" si="80">SUMIF(CE$1810:CE$1909,$C1790,CL$1810:CM$1909)</f>
        <v>0</v>
      </c>
      <c r="CN1790" s="221">
        <f t="shared" ref="CN1790:CN1805" ca="1" si="81">SUMIF(CE$1810:CE$1909,$C1790,CN$1810:CN$1909)</f>
        <v>0</v>
      </c>
      <c r="CO1790" s="220" t="s">
        <v>1921</v>
      </c>
      <c r="CP1790" s="136" t="str">
        <f ca="1">IF($B1790&lt;&gt;"",INDIRECT("'"&amp;$B1790&amp;"'"&amp;"!z2"),"")</f>
        <v/>
      </c>
      <c r="CQ1790" s="136" t="str">
        <f ca="1">IF($B1790&lt;&gt;"",INDIRECT("'"&amp;$B1790&amp;"'"&amp;"!aa2"),"")</f>
        <v/>
      </c>
      <c r="CR1790" s="136" t="str">
        <f ca="1">IF($B1790&lt;&gt;"",INDIRECT("'"&amp;$B1790&amp;"'"&amp;"!ab2"),"")</f>
        <v/>
      </c>
      <c r="CS1790" s="136" t="str">
        <f ca="1">IF($B1790&lt;&gt;"",INDIRECT("'"&amp;$B1790&amp;"'"&amp;"!ac2"),"")</f>
        <v/>
      </c>
      <c r="CT1790" s="221">
        <f t="shared" ref="CT1790:CT1805" ca="1" si="82">SUMIF(CO$1810:CO$1909,$C1790,CP$1810:CQ$1909)</f>
        <v>0</v>
      </c>
      <c r="CU1790" s="221">
        <f t="shared" ref="CU1790:CU1805" ca="1" si="83">SUMIF(CO$1810:CO$1909,$C1790,CR$1810:CS$1909)</f>
        <v>0</v>
      </c>
      <c r="CV1790" s="221">
        <f t="shared" ref="CV1790:CV1805" ca="1" si="84">SUMIF(CO$1810:CO$1909,$C1790,CT$1810:CU$1909)</f>
        <v>0</v>
      </c>
      <c r="CW1790" s="221">
        <f t="shared" ref="CW1790:CW1805" ca="1" si="85">SUMIF(CO$1810:CO$1909,$C1790,CV$1810:CW$1909)</f>
        <v>0</v>
      </c>
      <c r="CX1790" s="221">
        <f t="shared" ref="CX1790:CX1805" ca="1" si="86">SUMIF(CO$1810:CO$1909,$C1790,CX$1810:CX$1909)</f>
        <v>0</v>
      </c>
      <c r="CY1790" s="220" t="s">
        <v>1921</v>
      </c>
      <c r="CZ1790" s="136" t="str">
        <f ca="1">IF($B1790&lt;&gt;"",INDIRECT("'"&amp;$B1790&amp;"'"&amp;"!z2"),"")</f>
        <v/>
      </c>
      <c r="DA1790" s="136" t="str">
        <f ca="1">IF($B1790&lt;&gt;"",INDIRECT("'"&amp;$B1790&amp;"'"&amp;"!aa2"),"")</f>
        <v/>
      </c>
      <c r="DB1790" s="136" t="str">
        <f ca="1">IF($B1790&lt;&gt;"",INDIRECT("'"&amp;$B1790&amp;"'"&amp;"!ab2"),"")</f>
        <v/>
      </c>
      <c r="DC1790" s="136" t="str">
        <f ca="1">IF($B1790&lt;&gt;"",INDIRECT("'"&amp;$B1790&amp;"'"&amp;"!ac2"),"")</f>
        <v/>
      </c>
      <c r="DD1790" s="221">
        <f t="shared" ref="DD1790:DD1805" ca="1" si="87">SUMIF(CY$1810:CY$1909,$C1790,CZ$1810:DA$1909)</f>
        <v>0</v>
      </c>
      <c r="DE1790" s="221">
        <f t="shared" ref="DE1790:DE1805" ca="1" si="88">SUMIF(CY$1810:CY$1909,$C1790,DB$1810:DC$1909)</f>
        <v>0</v>
      </c>
      <c r="DF1790" s="221">
        <f t="shared" ref="DF1790:DF1805" ca="1" si="89">SUMIF(CY$1810:CY$1909,$C1790,DD$1810:DE$1909)</f>
        <v>0</v>
      </c>
      <c r="DG1790" s="221">
        <f t="shared" ref="DG1790:DG1805" ca="1" si="90">SUMIF(CY$1810:CY$1909,$C1790,DF$1810:DG$1909)</f>
        <v>0</v>
      </c>
      <c r="DH1790" s="221">
        <f t="shared" ref="DH1790:DH1805" ca="1" si="91">SUMIF(CY$1810:CY$1909,$C1790,DH$1810:DH$1909)</f>
        <v>0</v>
      </c>
      <c r="DI1790" s="220" t="s">
        <v>1921</v>
      </c>
      <c r="DJ1790" s="136" t="str">
        <f ca="1">IF($B1790&lt;&gt;"",INDIRECT("'"&amp;$B1790&amp;"'"&amp;"!z2"),"")</f>
        <v/>
      </c>
      <c r="DK1790" s="136" t="str">
        <f ca="1">IF($B1790&lt;&gt;"",INDIRECT("'"&amp;$B1790&amp;"'"&amp;"!aa2"),"")</f>
        <v/>
      </c>
      <c r="DL1790" s="136" t="str">
        <f ca="1">IF($B1790&lt;&gt;"",INDIRECT("'"&amp;$B1790&amp;"'"&amp;"!ab2"),"")</f>
        <v/>
      </c>
      <c r="DM1790" s="136" t="str">
        <f ca="1">IF($B1790&lt;&gt;"",INDIRECT("'"&amp;$B1790&amp;"'"&amp;"!ac2"),"")</f>
        <v/>
      </c>
      <c r="DN1790" s="221">
        <f t="shared" ref="DN1790:DN1805" ca="1" si="92">SUMIF(DI$1810:DI$1909,$C1790,DJ$1810:DK$1909)</f>
        <v>0</v>
      </c>
      <c r="DO1790" s="221">
        <f t="shared" ref="DO1790:DO1805" ca="1" si="93">SUMIF(DI$1810:DI$1909,$C1790,DL$1810:DM$1909)</f>
        <v>0</v>
      </c>
      <c r="DP1790" s="221">
        <f t="shared" ref="DP1790:DP1805" ca="1" si="94">SUMIF(DI$1810:DI$1909,$C1790,DN$1810:DO$1909)</f>
        <v>0</v>
      </c>
      <c r="DQ1790" s="221">
        <f t="shared" ref="DQ1790:DQ1805" ca="1" si="95">SUMIF(DI$1810:DI$1909,$C1790,DP$1810:DQ$1909)</f>
        <v>0</v>
      </c>
      <c r="DR1790" s="221">
        <f t="shared" ref="DR1790:DR1805" ca="1" si="96">SUMIF(DI$1810:DI$1909,$C1790,DR$1810:DR$1909)</f>
        <v>0</v>
      </c>
      <c r="DS1790" s="220" t="s">
        <v>1921</v>
      </c>
      <c r="DT1790" s="136" t="str">
        <f ca="1">IF($B1790&lt;&gt;"",INDIRECT("'"&amp;$B1790&amp;"'"&amp;"!z2"),"")</f>
        <v/>
      </c>
      <c r="DU1790" s="136" t="str">
        <f ca="1">IF($B1790&lt;&gt;"",INDIRECT("'"&amp;$B1790&amp;"'"&amp;"!aa2"),"")</f>
        <v/>
      </c>
      <c r="DV1790" s="136" t="str">
        <f ca="1">IF($B1790&lt;&gt;"",INDIRECT("'"&amp;$B1790&amp;"'"&amp;"!ab2"),"")</f>
        <v/>
      </c>
      <c r="DW1790" s="136" t="str">
        <f ca="1">IF($B1790&lt;&gt;"",INDIRECT("'"&amp;$B1790&amp;"'"&amp;"!ac2"),"")</f>
        <v/>
      </c>
      <c r="DX1790" s="221">
        <f t="shared" ref="DX1790:DX1805" ca="1" si="97">SUMIF(DS$1810:DS$1909,$C1790,DT$1810:DU$1909)</f>
        <v>0</v>
      </c>
      <c r="DY1790" s="221">
        <f t="shared" ref="DY1790:DY1805" ca="1" si="98">SUMIF(DS$1810:DS$1909,$C1790,DV$1810:DW$1909)</f>
        <v>0</v>
      </c>
      <c r="DZ1790" s="221">
        <f t="shared" ref="DZ1790:DZ1805" ca="1" si="99">SUMIF(DS$1810:DS$1909,$C1790,DX$1810:DY$1909)</f>
        <v>0</v>
      </c>
      <c r="EA1790" s="221">
        <f t="shared" ref="EA1790:EA1805" ca="1" si="100">SUMIF(DS$1810:DS$1909,$C1790,DZ$1810:EA$1909)</f>
        <v>0</v>
      </c>
      <c r="EB1790" s="221">
        <f t="shared" ref="EB1790:EB1805" ca="1" si="101">SUMIF(DS$1810:DS$1909,$C1790,EB$1810:EB$1909)</f>
        <v>0</v>
      </c>
      <c r="EC1790" s="220" t="s">
        <v>1921</v>
      </c>
      <c r="ED1790" s="136" t="str">
        <f ca="1">IF($B1790&lt;&gt;"",INDIRECT("'"&amp;$B1790&amp;"'"&amp;"!z2"),"")</f>
        <v/>
      </c>
      <c r="EE1790" s="136" t="str">
        <f ca="1">IF($B1790&lt;&gt;"",INDIRECT("'"&amp;$B1790&amp;"'"&amp;"!aa2"),"")</f>
        <v/>
      </c>
      <c r="EF1790" s="136" t="str">
        <f ca="1">IF($B1790&lt;&gt;"",INDIRECT("'"&amp;$B1790&amp;"'"&amp;"!ab2"),"")</f>
        <v/>
      </c>
      <c r="EG1790" s="136" t="str">
        <f ca="1">IF($B1790&lt;&gt;"",INDIRECT("'"&amp;$B1790&amp;"'"&amp;"!ac2"),"")</f>
        <v/>
      </c>
      <c r="EH1790" s="221">
        <f t="shared" ref="EH1790:EH1805" ca="1" si="102">SUMIF(EC$1810:EC$1909,$C1790,ED$1810:EE$1909)</f>
        <v>0</v>
      </c>
      <c r="EI1790" s="221">
        <f t="shared" ref="EI1790:EI1805" ca="1" si="103">SUMIF(EC$1810:EC$1909,$C1790,EF$1810:EG$1909)</f>
        <v>0</v>
      </c>
      <c r="EJ1790" s="221">
        <f t="shared" ref="EJ1790:EJ1805" ca="1" si="104">SUMIF(EC$1810:EC$1909,$C1790,EH$1810:EI$1909)</f>
        <v>0</v>
      </c>
      <c r="EK1790" s="221">
        <f t="shared" ref="EK1790:EK1805" ca="1" si="105">SUMIF(EC$1810:EC$1909,$C1790,EJ$1810:EK$1909)</f>
        <v>0</v>
      </c>
      <c r="EL1790" s="221">
        <f t="shared" ref="EL1790:EL1805" ca="1" si="106">SUMIF(EC$1810:EC$1909,$C1790,EL$1810:EL$1909)</f>
        <v>0</v>
      </c>
      <c r="EM1790" s="220" t="s">
        <v>1921</v>
      </c>
      <c r="EN1790" s="136" t="str">
        <f ca="1">IF($B1790&lt;&gt;"",INDIRECT("'"&amp;$B1790&amp;"'"&amp;"!z2"),"")</f>
        <v/>
      </c>
      <c r="EO1790" s="136" t="str">
        <f ca="1">IF($B1790&lt;&gt;"",INDIRECT("'"&amp;$B1790&amp;"'"&amp;"!aa2"),"")</f>
        <v/>
      </c>
      <c r="EP1790" s="136" t="str">
        <f ca="1">IF($B1790&lt;&gt;"",INDIRECT("'"&amp;$B1790&amp;"'"&amp;"!ab2"),"")</f>
        <v/>
      </c>
      <c r="EQ1790" s="136" t="str">
        <f ca="1">IF($B1790&lt;&gt;"",INDIRECT("'"&amp;$B1790&amp;"'"&amp;"!ac2"),"")</f>
        <v/>
      </c>
      <c r="ER1790" s="221">
        <f t="shared" ref="ER1790:ER1805" ca="1" si="107">SUMIF(EM$1810:EM$1909,$C1790,EN$1810:EO$1909)</f>
        <v>0</v>
      </c>
      <c r="ES1790" s="221">
        <f t="shared" ref="ES1790:ES1805" ca="1" si="108">SUMIF(EM$1810:EM$1909,$C1790,EP$1810:EQ$1909)</f>
        <v>0</v>
      </c>
      <c r="ET1790" s="221">
        <f t="shared" ref="ET1790:ET1805" ca="1" si="109">SUMIF(EM$1810:EM$1909,$C1790,ER$1810:ES$1909)</f>
        <v>0</v>
      </c>
      <c r="EU1790" s="221">
        <f t="shared" ref="EU1790:EU1805" ca="1" si="110">SUMIF(EM$1810:EM$1909,$C1790,ET$1810:EU$1909)</f>
        <v>0</v>
      </c>
      <c r="EV1790" s="221">
        <f t="shared" ref="EV1790:EV1805" ca="1" si="111">SUMIF(EM$1810:EM$1909,$C1790,EV$1810:EV$1909)</f>
        <v>0</v>
      </c>
      <c r="EW1790" s="220" t="s">
        <v>1921</v>
      </c>
      <c r="EX1790" s="136" t="str">
        <f ca="1">IF($B1790&lt;&gt;"",INDIRECT("'"&amp;$B1790&amp;"'"&amp;"!z2"),"")</f>
        <v/>
      </c>
      <c r="EY1790" s="136" t="str">
        <f ca="1">IF($B1790&lt;&gt;"",INDIRECT("'"&amp;$B1790&amp;"'"&amp;"!aa2"),"")</f>
        <v/>
      </c>
      <c r="EZ1790" s="136" t="str">
        <f ca="1">IF($B1790&lt;&gt;"",INDIRECT("'"&amp;$B1790&amp;"'"&amp;"!ab2"),"")</f>
        <v/>
      </c>
      <c r="FA1790" s="136" t="str">
        <f ca="1">IF($B1790&lt;&gt;"",INDIRECT("'"&amp;$B1790&amp;"'"&amp;"!ac2"),"")</f>
        <v/>
      </c>
      <c r="FB1790" s="221">
        <f t="shared" ref="FB1790:FB1805" ca="1" si="112">SUMIF(EW$1810:EW$1909,$C1790,EX$1810:EY$1909)</f>
        <v>0</v>
      </c>
      <c r="FC1790" s="221">
        <f t="shared" ref="FC1790:FC1805" ca="1" si="113">SUMIF(EW$1810:EW$1909,$C1790,EZ$1810:FA$1909)</f>
        <v>0</v>
      </c>
      <c r="FD1790" s="221">
        <f t="shared" ref="FD1790:FD1805" ca="1" si="114">SUMIF(EW$1810:EW$1909,$C1790,FB$1810:FC$1909)</f>
        <v>0</v>
      </c>
      <c r="FE1790" s="221">
        <f t="shared" ref="FE1790:FE1805" ca="1" si="115">SUMIF(EW$1810:EW$1909,$C1790,FD$1810:FE$1909)</f>
        <v>0</v>
      </c>
      <c r="FF1790" s="221">
        <f t="shared" ref="FF1790:FF1805" ca="1" si="116">SUMIF(EW$1810:EW$1909,$C1790,FF$1810:FF$1909)</f>
        <v>0</v>
      </c>
      <c r="FG1790" s="220" t="s">
        <v>1921</v>
      </c>
      <c r="FH1790" s="136" t="str">
        <f ca="1">IF($B1790&lt;&gt;"",INDIRECT("'"&amp;$B1790&amp;"'"&amp;"!z2"),"")</f>
        <v/>
      </c>
      <c r="FI1790" s="136" t="str">
        <f ca="1">IF($B1790&lt;&gt;"",INDIRECT("'"&amp;$B1790&amp;"'"&amp;"!aa2"),"")</f>
        <v/>
      </c>
      <c r="FJ1790" s="136" t="str">
        <f ca="1">IF($B1790&lt;&gt;"",INDIRECT("'"&amp;$B1790&amp;"'"&amp;"!ab2"),"")</f>
        <v/>
      </c>
      <c r="FK1790" s="136" t="str">
        <f ca="1">IF($B1790&lt;&gt;"",INDIRECT("'"&amp;$B1790&amp;"'"&amp;"!ac2"),"")</f>
        <v/>
      </c>
      <c r="FL1790" s="221">
        <f t="shared" ref="FL1790:FL1805" ca="1" si="117">SUMIF(FG$1810:FG$1909,$C1790,FH$1810:FI$1909)</f>
        <v>0</v>
      </c>
      <c r="FM1790" s="221">
        <f t="shared" ref="FM1790:FM1805" ca="1" si="118">SUMIF(FG$1810:FG$1909,$C1790,FJ$1810:FK$1909)</f>
        <v>0</v>
      </c>
      <c r="FN1790" s="221">
        <f t="shared" ref="FN1790:FN1805" ca="1" si="119">SUMIF(FG$1810:FG$1909,$C1790,FL$1810:FM$1909)</f>
        <v>0</v>
      </c>
      <c r="FO1790" s="221">
        <f t="shared" ref="FO1790:FO1805" ca="1" si="120">SUMIF(FG$1810:FG$1909,$C1790,FN$1810:FO$1909)</f>
        <v>0</v>
      </c>
      <c r="FP1790" s="221">
        <f t="shared" ref="FP1790:FP1805" ca="1" si="121">SUMIF(FG$1810:FG$1909,$C1790,FP$1810:FP$1909)</f>
        <v>0</v>
      </c>
      <c r="FQ1790" s="19" t="str">
        <f ca="1">IF(FZ1790&gt;0,MAX($FQ$1787:FQ1789)+1,"")</f>
        <v/>
      </c>
      <c r="FR1790" s="220" t="s">
        <v>1921</v>
      </c>
      <c r="FU1790" s="210">
        <f t="shared" ref="FU1790:FU1805" ca="1" si="122">FL1790+FB1790+ER1790+EH1790+DX1790+DN1790+DD1790+CT1790+CJ1790+BZ1790+BP1790+BF1790+AV1790+AL1790+AB1790+R1790+H1790</f>
        <v>0</v>
      </c>
      <c r="FV1790" s="210">
        <f t="shared" ref="FV1790:FV1805" ca="1" si="123">FM1790+FC1790+ES1790+EI1790+DY1790+DO1790+DE1790+CU1790+CK1790+CA1790+BQ1790+BG1790+AW1790+AM1790+AC1790+S1790+I1790</f>
        <v>0</v>
      </c>
      <c r="FW1790" s="210">
        <f t="shared" ref="FW1790:FW1805" ca="1" si="124">FN1790+FD1790+ET1790+EJ1790+DZ1790+DP1790+DF1790+CV1790+CL1790+CB1790+BR1790+BH1790+AX1790+AN1790+AD1790+T1790+J1790</f>
        <v>0</v>
      </c>
      <c r="FX1790" s="210">
        <f t="shared" ref="FX1790:FX1805" ca="1" si="125">FO1790+FE1790+EU1790+EK1790+EA1790+DQ1790+DG1790+CW1790+CM1790+CC1790+BS1790+BI1790+AY1790+AO1790+AE1790+U1790+K1790</f>
        <v>0</v>
      </c>
      <c r="FY1790" s="210">
        <f t="shared" ref="FY1790:FY1805" ca="1" si="126">FP1790+FF1790+EV1790+EL1790+EB1790+DR1790+DH1790+CX1790+CN1790+CD1790+BT1790+BJ1790+AZ1790+AP1790+AF1790+V1790+L1790</f>
        <v>0</v>
      </c>
      <c r="FZ1790" s="210">
        <f ca="1">SUM(FU1790:FY1790)</f>
        <v>0</v>
      </c>
    </row>
    <row r="1791" spans="1:182" hidden="1">
      <c r="C1791" s="220" t="s">
        <v>1922</v>
      </c>
      <c r="D1791" s="136"/>
      <c r="E1791" s="136"/>
      <c r="F1791" s="136"/>
      <c r="G1791" s="136"/>
      <c r="H1791" s="221">
        <f t="shared" ca="1" si="39"/>
        <v>0</v>
      </c>
      <c r="I1791" s="221">
        <f t="shared" ca="1" si="40"/>
        <v>0</v>
      </c>
      <c r="J1791" s="221">
        <f t="shared" ca="1" si="41"/>
        <v>0</v>
      </c>
      <c r="K1791" s="221">
        <f t="shared" ca="1" si="42"/>
        <v>0</v>
      </c>
      <c r="L1791" s="221">
        <f t="shared" ca="1" si="43"/>
        <v>0</v>
      </c>
      <c r="M1791" s="220" t="s">
        <v>1922</v>
      </c>
      <c r="N1791" s="136" t="str">
        <f ca="1">IF($B1791&lt;&gt;"",INDIRECT("'"&amp;$B1791&amp;"'"&amp;"!z2"),"")</f>
        <v/>
      </c>
      <c r="O1791" s="136" t="str">
        <f ca="1">IF($B1791&lt;&gt;"",INDIRECT("'"&amp;$B1791&amp;"'"&amp;"!aa2"),"")</f>
        <v/>
      </c>
      <c r="P1791" s="136" t="str">
        <f ca="1">IF($B1791&lt;&gt;"",INDIRECT("'"&amp;$B1791&amp;"'"&amp;"!ab2"),"")</f>
        <v/>
      </c>
      <c r="Q1791" s="136" t="str">
        <f ca="1">IF($B1791&lt;&gt;"",INDIRECT("'"&amp;$B1791&amp;"'"&amp;"!ac2"),"")</f>
        <v/>
      </c>
      <c r="R1791" s="221">
        <f t="shared" ca="1" si="44"/>
        <v>0</v>
      </c>
      <c r="S1791" s="221">
        <f t="shared" ca="1" si="45"/>
        <v>0</v>
      </c>
      <c r="T1791" s="221">
        <f t="shared" ca="1" si="46"/>
        <v>0</v>
      </c>
      <c r="U1791" s="221">
        <f t="shared" ca="1" si="47"/>
        <v>0</v>
      </c>
      <c r="V1791" s="221">
        <f t="shared" ca="1" si="48"/>
        <v>0</v>
      </c>
      <c r="W1791" s="220" t="s">
        <v>1922</v>
      </c>
      <c r="X1791" s="136" t="str">
        <f ca="1">IF($B1791&lt;&gt;"",INDIRECT("'"&amp;$B1791&amp;"'"&amp;"!z2"),"")</f>
        <v/>
      </c>
      <c r="Y1791" s="136" t="str">
        <f ca="1">IF($B1791&lt;&gt;"",INDIRECT("'"&amp;$B1791&amp;"'"&amp;"!aa2"),"")</f>
        <v/>
      </c>
      <c r="Z1791" s="136" t="str">
        <f ca="1">IF($B1791&lt;&gt;"",INDIRECT("'"&amp;$B1791&amp;"'"&amp;"!ab2"),"")</f>
        <v/>
      </c>
      <c r="AA1791" s="136" t="str">
        <f ca="1">IF($B1791&lt;&gt;"",INDIRECT("'"&amp;$B1791&amp;"'"&amp;"!ac2"),"")</f>
        <v/>
      </c>
      <c r="AB1791" s="221">
        <f t="shared" ca="1" si="49"/>
        <v>0</v>
      </c>
      <c r="AC1791" s="221">
        <f t="shared" ca="1" si="50"/>
        <v>0</v>
      </c>
      <c r="AD1791" s="221">
        <f t="shared" ca="1" si="51"/>
        <v>0</v>
      </c>
      <c r="AE1791" s="221">
        <f t="shared" ca="1" si="52"/>
        <v>0</v>
      </c>
      <c r="AF1791" s="221">
        <f t="shared" ca="1" si="53"/>
        <v>0</v>
      </c>
      <c r="AG1791" s="220" t="s">
        <v>1922</v>
      </c>
      <c r="AH1791" s="136" t="str">
        <f ca="1">IF($B1791&lt;&gt;"",INDIRECT("'"&amp;$B1791&amp;"'"&amp;"!z2"),"")</f>
        <v/>
      </c>
      <c r="AI1791" s="136" t="str">
        <f ca="1">IF($B1791&lt;&gt;"",INDIRECT("'"&amp;$B1791&amp;"'"&amp;"!aa2"),"")</f>
        <v/>
      </c>
      <c r="AJ1791" s="136" t="str">
        <f ca="1">IF($B1791&lt;&gt;"",INDIRECT("'"&amp;$B1791&amp;"'"&amp;"!ab2"),"")</f>
        <v/>
      </c>
      <c r="AK1791" s="136" t="str">
        <f ca="1">IF($B1791&lt;&gt;"",INDIRECT("'"&amp;$B1791&amp;"'"&amp;"!ac2"),"")</f>
        <v/>
      </c>
      <c r="AL1791" s="221">
        <f t="shared" ca="1" si="54"/>
        <v>0</v>
      </c>
      <c r="AM1791" s="221">
        <f t="shared" ca="1" si="55"/>
        <v>0</v>
      </c>
      <c r="AN1791" s="221">
        <f t="shared" ca="1" si="56"/>
        <v>0</v>
      </c>
      <c r="AO1791" s="221">
        <f t="shared" ca="1" si="57"/>
        <v>0</v>
      </c>
      <c r="AP1791" s="221">
        <f t="shared" ca="1" si="58"/>
        <v>0</v>
      </c>
      <c r="AQ1791" s="220" t="s">
        <v>1922</v>
      </c>
      <c r="AR1791" s="136" t="str">
        <f ca="1">IF($B1791&lt;&gt;"",INDIRECT("'"&amp;$B1791&amp;"'"&amp;"!z2"),"")</f>
        <v/>
      </c>
      <c r="AS1791" s="136" t="str">
        <f ca="1">IF($B1791&lt;&gt;"",INDIRECT("'"&amp;$B1791&amp;"'"&amp;"!aa2"),"")</f>
        <v/>
      </c>
      <c r="AT1791" s="136" t="str">
        <f ca="1">IF($B1791&lt;&gt;"",INDIRECT("'"&amp;$B1791&amp;"'"&amp;"!ab2"),"")</f>
        <v/>
      </c>
      <c r="AU1791" s="136" t="str">
        <f ca="1">IF($B1791&lt;&gt;"",INDIRECT("'"&amp;$B1791&amp;"'"&amp;"!ac2"),"")</f>
        <v/>
      </c>
      <c r="AV1791" s="221">
        <f t="shared" ca="1" si="59"/>
        <v>0</v>
      </c>
      <c r="AW1791" s="221">
        <f t="shared" ca="1" si="60"/>
        <v>0</v>
      </c>
      <c r="AX1791" s="221">
        <f t="shared" ca="1" si="61"/>
        <v>0</v>
      </c>
      <c r="AY1791" s="221">
        <f t="shared" ca="1" si="62"/>
        <v>0</v>
      </c>
      <c r="AZ1791" s="221">
        <f t="shared" ca="1" si="63"/>
        <v>0</v>
      </c>
      <c r="BA1791" s="220" t="s">
        <v>1922</v>
      </c>
      <c r="BB1791" s="136" t="str">
        <f ca="1">IF($B1791&lt;&gt;"",INDIRECT("'"&amp;$B1791&amp;"'"&amp;"!z2"),"")</f>
        <v/>
      </c>
      <c r="BC1791" s="136" t="str">
        <f ca="1">IF($B1791&lt;&gt;"",INDIRECT("'"&amp;$B1791&amp;"'"&amp;"!aa2"),"")</f>
        <v/>
      </c>
      <c r="BD1791" s="136" t="str">
        <f ca="1">IF($B1791&lt;&gt;"",INDIRECT("'"&amp;$B1791&amp;"'"&amp;"!ab2"),"")</f>
        <v/>
      </c>
      <c r="BE1791" s="136" t="str">
        <f ca="1">IF($B1791&lt;&gt;"",INDIRECT("'"&amp;$B1791&amp;"'"&amp;"!ac2"),"")</f>
        <v/>
      </c>
      <c r="BF1791" s="221">
        <f t="shared" ca="1" si="64"/>
        <v>0</v>
      </c>
      <c r="BG1791" s="221">
        <f t="shared" ca="1" si="65"/>
        <v>0</v>
      </c>
      <c r="BH1791" s="221">
        <f t="shared" ca="1" si="66"/>
        <v>0</v>
      </c>
      <c r="BI1791" s="221">
        <f t="shared" ca="1" si="67"/>
        <v>0</v>
      </c>
      <c r="BJ1791" s="221">
        <f t="shared" ca="1" si="68"/>
        <v>0</v>
      </c>
      <c r="BK1791" s="220" t="s">
        <v>1922</v>
      </c>
      <c r="BL1791" s="136" t="str">
        <f ca="1">IF($B1791&lt;&gt;"",INDIRECT("'"&amp;$B1791&amp;"'"&amp;"!z2"),"")</f>
        <v/>
      </c>
      <c r="BM1791" s="136" t="str">
        <f ca="1">IF($B1791&lt;&gt;"",INDIRECT("'"&amp;$B1791&amp;"'"&amp;"!aa2"),"")</f>
        <v/>
      </c>
      <c r="BN1791" s="136" t="str">
        <f ca="1">IF($B1791&lt;&gt;"",INDIRECT("'"&amp;$B1791&amp;"'"&amp;"!ab2"),"")</f>
        <v/>
      </c>
      <c r="BO1791" s="136" t="str">
        <f ca="1">IF($B1791&lt;&gt;"",INDIRECT("'"&amp;$B1791&amp;"'"&amp;"!ac2"),"")</f>
        <v/>
      </c>
      <c r="BP1791" s="221">
        <f t="shared" ca="1" si="69"/>
        <v>0</v>
      </c>
      <c r="BQ1791" s="221">
        <f t="shared" ca="1" si="70"/>
        <v>0</v>
      </c>
      <c r="BR1791" s="221">
        <f t="shared" ca="1" si="37"/>
        <v>0</v>
      </c>
      <c r="BS1791" s="221">
        <f t="shared" ca="1" si="38"/>
        <v>0</v>
      </c>
      <c r="BT1791" s="221">
        <f t="shared" ca="1" si="71"/>
        <v>0</v>
      </c>
      <c r="BU1791" s="220" t="s">
        <v>1922</v>
      </c>
      <c r="BV1791" s="136" t="str">
        <f ca="1">IF($B1791&lt;&gt;"",INDIRECT("'"&amp;$B1791&amp;"'"&amp;"!z2"),"")</f>
        <v/>
      </c>
      <c r="BW1791" s="136" t="str">
        <f ca="1">IF($B1791&lt;&gt;"",INDIRECT("'"&amp;$B1791&amp;"'"&amp;"!aa2"),"")</f>
        <v/>
      </c>
      <c r="BX1791" s="136" t="str">
        <f ca="1">IF($B1791&lt;&gt;"",INDIRECT("'"&amp;$B1791&amp;"'"&amp;"!ab2"),"")</f>
        <v/>
      </c>
      <c r="BY1791" s="136" t="str">
        <f ca="1">IF($B1791&lt;&gt;"",INDIRECT("'"&amp;$B1791&amp;"'"&amp;"!ac2"),"")</f>
        <v/>
      </c>
      <c r="BZ1791" s="221">
        <f t="shared" ca="1" si="72"/>
        <v>0</v>
      </c>
      <c r="CA1791" s="221">
        <f t="shared" ca="1" si="73"/>
        <v>0</v>
      </c>
      <c r="CB1791" s="221">
        <f t="shared" ca="1" si="74"/>
        <v>0</v>
      </c>
      <c r="CC1791" s="221">
        <f t="shared" ca="1" si="75"/>
        <v>0</v>
      </c>
      <c r="CD1791" s="221">
        <f t="shared" ca="1" si="76"/>
        <v>0</v>
      </c>
      <c r="CE1791" s="220" t="s">
        <v>1922</v>
      </c>
      <c r="CF1791" s="136" t="str">
        <f ca="1">IF($B1791&lt;&gt;"",INDIRECT("'"&amp;$B1791&amp;"'"&amp;"!z2"),"")</f>
        <v/>
      </c>
      <c r="CG1791" s="136" t="str">
        <f ca="1">IF($B1791&lt;&gt;"",INDIRECT("'"&amp;$B1791&amp;"'"&amp;"!aa2"),"")</f>
        <v/>
      </c>
      <c r="CH1791" s="136" t="str">
        <f ca="1">IF($B1791&lt;&gt;"",INDIRECT("'"&amp;$B1791&amp;"'"&amp;"!ab2"),"")</f>
        <v/>
      </c>
      <c r="CI1791" s="136" t="str">
        <f ca="1">IF($B1791&lt;&gt;"",INDIRECT("'"&amp;$B1791&amp;"'"&amp;"!ac2"),"")</f>
        <v/>
      </c>
      <c r="CJ1791" s="221">
        <f t="shared" ca="1" si="77"/>
        <v>0</v>
      </c>
      <c r="CK1791" s="221">
        <f t="shared" ca="1" si="78"/>
        <v>0</v>
      </c>
      <c r="CL1791" s="221">
        <f t="shared" ca="1" si="79"/>
        <v>0</v>
      </c>
      <c r="CM1791" s="221">
        <f t="shared" ca="1" si="80"/>
        <v>0</v>
      </c>
      <c r="CN1791" s="221">
        <f t="shared" ca="1" si="81"/>
        <v>0</v>
      </c>
      <c r="CO1791" s="220" t="s">
        <v>1922</v>
      </c>
      <c r="CP1791" s="136" t="str">
        <f ca="1">IF($B1791&lt;&gt;"",INDIRECT("'"&amp;$B1791&amp;"'"&amp;"!z2"),"")</f>
        <v/>
      </c>
      <c r="CQ1791" s="136" t="str">
        <f ca="1">IF($B1791&lt;&gt;"",INDIRECT("'"&amp;$B1791&amp;"'"&amp;"!aa2"),"")</f>
        <v/>
      </c>
      <c r="CR1791" s="136" t="str">
        <f ca="1">IF($B1791&lt;&gt;"",INDIRECT("'"&amp;$B1791&amp;"'"&amp;"!ab2"),"")</f>
        <v/>
      </c>
      <c r="CS1791" s="136" t="str">
        <f ca="1">IF($B1791&lt;&gt;"",INDIRECT("'"&amp;$B1791&amp;"'"&amp;"!ac2"),"")</f>
        <v/>
      </c>
      <c r="CT1791" s="221">
        <f t="shared" ca="1" si="82"/>
        <v>0</v>
      </c>
      <c r="CU1791" s="221">
        <f t="shared" ca="1" si="83"/>
        <v>0</v>
      </c>
      <c r="CV1791" s="221">
        <f t="shared" ca="1" si="84"/>
        <v>0</v>
      </c>
      <c r="CW1791" s="221">
        <f t="shared" ca="1" si="85"/>
        <v>0</v>
      </c>
      <c r="CX1791" s="221">
        <f t="shared" ca="1" si="86"/>
        <v>0</v>
      </c>
      <c r="CY1791" s="220" t="s">
        <v>1922</v>
      </c>
      <c r="CZ1791" s="136" t="str">
        <f ca="1">IF($B1791&lt;&gt;"",INDIRECT("'"&amp;$B1791&amp;"'"&amp;"!z2"),"")</f>
        <v/>
      </c>
      <c r="DA1791" s="136" t="str">
        <f ca="1">IF($B1791&lt;&gt;"",INDIRECT("'"&amp;$B1791&amp;"'"&amp;"!aa2"),"")</f>
        <v/>
      </c>
      <c r="DB1791" s="136" t="str">
        <f ca="1">IF($B1791&lt;&gt;"",INDIRECT("'"&amp;$B1791&amp;"'"&amp;"!ab2"),"")</f>
        <v/>
      </c>
      <c r="DC1791" s="136" t="str">
        <f ca="1">IF($B1791&lt;&gt;"",INDIRECT("'"&amp;$B1791&amp;"'"&amp;"!ac2"),"")</f>
        <v/>
      </c>
      <c r="DD1791" s="221">
        <f t="shared" ca="1" si="87"/>
        <v>0</v>
      </c>
      <c r="DE1791" s="221">
        <f t="shared" ca="1" si="88"/>
        <v>0</v>
      </c>
      <c r="DF1791" s="221">
        <f t="shared" ca="1" si="89"/>
        <v>0</v>
      </c>
      <c r="DG1791" s="221">
        <f t="shared" ca="1" si="90"/>
        <v>0</v>
      </c>
      <c r="DH1791" s="221">
        <f t="shared" ca="1" si="91"/>
        <v>0</v>
      </c>
      <c r="DI1791" s="220" t="s">
        <v>1922</v>
      </c>
      <c r="DJ1791" s="136" t="str">
        <f ca="1">IF($B1791&lt;&gt;"",INDIRECT("'"&amp;$B1791&amp;"'"&amp;"!z2"),"")</f>
        <v/>
      </c>
      <c r="DK1791" s="136" t="str">
        <f ca="1">IF($B1791&lt;&gt;"",INDIRECT("'"&amp;$B1791&amp;"'"&amp;"!aa2"),"")</f>
        <v/>
      </c>
      <c r="DL1791" s="136" t="str">
        <f ca="1">IF($B1791&lt;&gt;"",INDIRECT("'"&amp;$B1791&amp;"'"&amp;"!ab2"),"")</f>
        <v/>
      </c>
      <c r="DM1791" s="136" t="str">
        <f ca="1">IF($B1791&lt;&gt;"",INDIRECT("'"&amp;$B1791&amp;"'"&amp;"!ac2"),"")</f>
        <v/>
      </c>
      <c r="DN1791" s="221">
        <f t="shared" ca="1" si="92"/>
        <v>0</v>
      </c>
      <c r="DO1791" s="221">
        <f t="shared" ca="1" si="93"/>
        <v>0</v>
      </c>
      <c r="DP1791" s="221">
        <f t="shared" ca="1" si="94"/>
        <v>0</v>
      </c>
      <c r="DQ1791" s="221">
        <f t="shared" ca="1" si="95"/>
        <v>0</v>
      </c>
      <c r="DR1791" s="221">
        <f t="shared" ca="1" si="96"/>
        <v>0</v>
      </c>
      <c r="DS1791" s="220" t="s">
        <v>1922</v>
      </c>
      <c r="DT1791" s="136" t="str">
        <f ca="1">IF($B1791&lt;&gt;"",INDIRECT("'"&amp;$B1791&amp;"'"&amp;"!z2"),"")</f>
        <v/>
      </c>
      <c r="DU1791" s="136" t="str">
        <f ca="1">IF($B1791&lt;&gt;"",INDIRECT("'"&amp;$B1791&amp;"'"&amp;"!aa2"),"")</f>
        <v/>
      </c>
      <c r="DV1791" s="136" t="str">
        <f ca="1">IF($B1791&lt;&gt;"",INDIRECT("'"&amp;$B1791&amp;"'"&amp;"!ab2"),"")</f>
        <v/>
      </c>
      <c r="DW1791" s="136" t="str">
        <f ca="1">IF($B1791&lt;&gt;"",INDIRECT("'"&amp;$B1791&amp;"'"&amp;"!ac2"),"")</f>
        <v/>
      </c>
      <c r="DX1791" s="221">
        <f t="shared" ca="1" si="97"/>
        <v>0</v>
      </c>
      <c r="DY1791" s="221">
        <f t="shared" ca="1" si="98"/>
        <v>0</v>
      </c>
      <c r="DZ1791" s="221">
        <f t="shared" ca="1" si="99"/>
        <v>0</v>
      </c>
      <c r="EA1791" s="221">
        <f t="shared" ca="1" si="100"/>
        <v>0</v>
      </c>
      <c r="EB1791" s="221">
        <f t="shared" ca="1" si="101"/>
        <v>0</v>
      </c>
      <c r="EC1791" s="220" t="s">
        <v>1922</v>
      </c>
      <c r="ED1791" s="136" t="str">
        <f ca="1">IF($B1791&lt;&gt;"",INDIRECT("'"&amp;$B1791&amp;"'"&amp;"!z2"),"")</f>
        <v/>
      </c>
      <c r="EE1791" s="136" t="str">
        <f ca="1">IF($B1791&lt;&gt;"",INDIRECT("'"&amp;$B1791&amp;"'"&amp;"!aa2"),"")</f>
        <v/>
      </c>
      <c r="EF1791" s="136" t="str">
        <f ca="1">IF($B1791&lt;&gt;"",INDIRECT("'"&amp;$B1791&amp;"'"&amp;"!ab2"),"")</f>
        <v/>
      </c>
      <c r="EG1791" s="136" t="str">
        <f ca="1">IF($B1791&lt;&gt;"",INDIRECT("'"&amp;$B1791&amp;"'"&amp;"!ac2"),"")</f>
        <v/>
      </c>
      <c r="EH1791" s="221">
        <f t="shared" ca="1" si="102"/>
        <v>0</v>
      </c>
      <c r="EI1791" s="221">
        <f t="shared" ca="1" si="103"/>
        <v>0</v>
      </c>
      <c r="EJ1791" s="221">
        <f t="shared" ca="1" si="104"/>
        <v>0</v>
      </c>
      <c r="EK1791" s="221">
        <f t="shared" ca="1" si="105"/>
        <v>0</v>
      </c>
      <c r="EL1791" s="221">
        <f t="shared" ca="1" si="106"/>
        <v>0</v>
      </c>
      <c r="EM1791" s="220" t="s">
        <v>1922</v>
      </c>
      <c r="EN1791" s="136" t="str">
        <f ca="1">IF($B1791&lt;&gt;"",INDIRECT("'"&amp;$B1791&amp;"'"&amp;"!z2"),"")</f>
        <v/>
      </c>
      <c r="EO1791" s="136" t="str">
        <f ca="1">IF($B1791&lt;&gt;"",INDIRECT("'"&amp;$B1791&amp;"'"&amp;"!aa2"),"")</f>
        <v/>
      </c>
      <c r="EP1791" s="136" t="str">
        <f ca="1">IF($B1791&lt;&gt;"",INDIRECT("'"&amp;$B1791&amp;"'"&amp;"!ab2"),"")</f>
        <v/>
      </c>
      <c r="EQ1791" s="136" t="str">
        <f ca="1">IF($B1791&lt;&gt;"",INDIRECT("'"&amp;$B1791&amp;"'"&amp;"!ac2"),"")</f>
        <v/>
      </c>
      <c r="ER1791" s="221">
        <f t="shared" ca="1" si="107"/>
        <v>0</v>
      </c>
      <c r="ES1791" s="221">
        <f t="shared" ca="1" si="108"/>
        <v>0</v>
      </c>
      <c r="ET1791" s="221">
        <f t="shared" ca="1" si="109"/>
        <v>0</v>
      </c>
      <c r="EU1791" s="221">
        <f t="shared" ca="1" si="110"/>
        <v>0</v>
      </c>
      <c r="EV1791" s="221">
        <f t="shared" ca="1" si="111"/>
        <v>0</v>
      </c>
      <c r="EW1791" s="220" t="s">
        <v>1922</v>
      </c>
      <c r="EX1791" s="136" t="str">
        <f ca="1">IF($B1791&lt;&gt;"",INDIRECT("'"&amp;$B1791&amp;"'"&amp;"!z2"),"")</f>
        <v/>
      </c>
      <c r="EY1791" s="136" t="str">
        <f ca="1">IF($B1791&lt;&gt;"",INDIRECT("'"&amp;$B1791&amp;"'"&amp;"!aa2"),"")</f>
        <v/>
      </c>
      <c r="EZ1791" s="136" t="str">
        <f ca="1">IF($B1791&lt;&gt;"",INDIRECT("'"&amp;$B1791&amp;"'"&amp;"!ab2"),"")</f>
        <v/>
      </c>
      <c r="FA1791" s="136" t="str">
        <f ca="1">IF($B1791&lt;&gt;"",INDIRECT("'"&amp;$B1791&amp;"'"&amp;"!ac2"),"")</f>
        <v/>
      </c>
      <c r="FB1791" s="221">
        <f t="shared" ca="1" si="112"/>
        <v>0</v>
      </c>
      <c r="FC1791" s="221">
        <f t="shared" ca="1" si="113"/>
        <v>0</v>
      </c>
      <c r="FD1791" s="221">
        <f t="shared" ca="1" si="114"/>
        <v>0</v>
      </c>
      <c r="FE1791" s="221">
        <f t="shared" ca="1" si="115"/>
        <v>0</v>
      </c>
      <c r="FF1791" s="221">
        <f t="shared" ca="1" si="116"/>
        <v>0</v>
      </c>
      <c r="FG1791" s="220" t="s">
        <v>1922</v>
      </c>
      <c r="FH1791" s="136" t="str">
        <f ca="1">IF($B1791&lt;&gt;"",INDIRECT("'"&amp;$B1791&amp;"'"&amp;"!z2"),"")</f>
        <v/>
      </c>
      <c r="FI1791" s="136" t="str">
        <f ca="1">IF($B1791&lt;&gt;"",INDIRECT("'"&amp;$B1791&amp;"'"&amp;"!aa2"),"")</f>
        <v/>
      </c>
      <c r="FJ1791" s="136" t="str">
        <f ca="1">IF($B1791&lt;&gt;"",INDIRECT("'"&amp;$B1791&amp;"'"&amp;"!ab2"),"")</f>
        <v/>
      </c>
      <c r="FK1791" s="136" t="str">
        <f ca="1">IF($B1791&lt;&gt;"",INDIRECT("'"&amp;$B1791&amp;"'"&amp;"!ac2"),"")</f>
        <v/>
      </c>
      <c r="FL1791" s="221">
        <f t="shared" ca="1" si="117"/>
        <v>0</v>
      </c>
      <c r="FM1791" s="221">
        <f t="shared" ca="1" si="118"/>
        <v>0</v>
      </c>
      <c r="FN1791" s="221">
        <f t="shared" ca="1" si="119"/>
        <v>0</v>
      </c>
      <c r="FO1791" s="221">
        <f t="shared" ca="1" si="120"/>
        <v>0</v>
      </c>
      <c r="FP1791" s="221">
        <f t="shared" ca="1" si="121"/>
        <v>0</v>
      </c>
      <c r="FQ1791" s="19" t="str">
        <f ca="1">IF(FZ1791&gt;0,MAX($FQ$1787:FQ1790)+1,"")</f>
        <v/>
      </c>
      <c r="FR1791" s="220" t="s">
        <v>1922</v>
      </c>
      <c r="FU1791" s="210">
        <f t="shared" ca="1" si="122"/>
        <v>0</v>
      </c>
      <c r="FV1791" s="210">
        <f t="shared" ca="1" si="123"/>
        <v>0</v>
      </c>
      <c r="FW1791" s="210">
        <f t="shared" ca="1" si="124"/>
        <v>0</v>
      </c>
      <c r="FX1791" s="210">
        <f t="shared" ca="1" si="125"/>
        <v>0</v>
      </c>
      <c r="FY1791" s="210">
        <f t="shared" ca="1" si="126"/>
        <v>0</v>
      </c>
      <c r="FZ1791" s="210">
        <f t="shared" ref="FZ1791:FZ1805" ca="1" si="127">SUM(FU1791:FY1791)</f>
        <v>0</v>
      </c>
    </row>
    <row r="1792" spans="1:182" hidden="1">
      <c r="C1792" s="220" t="s">
        <v>1914</v>
      </c>
      <c r="D1792" s="136"/>
      <c r="E1792" s="136"/>
      <c r="F1792" s="136"/>
      <c r="G1792" s="136"/>
      <c r="H1792" s="221">
        <f t="shared" ca="1" si="39"/>
        <v>0</v>
      </c>
      <c r="I1792" s="221">
        <f t="shared" ca="1" si="40"/>
        <v>0</v>
      </c>
      <c r="J1792" s="221">
        <f t="shared" ca="1" si="41"/>
        <v>0</v>
      </c>
      <c r="K1792" s="221">
        <f t="shared" ca="1" si="42"/>
        <v>0</v>
      </c>
      <c r="L1792" s="221">
        <f t="shared" ca="1" si="43"/>
        <v>0</v>
      </c>
      <c r="M1792" s="220" t="s">
        <v>1914</v>
      </c>
      <c r="N1792" s="136"/>
      <c r="O1792" s="136"/>
      <c r="P1792" s="136"/>
      <c r="Q1792" s="136"/>
      <c r="R1792" s="221">
        <f t="shared" ca="1" si="44"/>
        <v>0</v>
      </c>
      <c r="S1792" s="221">
        <f t="shared" ca="1" si="45"/>
        <v>0</v>
      </c>
      <c r="T1792" s="221">
        <f t="shared" ca="1" si="46"/>
        <v>0</v>
      </c>
      <c r="U1792" s="221">
        <f t="shared" ca="1" si="47"/>
        <v>0</v>
      </c>
      <c r="V1792" s="221">
        <f t="shared" ca="1" si="48"/>
        <v>0</v>
      </c>
      <c r="W1792" s="220" t="s">
        <v>1914</v>
      </c>
      <c r="X1792" s="136"/>
      <c r="Y1792" s="136"/>
      <c r="Z1792" s="136"/>
      <c r="AA1792" s="136"/>
      <c r="AB1792" s="221">
        <f t="shared" ca="1" si="49"/>
        <v>0</v>
      </c>
      <c r="AC1792" s="221">
        <f t="shared" ca="1" si="50"/>
        <v>0</v>
      </c>
      <c r="AD1792" s="221">
        <f t="shared" ca="1" si="51"/>
        <v>0</v>
      </c>
      <c r="AE1792" s="221">
        <f t="shared" ca="1" si="52"/>
        <v>0</v>
      </c>
      <c r="AF1792" s="221">
        <f t="shared" ca="1" si="53"/>
        <v>0</v>
      </c>
      <c r="AG1792" s="220" t="s">
        <v>1914</v>
      </c>
      <c r="AH1792" s="136"/>
      <c r="AI1792" s="136"/>
      <c r="AJ1792" s="136"/>
      <c r="AK1792" s="136"/>
      <c r="AL1792" s="221">
        <f t="shared" ca="1" si="54"/>
        <v>0</v>
      </c>
      <c r="AM1792" s="221">
        <f t="shared" ca="1" si="55"/>
        <v>0</v>
      </c>
      <c r="AN1792" s="221">
        <f t="shared" ca="1" si="56"/>
        <v>0</v>
      </c>
      <c r="AO1792" s="221">
        <f t="shared" ca="1" si="57"/>
        <v>0</v>
      </c>
      <c r="AP1792" s="221">
        <f t="shared" ca="1" si="58"/>
        <v>0</v>
      </c>
      <c r="AQ1792" s="220" t="s">
        <v>1914</v>
      </c>
      <c r="AR1792" s="136"/>
      <c r="AS1792" s="136"/>
      <c r="AT1792" s="136"/>
      <c r="AU1792" s="136"/>
      <c r="AV1792" s="221">
        <f t="shared" ca="1" si="59"/>
        <v>0</v>
      </c>
      <c r="AW1792" s="221">
        <f t="shared" ca="1" si="60"/>
        <v>0</v>
      </c>
      <c r="AX1792" s="221">
        <f t="shared" ca="1" si="61"/>
        <v>0</v>
      </c>
      <c r="AY1792" s="221">
        <f t="shared" ca="1" si="62"/>
        <v>0</v>
      </c>
      <c r="AZ1792" s="221">
        <f t="shared" ca="1" si="63"/>
        <v>0</v>
      </c>
      <c r="BA1792" s="220" t="s">
        <v>1914</v>
      </c>
      <c r="BB1792" s="136"/>
      <c r="BC1792" s="136"/>
      <c r="BD1792" s="136"/>
      <c r="BE1792" s="136"/>
      <c r="BF1792" s="221">
        <f t="shared" ca="1" si="64"/>
        <v>0</v>
      </c>
      <c r="BG1792" s="221">
        <f t="shared" ca="1" si="65"/>
        <v>0</v>
      </c>
      <c r="BH1792" s="221">
        <f t="shared" ca="1" si="66"/>
        <v>0</v>
      </c>
      <c r="BI1792" s="221">
        <f t="shared" ca="1" si="67"/>
        <v>0</v>
      </c>
      <c r="BJ1792" s="221">
        <f t="shared" ca="1" si="68"/>
        <v>0</v>
      </c>
      <c r="BK1792" s="220" t="s">
        <v>1914</v>
      </c>
      <c r="BL1792" s="136"/>
      <c r="BM1792" s="136"/>
      <c r="BN1792" s="136"/>
      <c r="BO1792" s="136"/>
      <c r="BP1792" s="221">
        <f t="shared" ca="1" si="69"/>
        <v>0</v>
      </c>
      <c r="BQ1792" s="221">
        <f t="shared" ca="1" si="70"/>
        <v>0</v>
      </c>
      <c r="BR1792" s="221">
        <f t="shared" ca="1" si="37"/>
        <v>0</v>
      </c>
      <c r="BS1792" s="221">
        <f t="shared" ca="1" si="38"/>
        <v>0</v>
      </c>
      <c r="BT1792" s="221">
        <f t="shared" ca="1" si="71"/>
        <v>0</v>
      </c>
      <c r="BU1792" s="220" t="s">
        <v>1914</v>
      </c>
      <c r="BV1792" s="136"/>
      <c r="BW1792" s="136"/>
      <c r="BX1792" s="136"/>
      <c r="BY1792" s="136"/>
      <c r="BZ1792" s="221">
        <f t="shared" ca="1" si="72"/>
        <v>0</v>
      </c>
      <c r="CA1792" s="221">
        <f t="shared" ca="1" si="73"/>
        <v>0</v>
      </c>
      <c r="CB1792" s="221">
        <f t="shared" ca="1" si="74"/>
        <v>0</v>
      </c>
      <c r="CC1792" s="221">
        <f t="shared" ca="1" si="75"/>
        <v>0</v>
      </c>
      <c r="CD1792" s="221">
        <f t="shared" ca="1" si="76"/>
        <v>0</v>
      </c>
      <c r="CE1792" s="220" t="s">
        <v>1914</v>
      </c>
      <c r="CF1792" s="136"/>
      <c r="CG1792" s="136"/>
      <c r="CH1792" s="136"/>
      <c r="CI1792" s="136"/>
      <c r="CJ1792" s="221">
        <f t="shared" ca="1" si="77"/>
        <v>0</v>
      </c>
      <c r="CK1792" s="221">
        <f t="shared" ca="1" si="78"/>
        <v>0</v>
      </c>
      <c r="CL1792" s="221">
        <f t="shared" ca="1" si="79"/>
        <v>0</v>
      </c>
      <c r="CM1792" s="221">
        <f t="shared" ca="1" si="80"/>
        <v>0</v>
      </c>
      <c r="CN1792" s="221">
        <f t="shared" ca="1" si="81"/>
        <v>0</v>
      </c>
      <c r="CO1792" s="220" t="s">
        <v>1914</v>
      </c>
      <c r="CP1792" s="136"/>
      <c r="CQ1792" s="136"/>
      <c r="CR1792" s="136"/>
      <c r="CS1792" s="136"/>
      <c r="CT1792" s="221">
        <f t="shared" ca="1" si="82"/>
        <v>0</v>
      </c>
      <c r="CU1792" s="221">
        <f t="shared" ca="1" si="83"/>
        <v>0</v>
      </c>
      <c r="CV1792" s="221">
        <f t="shared" ca="1" si="84"/>
        <v>0</v>
      </c>
      <c r="CW1792" s="221">
        <f t="shared" ca="1" si="85"/>
        <v>0</v>
      </c>
      <c r="CX1792" s="221">
        <f t="shared" ca="1" si="86"/>
        <v>0</v>
      </c>
      <c r="CY1792" s="220" t="s">
        <v>1914</v>
      </c>
      <c r="CZ1792" s="136"/>
      <c r="DA1792" s="136"/>
      <c r="DB1792" s="136"/>
      <c r="DC1792" s="136"/>
      <c r="DD1792" s="221">
        <f t="shared" ca="1" si="87"/>
        <v>0</v>
      </c>
      <c r="DE1792" s="221">
        <f t="shared" ca="1" si="88"/>
        <v>0</v>
      </c>
      <c r="DF1792" s="221">
        <f t="shared" ca="1" si="89"/>
        <v>0</v>
      </c>
      <c r="DG1792" s="221">
        <f t="shared" ca="1" si="90"/>
        <v>0</v>
      </c>
      <c r="DH1792" s="221">
        <f t="shared" ca="1" si="91"/>
        <v>0</v>
      </c>
      <c r="DI1792" s="220" t="s">
        <v>1914</v>
      </c>
      <c r="DJ1792" s="136"/>
      <c r="DK1792" s="136"/>
      <c r="DL1792" s="136"/>
      <c r="DM1792" s="136"/>
      <c r="DN1792" s="221">
        <f t="shared" ca="1" si="92"/>
        <v>0</v>
      </c>
      <c r="DO1792" s="221">
        <f t="shared" ca="1" si="93"/>
        <v>0</v>
      </c>
      <c r="DP1792" s="221">
        <f t="shared" ca="1" si="94"/>
        <v>0</v>
      </c>
      <c r="DQ1792" s="221">
        <f t="shared" ca="1" si="95"/>
        <v>0</v>
      </c>
      <c r="DR1792" s="221">
        <f t="shared" ca="1" si="96"/>
        <v>0</v>
      </c>
      <c r="DS1792" s="220" t="s">
        <v>1914</v>
      </c>
      <c r="DT1792" s="136"/>
      <c r="DU1792" s="136"/>
      <c r="DV1792" s="136"/>
      <c r="DW1792" s="136"/>
      <c r="DX1792" s="221">
        <f t="shared" ca="1" si="97"/>
        <v>0</v>
      </c>
      <c r="DY1792" s="221">
        <f t="shared" ca="1" si="98"/>
        <v>0</v>
      </c>
      <c r="DZ1792" s="221">
        <f t="shared" ca="1" si="99"/>
        <v>0</v>
      </c>
      <c r="EA1792" s="221">
        <f t="shared" ca="1" si="100"/>
        <v>0</v>
      </c>
      <c r="EB1792" s="221">
        <f t="shared" ca="1" si="101"/>
        <v>0</v>
      </c>
      <c r="EC1792" s="220" t="s">
        <v>1914</v>
      </c>
      <c r="ED1792" s="136"/>
      <c r="EE1792" s="136"/>
      <c r="EF1792" s="136"/>
      <c r="EG1792" s="136"/>
      <c r="EH1792" s="221">
        <f t="shared" ca="1" si="102"/>
        <v>0</v>
      </c>
      <c r="EI1792" s="221">
        <f t="shared" ca="1" si="103"/>
        <v>0</v>
      </c>
      <c r="EJ1792" s="221">
        <f t="shared" ca="1" si="104"/>
        <v>0</v>
      </c>
      <c r="EK1792" s="221">
        <f t="shared" ca="1" si="105"/>
        <v>0</v>
      </c>
      <c r="EL1792" s="221">
        <f t="shared" ca="1" si="106"/>
        <v>0</v>
      </c>
      <c r="EM1792" s="220" t="s">
        <v>1914</v>
      </c>
      <c r="EN1792" s="136"/>
      <c r="EO1792" s="136"/>
      <c r="EP1792" s="136"/>
      <c r="EQ1792" s="136"/>
      <c r="ER1792" s="221">
        <f t="shared" ca="1" si="107"/>
        <v>0</v>
      </c>
      <c r="ES1792" s="221">
        <f t="shared" ca="1" si="108"/>
        <v>0</v>
      </c>
      <c r="ET1792" s="221">
        <f t="shared" ca="1" si="109"/>
        <v>0</v>
      </c>
      <c r="EU1792" s="221">
        <f t="shared" ca="1" si="110"/>
        <v>0</v>
      </c>
      <c r="EV1792" s="221">
        <f t="shared" ca="1" si="111"/>
        <v>0</v>
      </c>
      <c r="EW1792" s="220" t="s">
        <v>1914</v>
      </c>
      <c r="EX1792" s="136"/>
      <c r="EY1792" s="136"/>
      <c r="EZ1792" s="136"/>
      <c r="FA1792" s="136"/>
      <c r="FB1792" s="221">
        <f t="shared" ca="1" si="112"/>
        <v>0</v>
      </c>
      <c r="FC1792" s="221">
        <f t="shared" ca="1" si="113"/>
        <v>0</v>
      </c>
      <c r="FD1792" s="221">
        <f t="shared" ca="1" si="114"/>
        <v>0</v>
      </c>
      <c r="FE1792" s="221">
        <f t="shared" ca="1" si="115"/>
        <v>0</v>
      </c>
      <c r="FF1792" s="221">
        <f t="shared" ca="1" si="116"/>
        <v>0</v>
      </c>
      <c r="FG1792" s="220" t="s">
        <v>1914</v>
      </c>
      <c r="FH1792" s="136"/>
      <c r="FI1792" s="136"/>
      <c r="FJ1792" s="136"/>
      <c r="FK1792" s="136"/>
      <c r="FL1792" s="221">
        <f t="shared" ca="1" si="117"/>
        <v>0</v>
      </c>
      <c r="FM1792" s="221">
        <f t="shared" ca="1" si="118"/>
        <v>0</v>
      </c>
      <c r="FN1792" s="221">
        <f t="shared" ca="1" si="119"/>
        <v>0</v>
      </c>
      <c r="FO1792" s="221">
        <f t="shared" ca="1" si="120"/>
        <v>0</v>
      </c>
      <c r="FP1792" s="221">
        <f t="shared" ca="1" si="121"/>
        <v>0</v>
      </c>
      <c r="FQ1792" s="19" t="str">
        <f ca="1">IF(FZ1792&gt;0,MAX($FQ$1787:FQ1791)+1,"")</f>
        <v/>
      </c>
      <c r="FR1792" s="220" t="s">
        <v>1914</v>
      </c>
      <c r="FU1792" s="210">
        <f t="shared" ca="1" si="122"/>
        <v>0</v>
      </c>
      <c r="FV1792" s="210">
        <f t="shared" ca="1" si="123"/>
        <v>0</v>
      </c>
      <c r="FW1792" s="210">
        <f t="shared" ca="1" si="124"/>
        <v>0</v>
      </c>
      <c r="FX1792" s="210">
        <f t="shared" ca="1" si="125"/>
        <v>0</v>
      </c>
      <c r="FY1792" s="210">
        <f t="shared" ca="1" si="126"/>
        <v>0</v>
      </c>
      <c r="FZ1792" s="210">
        <f t="shared" ca="1" si="127"/>
        <v>0</v>
      </c>
    </row>
    <row r="1793" spans="3:182" hidden="1">
      <c r="C1793" s="220" t="s">
        <v>1916</v>
      </c>
      <c r="D1793" s="136"/>
      <c r="E1793" s="136"/>
      <c r="F1793" s="136"/>
      <c r="G1793" s="136"/>
      <c r="H1793" s="221">
        <f t="shared" ca="1" si="39"/>
        <v>0</v>
      </c>
      <c r="I1793" s="221">
        <f t="shared" ca="1" si="40"/>
        <v>0</v>
      </c>
      <c r="J1793" s="221">
        <f t="shared" ca="1" si="41"/>
        <v>0</v>
      </c>
      <c r="K1793" s="221">
        <f ca="1">SUMIF(C$1810:C$1909,$C1793,J$1810:K$1909)</f>
        <v>0</v>
      </c>
      <c r="L1793" s="221">
        <f t="shared" ca="1" si="43"/>
        <v>0</v>
      </c>
      <c r="M1793" s="220" t="s">
        <v>1916</v>
      </c>
      <c r="N1793" s="136"/>
      <c r="O1793" s="136"/>
      <c r="P1793" s="136"/>
      <c r="Q1793" s="136"/>
      <c r="R1793" s="221">
        <f t="shared" ca="1" si="44"/>
        <v>0</v>
      </c>
      <c r="S1793" s="221">
        <f t="shared" ca="1" si="45"/>
        <v>0</v>
      </c>
      <c r="T1793" s="221">
        <f t="shared" ca="1" si="46"/>
        <v>0</v>
      </c>
      <c r="U1793" s="221">
        <f t="shared" ca="1" si="47"/>
        <v>0</v>
      </c>
      <c r="V1793" s="221">
        <f t="shared" ca="1" si="48"/>
        <v>0</v>
      </c>
      <c r="W1793" s="220" t="s">
        <v>1916</v>
      </c>
      <c r="X1793" s="136"/>
      <c r="Y1793" s="136"/>
      <c r="Z1793" s="136"/>
      <c r="AA1793" s="136"/>
      <c r="AB1793" s="221">
        <f t="shared" ca="1" si="49"/>
        <v>0</v>
      </c>
      <c r="AC1793" s="221">
        <f t="shared" ca="1" si="50"/>
        <v>0</v>
      </c>
      <c r="AD1793" s="221">
        <f t="shared" ca="1" si="51"/>
        <v>0</v>
      </c>
      <c r="AE1793" s="221">
        <f t="shared" ca="1" si="52"/>
        <v>0</v>
      </c>
      <c r="AF1793" s="221">
        <f t="shared" ca="1" si="53"/>
        <v>0</v>
      </c>
      <c r="AG1793" s="220" t="s">
        <v>1916</v>
      </c>
      <c r="AH1793" s="136"/>
      <c r="AI1793" s="136"/>
      <c r="AJ1793" s="136"/>
      <c r="AK1793" s="136"/>
      <c r="AL1793" s="221">
        <f t="shared" ca="1" si="54"/>
        <v>0</v>
      </c>
      <c r="AM1793" s="221">
        <f t="shared" ca="1" si="55"/>
        <v>0</v>
      </c>
      <c r="AN1793" s="221">
        <f t="shared" ca="1" si="56"/>
        <v>0</v>
      </c>
      <c r="AO1793" s="221">
        <f t="shared" ca="1" si="57"/>
        <v>0</v>
      </c>
      <c r="AP1793" s="221">
        <f t="shared" ca="1" si="58"/>
        <v>0</v>
      </c>
      <c r="AQ1793" s="220" t="s">
        <v>1916</v>
      </c>
      <c r="AR1793" s="136"/>
      <c r="AS1793" s="136"/>
      <c r="AT1793" s="136"/>
      <c r="AU1793" s="136"/>
      <c r="AV1793" s="221">
        <f t="shared" ca="1" si="59"/>
        <v>0</v>
      </c>
      <c r="AW1793" s="221">
        <f t="shared" ca="1" si="60"/>
        <v>0</v>
      </c>
      <c r="AX1793" s="221">
        <f t="shared" ca="1" si="61"/>
        <v>0</v>
      </c>
      <c r="AY1793" s="221">
        <f t="shared" ca="1" si="62"/>
        <v>0</v>
      </c>
      <c r="AZ1793" s="221">
        <f t="shared" ca="1" si="63"/>
        <v>0</v>
      </c>
      <c r="BA1793" s="220" t="s">
        <v>1916</v>
      </c>
      <c r="BB1793" s="136"/>
      <c r="BC1793" s="136"/>
      <c r="BD1793" s="136"/>
      <c r="BE1793" s="136"/>
      <c r="BF1793" s="221">
        <f t="shared" ca="1" si="64"/>
        <v>0</v>
      </c>
      <c r="BG1793" s="221">
        <f t="shared" ca="1" si="65"/>
        <v>0</v>
      </c>
      <c r="BH1793" s="221">
        <f t="shared" ca="1" si="66"/>
        <v>0</v>
      </c>
      <c r="BI1793" s="221">
        <f t="shared" ca="1" si="67"/>
        <v>0</v>
      </c>
      <c r="BJ1793" s="221">
        <f t="shared" ca="1" si="68"/>
        <v>0</v>
      </c>
      <c r="BK1793" s="220" t="s">
        <v>1916</v>
      </c>
      <c r="BL1793" s="136"/>
      <c r="BM1793" s="136"/>
      <c r="BN1793" s="136"/>
      <c r="BO1793" s="136"/>
      <c r="BP1793" s="221">
        <f ca="1">SUMIF(BK$1810:BK$1909,$C1793,BL$1810:BM$1909)</f>
        <v>0</v>
      </c>
      <c r="BQ1793" s="221">
        <f ca="1">SUMIF(BK$1810:BK$1909,$C1793,BN$1810:BO$1909)</f>
        <v>0</v>
      </c>
      <c r="BR1793" s="221">
        <f t="shared" ca="1" si="37"/>
        <v>0</v>
      </c>
      <c r="BS1793" s="221">
        <f t="shared" ca="1" si="38"/>
        <v>0</v>
      </c>
      <c r="BT1793" s="221">
        <f t="shared" ca="1" si="71"/>
        <v>0</v>
      </c>
      <c r="BU1793" s="220" t="s">
        <v>1916</v>
      </c>
      <c r="BV1793" s="136"/>
      <c r="BW1793" s="136"/>
      <c r="BX1793" s="136"/>
      <c r="BY1793" s="136"/>
      <c r="BZ1793" s="221">
        <f t="shared" ca="1" si="72"/>
        <v>0</v>
      </c>
      <c r="CA1793" s="221">
        <f t="shared" ca="1" si="73"/>
        <v>0</v>
      </c>
      <c r="CB1793" s="221">
        <f t="shared" ca="1" si="74"/>
        <v>0</v>
      </c>
      <c r="CC1793" s="221">
        <f t="shared" ca="1" si="75"/>
        <v>0</v>
      </c>
      <c r="CD1793" s="221">
        <f t="shared" ca="1" si="76"/>
        <v>0</v>
      </c>
      <c r="CE1793" s="220" t="s">
        <v>1916</v>
      </c>
      <c r="CF1793" s="136"/>
      <c r="CG1793" s="136"/>
      <c r="CH1793" s="136"/>
      <c r="CI1793" s="136"/>
      <c r="CJ1793" s="221">
        <f t="shared" ca="1" si="77"/>
        <v>0</v>
      </c>
      <c r="CK1793" s="221">
        <f t="shared" ca="1" si="78"/>
        <v>0</v>
      </c>
      <c r="CL1793" s="221">
        <f t="shared" ca="1" si="79"/>
        <v>0</v>
      </c>
      <c r="CM1793" s="221">
        <f t="shared" ca="1" si="80"/>
        <v>0</v>
      </c>
      <c r="CN1793" s="221">
        <f t="shared" ca="1" si="81"/>
        <v>0</v>
      </c>
      <c r="CO1793" s="220" t="s">
        <v>1916</v>
      </c>
      <c r="CP1793" s="136"/>
      <c r="CQ1793" s="136"/>
      <c r="CR1793" s="136"/>
      <c r="CS1793" s="136"/>
      <c r="CT1793" s="221">
        <f t="shared" ca="1" si="82"/>
        <v>0</v>
      </c>
      <c r="CU1793" s="221">
        <f t="shared" ca="1" si="83"/>
        <v>0</v>
      </c>
      <c r="CV1793" s="221">
        <f t="shared" ca="1" si="84"/>
        <v>0</v>
      </c>
      <c r="CW1793" s="221">
        <f t="shared" ca="1" si="85"/>
        <v>0</v>
      </c>
      <c r="CX1793" s="221">
        <f t="shared" ca="1" si="86"/>
        <v>0</v>
      </c>
      <c r="CY1793" s="220" t="s">
        <v>1916</v>
      </c>
      <c r="CZ1793" s="136"/>
      <c r="DA1793" s="136"/>
      <c r="DB1793" s="136"/>
      <c r="DC1793" s="136"/>
      <c r="DD1793" s="221">
        <f t="shared" ca="1" si="87"/>
        <v>0</v>
      </c>
      <c r="DE1793" s="221">
        <f t="shared" ca="1" si="88"/>
        <v>0</v>
      </c>
      <c r="DF1793" s="221">
        <f t="shared" ca="1" si="89"/>
        <v>0</v>
      </c>
      <c r="DG1793" s="221">
        <f t="shared" ca="1" si="90"/>
        <v>0</v>
      </c>
      <c r="DH1793" s="221">
        <f t="shared" ca="1" si="91"/>
        <v>0</v>
      </c>
      <c r="DI1793" s="220" t="s">
        <v>1916</v>
      </c>
      <c r="DJ1793" s="136"/>
      <c r="DK1793" s="136"/>
      <c r="DL1793" s="136"/>
      <c r="DM1793" s="136"/>
      <c r="DN1793" s="221">
        <f t="shared" ca="1" si="92"/>
        <v>0</v>
      </c>
      <c r="DO1793" s="221">
        <f t="shared" ca="1" si="93"/>
        <v>0</v>
      </c>
      <c r="DP1793" s="221">
        <f t="shared" ca="1" si="94"/>
        <v>0</v>
      </c>
      <c r="DQ1793" s="221">
        <f t="shared" ca="1" si="95"/>
        <v>0</v>
      </c>
      <c r="DR1793" s="221">
        <f t="shared" ca="1" si="96"/>
        <v>0</v>
      </c>
      <c r="DS1793" s="220" t="s">
        <v>1916</v>
      </c>
      <c r="DT1793" s="136"/>
      <c r="DU1793" s="136"/>
      <c r="DV1793" s="136"/>
      <c r="DW1793" s="136"/>
      <c r="DX1793" s="221">
        <f t="shared" ca="1" si="97"/>
        <v>0</v>
      </c>
      <c r="DY1793" s="221">
        <f t="shared" ca="1" si="98"/>
        <v>0</v>
      </c>
      <c r="DZ1793" s="221">
        <f t="shared" ca="1" si="99"/>
        <v>0</v>
      </c>
      <c r="EA1793" s="221">
        <f t="shared" ca="1" si="100"/>
        <v>0</v>
      </c>
      <c r="EB1793" s="221">
        <f t="shared" ca="1" si="101"/>
        <v>0</v>
      </c>
      <c r="EC1793" s="220" t="s">
        <v>1916</v>
      </c>
      <c r="ED1793" s="136"/>
      <c r="EE1793" s="136"/>
      <c r="EF1793" s="136"/>
      <c r="EG1793" s="136"/>
      <c r="EH1793" s="221">
        <f t="shared" ca="1" si="102"/>
        <v>0</v>
      </c>
      <c r="EI1793" s="221">
        <f t="shared" ca="1" si="103"/>
        <v>0</v>
      </c>
      <c r="EJ1793" s="221">
        <f t="shared" ca="1" si="104"/>
        <v>0</v>
      </c>
      <c r="EK1793" s="221">
        <f t="shared" ca="1" si="105"/>
        <v>0</v>
      </c>
      <c r="EL1793" s="221">
        <f t="shared" ca="1" si="106"/>
        <v>0</v>
      </c>
      <c r="EM1793" s="220" t="s">
        <v>1916</v>
      </c>
      <c r="EN1793" s="136"/>
      <c r="EO1793" s="136"/>
      <c r="EP1793" s="136"/>
      <c r="EQ1793" s="136"/>
      <c r="ER1793" s="221">
        <f t="shared" ca="1" si="107"/>
        <v>0</v>
      </c>
      <c r="ES1793" s="221">
        <f t="shared" ca="1" si="108"/>
        <v>0</v>
      </c>
      <c r="ET1793" s="221">
        <f t="shared" ca="1" si="109"/>
        <v>0</v>
      </c>
      <c r="EU1793" s="221">
        <f t="shared" ca="1" si="110"/>
        <v>0</v>
      </c>
      <c r="EV1793" s="221">
        <f t="shared" ca="1" si="111"/>
        <v>0</v>
      </c>
      <c r="EW1793" s="220" t="s">
        <v>1916</v>
      </c>
      <c r="EX1793" s="136"/>
      <c r="EY1793" s="136"/>
      <c r="EZ1793" s="136"/>
      <c r="FA1793" s="136"/>
      <c r="FB1793" s="221">
        <f ca="1">SUMIF(EW$1810:EW$1909,$C1793,EX$1810:EY$1909)</f>
        <v>0</v>
      </c>
      <c r="FC1793" s="221">
        <f t="shared" ca="1" si="113"/>
        <v>0</v>
      </c>
      <c r="FD1793" s="221">
        <f t="shared" ca="1" si="114"/>
        <v>0</v>
      </c>
      <c r="FE1793" s="221">
        <f t="shared" ca="1" si="115"/>
        <v>0</v>
      </c>
      <c r="FF1793" s="221">
        <f t="shared" ca="1" si="116"/>
        <v>0</v>
      </c>
      <c r="FG1793" s="220" t="s">
        <v>1916</v>
      </c>
      <c r="FH1793" s="136"/>
      <c r="FI1793" s="136"/>
      <c r="FJ1793" s="136"/>
      <c r="FK1793" s="136"/>
      <c r="FL1793" s="221">
        <f t="shared" ca="1" si="117"/>
        <v>0</v>
      </c>
      <c r="FM1793" s="221">
        <f t="shared" ca="1" si="118"/>
        <v>0</v>
      </c>
      <c r="FN1793" s="221">
        <f t="shared" ca="1" si="119"/>
        <v>0</v>
      </c>
      <c r="FO1793" s="221">
        <f t="shared" ca="1" si="120"/>
        <v>0</v>
      </c>
      <c r="FP1793" s="221">
        <f t="shared" ca="1" si="121"/>
        <v>0</v>
      </c>
      <c r="FQ1793" s="19" t="str">
        <f ca="1">IF(FZ1793&gt;0,MAX($FQ$1787:FQ1792)+1,"")</f>
        <v/>
      </c>
      <c r="FR1793" s="220" t="s">
        <v>1916</v>
      </c>
      <c r="FU1793" s="210">
        <f t="shared" ca="1" si="122"/>
        <v>0</v>
      </c>
      <c r="FV1793" s="210">
        <f t="shared" ca="1" si="123"/>
        <v>0</v>
      </c>
      <c r="FW1793" s="210">
        <f t="shared" ca="1" si="124"/>
        <v>0</v>
      </c>
      <c r="FX1793" s="210">
        <f t="shared" ca="1" si="125"/>
        <v>0</v>
      </c>
      <c r="FY1793" s="210">
        <f t="shared" ca="1" si="126"/>
        <v>0</v>
      </c>
      <c r="FZ1793" s="210">
        <f t="shared" ca="1" si="127"/>
        <v>0</v>
      </c>
    </row>
    <row r="1794" spans="3:182" hidden="1">
      <c r="C1794" s="220" t="s">
        <v>1918</v>
      </c>
      <c r="D1794" s="136"/>
      <c r="E1794" s="136"/>
      <c r="F1794" s="136"/>
      <c r="G1794" s="136"/>
      <c r="H1794" s="221">
        <f t="shared" ca="1" si="39"/>
        <v>0</v>
      </c>
      <c r="I1794" s="221">
        <f t="shared" ca="1" si="40"/>
        <v>0</v>
      </c>
      <c r="J1794" s="221">
        <f t="shared" ca="1" si="41"/>
        <v>0</v>
      </c>
      <c r="K1794" s="221">
        <f t="shared" ca="1" si="42"/>
        <v>0</v>
      </c>
      <c r="L1794" s="221">
        <f t="shared" ca="1" si="43"/>
        <v>0</v>
      </c>
      <c r="M1794" s="220" t="s">
        <v>1918</v>
      </c>
      <c r="N1794" s="136"/>
      <c r="O1794" s="136"/>
      <c r="P1794" s="136"/>
      <c r="Q1794" s="136"/>
      <c r="R1794" s="221">
        <f t="shared" ca="1" si="44"/>
        <v>0</v>
      </c>
      <c r="S1794" s="221">
        <f t="shared" ca="1" si="45"/>
        <v>0</v>
      </c>
      <c r="T1794" s="221">
        <f t="shared" ca="1" si="46"/>
        <v>0</v>
      </c>
      <c r="U1794" s="221">
        <f t="shared" ca="1" si="47"/>
        <v>0</v>
      </c>
      <c r="V1794" s="221">
        <f t="shared" ca="1" si="48"/>
        <v>0</v>
      </c>
      <c r="W1794" s="220" t="s">
        <v>1918</v>
      </c>
      <c r="X1794" s="136"/>
      <c r="Y1794" s="136"/>
      <c r="Z1794" s="136"/>
      <c r="AA1794" s="136"/>
      <c r="AB1794" s="221">
        <f t="shared" ca="1" si="49"/>
        <v>0</v>
      </c>
      <c r="AC1794" s="221">
        <f t="shared" ca="1" si="50"/>
        <v>0</v>
      </c>
      <c r="AD1794" s="221">
        <f t="shared" ca="1" si="51"/>
        <v>0</v>
      </c>
      <c r="AE1794" s="221">
        <f t="shared" ca="1" si="52"/>
        <v>0</v>
      </c>
      <c r="AF1794" s="221">
        <f t="shared" ca="1" si="53"/>
        <v>0</v>
      </c>
      <c r="AG1794" s="220" t="s">
        <v>1918</v>
      </c>
      <c r="AH1794" s="136"/>
      <c r="AI1794" s="136"/>
      <c r="AJ1794" s="136"/>
      <c r="AK1794" s="136"/>
      <c r="AL1794" s="221">
        <f t="shared" ca="1" si="54"/>
        <v>0</v>
      </c>
      <c r="AM1794" s="221">
        <f t="shared" ca="1" si="55"/>
        <v>0</v>
      </c>
      <c r="AN1794" s="221">
        <f t="shared" ca="1" si="56"/>
        <v>0</v>
      </c>
      <c r="AO1794" s="221">
        <f t="shared" ca="1" si="57"/>
        <v>0</v>
      </c>
      <c r="AP1794" s="221">
        <f t="shared" ca="1" si="58"/>
        <v>0</v>
      </c>
      <c r="AQ1794" s="220" t="s">
        <v>1918</v>
      </c>
      <c r="AR1794" s="136"/>
      <c r="AS1794" s="136"/>
      <c r="AT1794" s="136"/>
      <c r="AU1794" s="136"/>
      <c r="AV1794" s="221">
        <f t="shared" ca="1" si="59"/>
        <v>0</v>
      </c>
      <c r="AW1794" s="221">
        <f t="shared" ca="1" si="60"/>
        <v>0</v>
      </c>
      <c r="AX1794" s="221">
        <f t="shared" ca="1" si="61"/>
        <v>0</v>
      </c>
      <c r="AY1794" s="221">
        <f t="shared" ca="1" si="62"/>
        <v>0</v>
      </c>
      <c r="AZ1794" s="221">
        <f t="shared" ca="1" si="63"/>
        <v>0</v>
      </c>
      <c r="BA1794" s="220" t="s">
        <v>1918</v>
      </c>
      <c r="BB1794" s="136"/>
      <c r="BC1794" s="136"/>
      <c r="BD1794" s="136"/>
      <c r="BE1794" s="136"/>
      <c r="BF1794" s="221">
        <f t="shared" ca="1" si="64"/>
        <v>0</v>
      </c>
      <c r="BG1794" s="221">
        <f t="shared" ca="1" si="65"/>
        <v>0</v>
      </c>
      <c r="BH1794" s="221">
        <f t="shared" ca="1" si="66"/>
        <v>0</v>
      </c>
      <c r="BI1794" s="221">
        <f t="shared" ca="1" si="67"/>
        <v>0</v>
      </c>
      <c r="BJ1794" s="221">
        <f t="shared" ca="1" si="68"/>
        <v>0</v>
      </c>
      <c r="BK1794" s="220" t="s">
        <v>1918</v>
      </c>
      <c r="BL1794" s="136"/>
      <c r="BM1794" s="136"/>
      <c r="BN1794" s="136"/>
      <c r="BO1794" s="136"/>
      <c r="BP1794" s="221">
        <f t="shared" ca="1" si="69"/>
        <v>0</v>
      </c>
      <c r="BQ1794" s="221">
        <f t="shared" ca="1" si="70"/>
        <v>0</v>
      </c>
      <c r="BR1794" s="221">
        <f t="shared" ca="1" si="37"/>
        <v>0</v>
      </c>
      <c r="BS1794" s="221">
        <f t="shared" ca="1" si="38"/>
        <v>0</v>
      </c>
      <c r="BT1794" s="221">
        <f t="shared" ca="1" si="71"/>
        <v>0</v>
      </c>
      <c r="BU1794" s="220" t="s">
        <v>1918</v>
      </c>
      <c r="BV1794" s="136"/>
      <c r="BW1794" s="136"/>
      <c r="BX1794" s="136"/>
      <c r="BY1794" s="136"/>
      <c r="BZ1794" s="221">
        <f t="shared" ca="1" si="72"/>
        <v>0</v>
      </c>
      <c r="CA1794" s="221">
        <f t="shared" ca="1" si="73"/>
        <v>0</v>
      </c>
      <c r="CB1794" s="221">
        <f t="shared" ca="1" si="74"/>
        <v>0</v>
      </c>
      <c r="CC1794" s="221">
        <f t="shared" ca="1" si="75"/>
        <v>0</v>
      </c>
      <c r="CD1794" s="221">
        <f t="shared" ca="1" si="76"/>
        <v>0</v>
      </c>
      <c r="CE1794" s="220" t="s">
        <v>1918</v>
      </c>
      <c r="CF1794" s="136"/>
      <c r="CG1794" s="136"/>
      <c r="CH1794" s="136"/>
      <c r="CI1794" s="136"/>
      <c r="CJ1794" s="221">
        <f t="shared" ca="1" si="77"/>
        <v>0</v>
      </c>
      <c r="CK1794" s="221">
        <f t="shared" ca="1" si="78"/>
        <v>0</v>
      </c>
      <c r="CL1794" s="221">
        <f t="shared" ca="1" si="79"/>
        <v>0</v>
      </c>
      <c r="CM1794" s="221">
        <f t="shared" ca="1" si="80"/>
        <v>0</v>
      </c>
      <c r="CN1794" s="221">
        <f t="shared" ca="1" si="81"/>
        <v>0</v>
      </c>
      <c r="CO1794" s="220" t="s">
        <v>1918</v>
      </c>
      <c r="CP1794" s="136"/>
      <c r="CQ1794" s="136"/>
      <c r="CR1794" s="136"/>
      <c r="CS1794" s="136"/>
      <c r="CT1794" s="221">
        <f t="shared" ca="1" si="82"/>
        <v>0</v>
      </c>
      <c r="CU1794" s="221">
        <f t="shared" ca="1" si="83"/>
        <v>0</v>
      </c>
      <c r="CV1794" s="221">
        <f t="shared" ca="1" si="84"/>
        <v>0</v>
      </c>
      <c r="CW1794" s="221">
        <f t="shared" ca="1" si="85"/>
        <v>0</v>
      </c>
      <c r="CX1794" s="221">
        <f t="shared" ca="1" si="86"/>
        <v>0</v>
      </c>
      <c r="CY1794" s="220" t="s">
        <v>1918</v>
      </c>
      <c r="CZ1794" s="136"/>
      <c r="DA1794" s="136"/>
      <c r="DB1794" s="136"/>
      <c r="DC1794" s="136"/>
      <c r="DD1794" s="221">
        <f t="shared" ca="1" si="87"/>
        <v>0</v>
      </c>
      <c r="DE1794" s="221">
        <f t="shared" ca="1" si="88"/>
        <v>0</v>
      </c>
      <c r="DF1794" s="221">
        <f t="shared" ca="1" si="89"/>
        <v>0</v>
      </c>
      <c r="DG1794" s="221">
        <f t="shared" ca="1" si="90"/>
        <v>0</v>
      </c>
      <c r="DH1794" s="221">
        <f t="shared" ca="1" si="91"/>
        <v>0</v>
      </c>
      <c r="DI1794" s="220" t="s">
        <v>1918</v>
      </c>
      <c r="DJ1794" s="136"/>
      <c r="DK1794" s="136"/>
      <c r="DL1794" s="136"/>
      <c r="DM1794" s="136"/>
      <c r="DN1794" s="221">
        <f t="shared" ca="1" si="92"/>
        <v>0</v>
      </c>
      <c r="DO1794" s="221">
        <f t="shared" ca="1" si="93"/>
        <v>0</v>
      </c>
      <c r="DP1794" s="221">
        <f t="shared" ca="1" si="94"/>
        <v>0</v>
      </c>
      <c r="DQ1794" s="221">
        <f t="shared" ca="1" si="95"/>
        <v>0</v>
      </c>
      <c r="DR1794" s="221">
        <f t="shared" ca="1" si="96"/>
        <v>0</v>
      </c>
      <c r="DS1794" s="220" t="s">
        <v>1918</v>
      </c>
      <c r="DT1794" s="136"/>
      <c r="DU1794" s="136"/>
      <c r="DV1794" s="136"/>
      <c r="DW1794" s="136"/>
      <c r="DX1794" s="221">
        <f t="shared" ca="1" si="97"/>
        <v>0</v>
      </c>
      <c r="DY1794" s="221">
        <f t="shared" ca="1" si="98"/>
        <v>0</v>
      </c>
      <c r="DZ1794" s="221">
        <f t="shared" ca="1" si="99"/>
        <v>0</v>
      </c>
      <c r="EA1794" s="221">
        <f t="shared" ca="1" si="100"/>
        <v>0</v>
      </c>
      <c r="EB1794" s="221">
        <f t="shared" ca="1" si="101"/>
        <v>0</v>
      </c>
      <c r="EC1794" s="220" t="s">
        <v>1918</v>
      </c>
      <c r="ED1794" s="136"/>
      <c r="EE1794" s="136"/>
      <c r="EF1794" s="136"/>
      <c r="EG1794" s="136"/>
      <c r="EH1794" s="221">
        <f t="shared" ca="1" si="102"/>
        <v>0</v>
      </c>
      <c r="EI1794" s="221">
        <f t="shared" ca="1" si="103"/>
        <v>0</v>
      </c>
      <c r="EJ1794" s="221">
        <f t="shared" ca="1" si="104"/>
        <v>0</v>
      </c>
      <c r="EK1794" s="221">
        <f t="shared" ca="1" si="105"/>
        <v>0</v>
      </c>
      <c r="EL1794" s="221">
        <f t="shared" ca="1" si="106"/>
        <v>0</v>
      </c>
      <c r="EM1794" s="220" t="s">
        <v>1918</v>
      </c>
      <c r="EN1794" s="136"/>
      <c r="EO1794" s="136"/>
      <c r="EP1794" s="136"/>
      <c r="EQ1794" s="136"/>
      <c r="ER1794" s="221">
        <f t="shared" ca="1" si="107"/>
        <v>0</v>
      </c>
      <c r="ES1794" s="221">
        <f t="shared" ca="1" si="108"/>
        <v>0</v>
      </c>
      <c r="ET1794" s="221">
        <f t="shared" ca="1" si="109"/>
        <v>0</v>
      </c>
      <c r="EU1794" s="221">
        <f t="shared" ca="1" si="110"/>
        <v>0</v>
      </c>
      <c r="EV1794" s="221">
        <f t="shared" ca="1" si="111"/>
        <v>0</v>
      </c>
      <c r="EW1794" s="220" t="s">
        <v>1918</v>
      </c>
      <c r="EX1794" s="136"/>
      <c r="EY1794" s="136"/>
      <c r="EZ1794" s="136"/>
      <c r="FA1794" s="136"/>
      <c r="FB1794" s="221">
        <f t="shared" ca="1" si="112"/>
        <v>0</v>
      </c>
      <c r="FC1794" s="221">
        <f t="shared" ca="1" si="113"/>
        <v>0</v>
      </c>
      <c r="FD1794" s="221">
        <f t="shared" ca="1" si="114"/>
        <v>0</v>
      </c>
      <c r="FE1794" s="221">
        <f ca="1">SUMIF(EW$1810:EW$1909,$C1794,FD$1810:FE$1909)</f>
        <v>0</v>
      </c>
      <c r="FF1794" s="221">
        <f t="shared" ca="1" si="116"/>
        <v>0</v>
      </c>
      <c r="FG1794" s="220" t="s">
        <v>1918</v>
      </c>
      <c r="FH1794" s="136"/>
      <c r="FI1794" s="136"/>
      <c r="FJ1794" s="136"/>
      <c r="FK1794" s="136"/>
      <c r="FL1794" s="221">
        <f t="shared" ca="1" si="117"/>
        <v>0</v>
      </c>
      <c r="FM1794" s="221">
        <f t="shared" ca="1" si="118"/>
        <v>0</v>
      </c>
      <c r="FN1794" s="221">
        <f t="shared" ca="1" si="119"/>
        <v>0</v>
      </c>
      <c r="FO1794" s="221">
        <f t="shared" ca="1" si="120"/>
        <v>0</v>
      </c>
      <c r="FP1794" s="221">
        <f t="shared" ca="1" si="121"/>
        <v>0</v>
      </c>
      <c r="FQ1794" s="19" t="str">
        <f ca="1">IF(FZ1794&gt;0,MAX($FQ$1787:FQ1793)+1,"")</f>
        <v/>
      </c>
      <c r="FR1794" s="220" t="s">
        <v>1918</v>
      </c>
      <c r="FU1794" s="210">
        <f t="shared" ca="1" si="122"/>
        <v>0</v>
      </c>
      <c r="FV1794" s="210">
        <f t="shared" ca="1" si="123"/>
        <v>0</v>
      </c>
      <c r="FW1794" s="210">
        <f t="shared" ca="1" si="124"/>
        <v>0</v>
      </c>
      <c r="FX1794" s="210">
        <f t="shared" ca="1" si="125"/>
        <v>0</v>
      </c>
      <c r="FY1794" s="210">
        <f t="shared" ca="1" si="126"/>
        <v>0</v>
      </c>
      <c r="FZ1794" s="210">
        <f t="shared" ca="1" si="127"/>
        <v>0</v>
      </c>
    </row>
    <row r="1795" spans="3:182" hidden="1">
      <c r="C1795" s="220" t="s">
        <v>1915</v>
      </c>
      <c r="D1795" s="136"/>
      <c r="E1795" s="136"/>
      <c r="F1795" s="136"/>
      <c r="G1795" s="136"/>
      <c r="H1795" s="221">
        <f t="shared" ca="1" si="39"/>
        <v>0</v>
      </c>
      <c r="I1795" s="221">
        <f t="shared" ca="1" si="40"/>
        <v>0</v>
      </c>
      <c r="J1795" s="221">
        <f t="shared" ca="1" si="41"/>
        <v>0</v>
      </c>
      <c r="K1795" s="221">
        <f t="shared" ca="1" si="42"/>
        <v>0</v>
      </c>
      <c r="L1795" s="221">
        <f t="shared" ca="1" si="43"/>
        <v>0</v>
      </c>
      <c r="M1795" s="220" t="s">
        <v>1915</v>
      </c>
      <c r="N1795" s="136"/>
      <c r="O1795" s="136"/>
      <c r="P1795" s="136"/>
      <c r="Q1795" s="136"/>
      <c r="R1795" s="221">
        <f t="shared" ca="1" si="44"/>
        <v>0</v>
      </c>
      <c r="S1795" s="221">
        <f t="shared" ca="1" si="45"/>
        <v>0</v>
      </c>
      <c r="T1795" s="221">
        <f t="shared" ca="1" si="46"/>
        <v>0</v>
      </c>
      <c r="U1795" s="221">
        <f t="shared" ca="1" si="47"/>
        <v>0</v>
      </c>
      <c r="V1795" s="221">
        <f t="shared" ca="1" si="48"/>
        <v>0</v>
      </c>
      <c r="W1795" s="220" t="s">
        <v>1915</v>
      </c>
      <c r="X1795" s="136"/>
      <c r="Y1795" s="136"/>
      <c r="Z1795" s="136"/>
      <c r="AA1795" s="136"/>
      <c r="AB1795" s="221">
        <f t="shared" ca="1" si="49"/>
        <v>0</v>
      </c>
      <c r="AC1795" s="221">
        <f t="shared" ca="1" si="50"/>
        <v>0</v>
      </c>
      <c r="AD1795" s="221">
        <f t="shared" ca="1" si="51"/>
        <v>0</v>
      </c>
      <c r="AE1795" s="221">
        <f t="shared" ca="1" si="52"/>
        <v>0</v>
      </c>
      <c r="AF1795" s="221">
        <f t="shared" ca="1" si="53"/>
        <v>0</v>
      </c>
      <c r="AG1795" s="220" t="s">
        <v>1915</v>
      </c>
      <c r="AH1795" s="136"/>
      <c r="AI1795" s="136"/>
      <c r="AJ1795" s="136"/>
      <c r="AK1795" s="136"/>
      <c r="AL1795" s="221">
        <f t="shared" ca="1" si="54"/>
        <v>0</v>
      </c>
      <c r="AM1795" s="221">
        <f t="shared" ca="1" si="55"/>
        <v>0</v>
      </c>
      <c r="AN1795" s="221">
        <f t="shared" ca="1" si="56"/>
        <v>0</v>
      </c>
      <c r="AO1795" s="221">
        <f t="shared" ca="1" si="57"/>
        <v>0</v>
      </c>
      <c r="AP1795" s="221">
        <f t="shared" ca="1" si="58"/>
        <v>0</v>
      </c>
      <c r="AQ1795" s="220" t="s">
        <v>1915</v>
      </c>
      <c r="AR1795" s="136"/>
      <c r="AS1795" s="136"/>
      <c r="AT1795" s="136"/>
      <c r="AU1795" s="136"/>
      <c r="AV1795" s="221">
        <f t="shared" ca="1" si="59"/>
        <v>0</v>
      </c>
      <c r="AW1795" s="221">
        <f t="shared" ca="1" si="60"/>
        <v>0</v>
      </c>
      <c r="AX1795" s="221">
        <f t="shared" ca="1" si="61"/>
        <v>0</v>
      </c>
      <c r="AY1795" s="221">
        <f t="shared" ca="1" si="62"/>
        <v>0</v>
      </c>
      <c r="AZ1795" s="221">
        <f t="shared" ca="1" si="63"/>
        <v>0</v>
      </c>
      <c r="BA1795" s="220" t="s">
        <v>1915</v>
      </c>
      <c r="BB1795" s="136"/>
      <c r="BC1795" s="136"/>
      <c r="BD1795" s="136"/>
      <c r="BE1795" s="136"/>
      <c r="BF1795" s="221">
        <f t="shared" ca="1" si="64"/>
        <v>0</v>
      </c>
      <c r="BG1795" s="221">
        <f t="shared" ca="1" si="65"/>
        <v>0</v>
      </c>
      <c r="BH1795" s="221">
        <f t="shared" ca="1" si="66"/>
        <v>0</v>
      </c>
      <c r="BI1795" s="221">
        <f t="shared" ca="1" si="67"/>
        <v>0</v>
      </c>
      <c r="BJ1795" s="221">
        <f t="shared" ca="1" si="68"/>
        <v>0</v>
      </c>
      <c r="BK1795" s="220" t="s">
        <v>1915</v>
      </c>
      <c r="BL1795" s="136"/>
      <c r="BM1795" s="136"/>
      <c r="BN1795" s="136"/>
      <c r="BO1795" s="136"/>
      <c r="BP1795" s="221">
        <f t="shared" ca="1" si="69"/>
        <v>0</v>
      </c>
      <c r="BQ1795" s="221">
        <f t="shared" ca="1" si="70"/>
        <v>0</v>
      </c>
      <c r="BR1795" s="221">
        <f t="shared" ca="1" si="37"/>
        <v>0</v>
      </c>
      <c r="BS1795" s="221">
        <f t="shared" ca="1" si="38"/>
        <v>0</v>
      </c>
      <c r="BT1795" s="221">
        <f t="shared" ca="1" si="71"/>
        <v>0</v>
      </c>
      <c r="BU1795" s="220" t="s">
        <v>1915</v>
      </c>
      <c r="BV1795" s="136"/>
      <c r="BW1795" s="136"/>
      <c r="BX1795" s="136"/>
      <c r="BY1795" s="136"/>
      <c r="BZ1795" s="221">
        <f t="shared" ca="1" si="72"/>
        <v>0</v>
      </c>
      <c r="CA1795" s="221">
        <f t="shared" ca="1" si="73"/>
        <v>0</v>
      </c>
      <c r="CB1795" s="221">
        <f t="shared" ca="1" si="74"/>
        <v>0</v>
      </c>
      <c r="CC1795" s="221">
        <f t="shared" ca="1" si="75"/>
        <v>0</v>
      </c>
      <c r="CD1795" s="221">
        <f t="shared" ca="1" si="76"/>
        <v>0</v>
      </c>
      <c r="CE1795" s="220" t="s">
        <v>1915</v>
      </c>
      <c r="CF1795" s="136"/>
      <c r="CG1795" s="136"/>
      <c r="CH1795" s="136"/>
      <c r="CI1795" s="136"/>
      <c r="CJ1795" s="221">
        <f t="shared" ca="1" si="77"/>
        <v>0</v>
      </c>
      <c r="CK1795" s="221">
        <f t="shared" ca="1" si="78"/>
        <v>0</v>
      </c>
      <c r="CL1795" s="221">
        <f t="shared" ca="1" si="79"/>
        <v>0</v>
      </c>
      <c r="CM1795" s="221">
        <f t="shared" ca="1" si="80"/>
        <v>0</v>
      </c>
      <c r="CN1795" s="221">
        <f t="shared" ca="1" si="81"/>
        <v>0</v>
      </c>
      <c r="CO1795" s="220" t="s">
        <v>1915</v>
      </c>
      <c r="CP1795" s="136"/>
      <c r="CQ1795" s="136"/>
      <c r="CR1795" s="136"/>
      <c r="CS1795" s="136"/>
      <c r="CT1795" s="221">
        <f t="shared" ca="1" si="82"/>
        <v>0</v>
      </c>
      <c r="CU1795" s="221">
        <f t="shared" ca="1" si="83"/>
        <v>0</v>
      </c>
      <c r="CV1795" s="221">
        <f t="shared" ca="1" si="84"/>
        <v>0</v>
      </c>
      <c r="CW1795" s="221">
        <f t="shared" ca="1" si="85"/>
        <v>0</v>
      </c>
      <c r="CX1795" s="221">
        <f t="shared" ca="1" si="86"/>
        <v>0</v>
      </c>
      <c r="CY1795" s="220" t="s">
        <v>1915</v>
      </c>
      <c r="CZ1795" s="136"/>
      <c r="DA1795" s="136"/>
      <c r="DB1795" s="136"/>
      <c r="DC1795" s="136"/>
      <c r="DD1795" s="221">
        <f t="shared" ca="1" si="87"/>
        <v>0</v>
      </c>
      <c r="DE1795" s="221">
        <f t="shared" ca="1" si="88"/>
        <v>0</v>
      </c>
      <c r="DF1795" s="221">
        <f t="shared" ca="1" si="89"/>
        <v>0</v>
      </c>
      <c r="DG1795" s="221">
        <f t="shared" ca="1" si="90"/>
        <v>0</v>
      </c>
      <c r="DH1795" s="221">
        <f t="shared" ca="1" si="91"/>
        <v>0</v>
      </c>
      <c r="DI1795" s="220" t="s">
        <v>1915</v>
      </c>
      <c r="DJ1795" s="136"/>
      <c r="DK1795" s="136"/>
      <c r="DL1795" s="136"/>
      <c r="DM1795" s="136"/>
      <c r="DN1795" s="221">
        <f t="shared" ca="1" si="92"/>
        <v>0</v>
      </c>
      <c r="DO1795" s="221">
        <f t="shared" ca="1" si="93"/>
        <v>0</v>
      </c>
      <c r="DP1795" s="221">
        <f t="shared" ca="1" si="94"/>
        <v>0</v>
      </c>
      <c r="DQ1795" s="221">
        <f t="shared" ca="1" si="95"/>
        <v>0</v>
      </c>
      <c r="DR1795" s="221">
        <f t="shared" ca="1" si="96"/>
        <v>0</v>
      </c>
      <c r="DS1795" s="220" t="s">
        <v>1915</v>
      </c>
      <c r="DT1795" s="136"/>
      <c r="DU1795" s="136"/>
      <c r="DV1795" s="136"/>
      <c r="DW1795" s="136"/>
      <c r="DX1795" s="221">
        <f t="shared" ca="1" si="97"/>
        <v>0</v>
      </c>
      <c r="DY1795" s="221">
        <f t="shared" ca="1" si="98"/>
        <v>0</v>
      </c>
      <c r="DZ1795" s="221">
        <f t="shared" ca="1" si="99"/>
        <v>0</v>
      </c>
      <c r="EA1795" s="221">
        <f t="shared" ca="1" si="100"/>
        <v>0</v>
      </c>
      <c r="EB1795" s="221">
        <f t="shared" ca="1" si="101"/>
        <v>0</v>
      </c>
      <c r="EC1795" s="220" t="s">
        <v>1915</v>
      </c>
      <c r="ED1795" s="136"/>
      <c r="EE1795" s="136"/>
      <c r="EF1795" s="136"/>
      <c r="EG1795" s="136"/>
      <c r="EH1795" s="221">
        <f t="shared" ca="1" si="102"/>
        <v>0</v>
      </c>
      <c r="EI1795" s="221">
        <f t="shared" ca="1" si="103"/>
        <v>0</v>
      </c>
      <c r="EJ1795" s="221">
        <f t="shared" ca="1" si="104"/>
        <v>0</v>
      </c>
      <c r="EK1795" s="221">
        <f t="shared" ca="1" si="105"/>
        <v>0</v>
      </c>
      <c r="EL1795" s="221">
        <f t="shared" ca="1" si="106"/>
        <v>0</v>
      </c>
      <c r="EM1795" s="220" t="s">
        <v>1915</v>
      </c>
      <c r="EN1795" s="136"/>
      <c r="EO1795" s="136"/>
      <c r="EP1795" s="136"/>
      <c r="EQ1795" s="136"/>
      <c r="ER1795" s="221">
        <f t="shared" ca="1" si="107"/>
        <v>0</v>
      </c>
      <c r="ES1795" s="221">
        <f t="shared" ca="1" si="108"/>
        <v>0</v>
      </c>
      <c r="ET1795" s="221">
        <f t="shared" ca="1" si="109"/>
        <v>0</v>
      </c>
      <c r="EU1795" s="221">
        <f t="shared" ca="1" si="110"/>
        <v>0</v>
      </c>
      <c r="EV1795" s="221">
        <f t="shared" ca="1" si="111"/>
        <v>0</v>
      </c>
      <c r="EW1795" s="220" t="s">
        <v>1915</v>
      </c>
      <c r="EX1795" s="136"/>
      <c r="EY1795" s="136"/>
      <c r="EZ1795" s="136"/>
      <c r="FA1795" s="136"/>
      <c r="FB1795" s="221">
        <f t="shared" ca="1" si="112"/>
        <v>0</v>
      </c>
      <c r="FC1795" s="221">
        <f t="shared" ca="1" si="113"/>
        <v>0</v>
      </c>
      <c r="FD1795" s="221">
        <f t="shared" ca="1" si="114"/>
        <v>0</v>
      </c>
      <c r="FE1795" s="221">
        <f t="shared" ca="1" si="115"/>
        <v>0</v>
      </c>
      <c r="FF1795" s="221">
        <f t="shared" ca="1" si="116"/>
        <v>0</v>
      </c>
      <c r="FG1795" s="220" t="s">
        <v>1915</v>
      </c>
      <c r="FH1795" s="136"/>
      <c r="FI1795" s="136"/>
      <c r="FJ1795" s="136"/>
      <c r="FK1795" s="136"/>
      <c r="FL1795" s="221">
        <f t="shared" ca="1" si="117"/>
        <v>0</v>
      </c>
      <c r="FM1795" s="221">
        <f t="shared" ca="1" si="118"/>
        <v>0</v>
      </c>
      <c r="FN1795" s="221">
        <f t="shared" ca="1" si="119"/>
        <v>0</v>
      </c>
      <c r="FO1795" s="221">
        <f t="shared" ca="1" si="120"/>
        <v>0</v>
      </c>
      <c r="FP1795" s="221">
        <f t="shared" ca="1" si="121"/>
        <v>0</v>
      </c>
      <c r="FQ1795" s="19" t="str">
        <f ca="1">IF(FZ1795&gt;0,MAX($FQ$1787:FQ1794)+1,"")</f>
        <v/>
      </c>
      <c r="FR1795" s="220" t="s">
        <v>1915</v>
      </c>
      <c r="FU1795" s="210">
        <f t="shared" ca="1" si="122"/>
        <v>0</v>
      </c>
      <c r="FV1795" s="210">
        <f t="shared" ca="1" si="123"/>
        <v>0</v>
      </c>
      <c r="FW1795" s="210">
        <f t="shared" ca="1" si="124"/>
        <v>0</v>
      </c>
      <c r="FX1795" s="210">
        <f t="shared" ca="1" si="125"/>
        <v>0</v>
      </c>
      <c r="FY1795" s="210">
        <f t="shared" ca="1" si="126"/>
        <v>0</v>
      </c>
      <c r="FZ1795" s="210">
        <f t="shared" ca="1" si="127"/>
        <v>0</v>
      </c>
    </row>
    <row r="1796" spans="3:182" hidden="1">
      <c r="C1796" s="220" t="s">
        <v>1923</v>
      </c>
      <c r="D1796" s="136"/>
      <c r="E1796" s="136"/>
      <c r="F1796" s="136"/>
      <c r="G1796" s="136"/>
      <c r="H1796" s="221">
        <f t="shared" ca="1" si="39"/>
        <v>0</v>
      </c>
      <c r="I1796" s="221">
        <f t="shared" ca="1" si="40"/>
        <v>0</v>
      </c>
      <c r="J1796" s="221">
        <f t="shared" ca="1" si="41"/>
        <v>0</v>
      </c>
      <c r="K1796" s="221">
        <f t="shared" ca="1" si="42"/>
        <v>0</v>
      </c>
      <c r="L1796" s="221">
        <f t="shared" ca="1" si="43"/>
        <v>0</v>
      </c>
      <c r="M1796" s="220" t="s">
        <v>1923</v>
      </c>
      <c r="N1796" s="136"/>
      <c r="O1796" s="136"/>
      <c r="P1796" s="136"/>
      <c r="Q1796" s="136"/>
      <c r="R1796" s="221">
        <f t="shared" ca="1" si="44"/>
        <v>0</v>
      </c>
      <c r="S1796" s="221">
        <f t="shared" ca="1" si="45"/>
        <v>0</v>
      </c>
      <c r="T1796" s="221">
        <f t="shared" ca="1" si="46"/>
        <v>0</v>
      </c>
      <c r="U1796" s="221">
        <f t="shared" ca="1" si="47"/>
        <v>0</v>
      </c>
      <c r="V1796" s="221">
        <f t="shared" ca="1" si="48"/>
        <v>0</v>
      </c>
      <c r="W1796" s="220" t="s">
        <v>1923</v>
      </c>
      <c r="X1796" s="136"/>
      <c r="Y1796" s="136"/>
      <c r="Z1796" s="136"/>
      <c r="AA1796" s="136"/>
      <c r="AB1796" s="221">
        <f t="shared" ca="1" si="49"/>
        <v>0</v>
      </c>
      <c r="AC1796" s="221">
        <f t="shared" ca="1" si="50"/>
        <v>0</v>
      </c>
      <c r="AD1796" s="221">
        <f t="shared" ca="1" si="51"/>
        <v>0</v>
      </c>
      <c r="AE1796" s="221">
        <f t="shared" ca="1" si="52"/>
        <v>0</v>
      </c>
      <c r="AF1796" s="221">
        <f t="shared" ca="1" si="53"/>
        <v>0</v>
      </c>
      <c r="AG1796" s="220" t="s">
        <v>1923</v>
      </c>
      <c r="AH1796" s="136"/>
      <c r="AI1796" s="136"/>
      <c r="AJ1796" s="136"/>
      <c r="AK1796" s="136"/>
      <c r="AL1796" s="221">
        <f t="shared" ca="1" si="54"/>
        <v>0</v>
      </c>
      <c r="AM1796" s="221">
        <f t="shared" ca="1" si="55"/>
        <v>0</v>
      </c>
      <c r="AN1796" s="221">
        <f t="shared" ca="1" si="56"/>
        <v>0</v>
      </c>
      <c r="AO1796" s="221">
        <f t="shared" ca="1" si="57"/>
        <v>0</v>
      </c>
      <c r="AP1796" s="221">
        <f t="shared" ca="1" si="58"/>
        <v>0</v>
      </c>
      <c r="AQ1796" s="220" t="s">
        <v>1923</v>
      </c>
      <c r="AR1796" s="136"/>
      <c r="AS1796" s="136"/>
      <c r="AT1796" s="136"/>
      <c r="AU1796" s="136"/>
      <c r="AV1796" s="221">
        <f t="shared" ca="1" si="59"/>
        <v>0</v>
      </c>
      <c r="AW1796" s="221">
        <f t="shared" ca="1" si="60"/>
        <v>0</v>
      </c>
      <c r="AX1796" s="221">
        <f t="shared" ca="1" si="61"/>
        <v>0</v>
      </c>
      <c r="AY1796" s="221">
        <f t="shared" ca="1" si="62"/>
        <v>0</v>
      </c>
      <c r="AZ1796" s="221">
        <f t="shared" ca="1" si="63"/>
        <v>0</v>
      </c>
      <c r="BA1796" s="220" t="s">
        <v>1923</v>
      </c>
      <c r="BB1796" s="136"/>
      <c r="BC1796" s="136"/>
      <c r="BD1796" s="136"/>
      <c r="BE1796" s="136"/>
      <c r="BF1796" s="221">
        <f t="shared" ca="1" si="64"/>
        <v>0</v>
      </c>
      <c r="BG1796" s="221">
        <f t="shared" ca="1" si="65"/>
        <v>0</v>
      </c>
      <c r="BH1796" s="221">
        <f t="shared" ca="1" si="66"/>
        <v>0</v>
      </c>
      <c r="BI1796" s="221">
        <f t="shared" ca="1" si="67"/>
        <v>0</v>
      </c>
      <c r="BJ1796" s="221">
        <f t="shared" ca="1" si="68"/>
        <v>0</v>
      </c>
      <c r="BK1796" s="220" t="s">
        <v>1923</v>
      </c>
      <c r="BL1796" s="136"/>
      <c r="BM1796" s="136"/>
      <c r="BN1796" s="136"/>
      <c r="BO1796" s="136"/>
      <c r="BP1796" s="221">
        <f t="shared" ca="1" si="69"/>
        <v>0</v>
      </c>
      <c r="BQ1796" s="221">
        <f t="shared" ca="1" si="70"/>
        <v>0</v>
      </c>
      <c r="BR1796" s="221">
        <f t="shared" ca="1" si="37"/>
        <v>0</v>
      </c>
      <c r="BS1796" s="221">
        <f t="shared" ca="1" si="38"/>
        <v>0</v>
      </c>
      <c r="BT1796" s="221">
        <f t="shared" ca="1" si="71"/>
        <v>0</v>
      </c>
      <c r="BU1796" s="220" t="s">
        <v>1923</v>
      </c>
      <c r="BV1796" s="136"/>
      <c r="BW1796" s="136"/>
      <c r="BX1796" s="136"/>
      <c r="BY1796" s="136"/>
      <c r="BZ1796" s="221">
        <f t="shared" ca="1" si="72"/>
        <v>0</v>
      </c>
      <c r="CA1796" s="221">
        <f t="shared" ca="1" si="73"/>
        <v>0</v>
      </c>
      <c r="CB1796" s="221">
        <f t="shared" ca="1" si="74"/>
        <v>0</v>
      </c>
      <c r="CC1796" s="221">
        <f t="shared" ca="1" si="75"/>
        <v>0</v>
      </c>
      <c r="CD1796" s="221">
        <f t="shared" ca="1" si="76"/>
        <v>0</v>
      </c>
      <c r="CE1796" s="220" t="s">
        <v>1923</v>
      </c>
      <c r="CF1796" s="136"/>
      <c r="CG1796" s="136"/>
      <c r="CH1796" s="136"/>
      <c r="CI1796" s="136"/>
      <c r="CJ1796" s="221">
        <f t="shared" ca="1" si="77"/>
        <v>0</v>
      </c>
      <c r="CK1796" s="221">
        <f t="shared" ca="1" si="78"/>
        <v>0</v>
      </c>
      <c r="CL1796" s="221">
        <f t="shared" ca="1" si="79"/>
        <v>0</v>
      </c>
      <c r="CM1796" s="221">
        <f t="shared" ca="1" si="80"/>
        <v>0</v>
      </c>
      <c r="CN1796" s="221">
        <f t="shared" ca="1" si="81"/>
        <v>0</v>
      </c>
      <c r="CO1796" s="220" t="s">
        <v>1923</v>
      </c>
      <c r="CP1796" s="136"/>
      <c r="CQ1796" s="136"/>
      <c r="CR1796" s="136"/>
      <c r="CS1796" s="136"/>
      <c r="CT1796" s="221">
        <f t="shared" ca="1" si="82"/>
        <v>0</v>
      </c>
      <c r="CU1796" s="221">
        <f t="shared" ca="1" si="83"/>
        <v>0</v>
      </c>
      <c r="CV1796" s="221">
        <f t="shared" ca="1" si="84"/>
        <v>0</v>
      </c>
      <c r="CW1796" s="221">
        <f t="shared" ca="1" si="85"/>
        <v>0</v>
      </c>
      <c r="CX1796" s="221">
        <f t="shared" ca="1" si="86"/>
        <v>0</v>
      </c>
      <c r="CY1796" s="220" t="s">
        <v>1923</v>
      </c>
      <c r="CZ1796" s="136"/>
      <c r="DA1796" s="136"/>
      <c r="DB1796" s="136"/>
      <c r="DC1796" s="136"/>
      <c r="DD1796" s="221">
        <f t="shared" ca="1" si="87"/>
        <v>0</v>
      </c>
      <c r="DE1796" s="221">
        <f t="shared" ca="1" si="88"/>
        <v>0</v>
      </c>
      <c r="DF1796" s="221">
        <f t="shared" ca="1" si="89"/>
        <v>0</v>
      </c>
      <c r="DG1796" s="221">
        <f t="shared" ca="1" si="90"/>
        <v>0</v>
      </c>
      <c r="DH1796" s="221">
        <f t="shared" ca="1" si="91"/>
        <v>0</v>
      </c>
      <c r="DI1796" s="220" t="s">
        <v>1923</v>
      </c>
      <c r="DJ1796" s="136"/>
      <c r="DK1796" s="136"/>
      <c r="DL1796" s="136"/>
      <c r="DM1796" s="136"/>
      <c r="DN1796" s="221">
        <f t="shared" ca="1" si="92"/>
        <v>0</v>
      </c>
      <c r="DO1796" s="221">
        <f t="shared" ca="1" si="93"/>
        <v>0</v>
      </c>
      <c r="DP1796" s="221">
        <f t="shared" ca="1" si="94"/>
        <v>0</v>
      </c>
      <c r="DQ1796" s="221">
        <f t="shared" ca="1" si="95"/>
        <v>0</v>
      </c>
      <c r="DR1796" s="221">
        <f t="shared" ca="1" si="96"/>
        <v>0</v>
      </c>
      <c r="DS1796" s="220" t="s">
        <v>1923</v>
      </c>
      <c r="DT1796" s="136"/>
      <c r="DU1796" s="136"/>
      <c r="DV1796" s="136"/>
      <c r="DW1796" s="136"/>
      <c r="DX1796" s="221">
        <f t="shared" ca="1" si="97"/>
        <v>0</v>
      </c>
      <c r="DY1796" s="221">
        <f t="shared" ca="1" si="98"/>
        <v>0</v>
      </c>
      <c r="DZ1796" s="221">
        <f t="shared" ca="1" si="99"/>
        <v>0</v>
      </c>
      <c r="EA1796" s="221">
        <f t="shared" ca="1" si="100"/>
        <v>0</v>
      </c>
      <c r="EB1796" s="221">
        <f t="shared" ca="1" si="101"/>
        <v>0</v>
      </c>
      <c r="EC1796" s="220" t="s">
        <v>1923</v>
      </c>
      <c r="ED1796" s="136"/>
      <c r="EE1796" s="136"/>
      <c r="EF1796" s="136"/>
      <c r="EG1796" s="136"/>
      <c r="EH1796" s="221">
        <f t="shared" ca="1" si="102"/>
        <v>0</v>
      </c>
      <c r="EI1796" s="221">
        <f t="shared" ca="1" si="103"/>
        <v>0</v>
      </c>
      <c r="EJ1796" s="221">
        <f t="shared" ca="1" si="104"/>
        <v>0</v>
      </c>
      <c r="EK1796" s="221">
        <f t="shared" ca="1" si="105"/>
        <v>0</v>
      </c>
      <c r="EL1796" s="221">
        <f t="shared" ca="1" si="106"/>
        <v>0</v>
      </c>
      <c r="EM1796" s="220" t="s">
        <v>1923</v>
      </c>
      <c r="EN1796" s="136"/>
      <c r="EO1796" s="136"/>
      <c r="EP1796" s="136"/>
      <c r="EQ1796" s="136"/>
      <c r="ER1796" s="221">
        <f t="shared" ca="1" si="107"/>
        <v>0</v>
      </c>
      <c r="ES1796" s="221">
        <f t="shared" ca="1" si="108"/>
        <v>0</v>
      </c>
      <c r="ET1796" s="221">
        <f t="shared" ca="1" si="109"/>
        <v>0</v>
      </c>
      <c r="EU1796" s="221">
        <f t="shared" ca="1" si="110"/>
        <v>0</v>
      </c>
      <c r="EV1796" s="221">
        <f t="shared" ca="1" si="111"/>
        <v>0</v>
      </c>
      <c r="EW1796" s="220" t="s">
        <v>1923</v>
      </c>
      <c r="EX1796" s="136"/>
      <c r="EY1796" s="136"/>
      <c r="EZ1796" s="136"/>
      <c r="FA1796" s="136"/>
      <c r="FB1796" s="221">
        <f t="shared" ca="1" si="112"/>
        <v>0</v>
      </c>
      <c r="FC1796" s="221">
        <f t="shared" ca="1" si="113"/>
        <v>0</v>
      </c>
      <c r="FD1796" s="221">
        <f t="shared" ca="1" si="114"/>
        <v>0</v>
      </c>
      <c r="FE1796" s="221">
        <f t="shared" ca="1" si="115"/>
        <v>0</v>
      </c>
      <c r="FF1796" s="221">
        <f t="shared" ca="1" si="116"/>
        <v>0</v>
      </c>
      <c r="FG1796" s="220" t="s">
        <v>1923</v>
      </c>
      <c r="FH1796" s="136"/>
      <c r="FI1796" s="136"/>
      <c r="FJ1796" s="136"/>
      <c r="FK1796" s="136"/>
      <c r="FL1796" s="221">
        <f t="shared" ca="1" si="117"/>
        <v>0</v>
      </c>
      <c r="FM1796" s="221">
        <f t="shared" ca="1" si="118"/>
        <v>0</v>
      </c>
      <c r="FN1796" s="221">
        <f t="shared" ca="1" si="119"/>
        <v>0</v>
      </c>
      <c r="FO1796" s="221">
        <f t="shared" ca="1" si="120"/>
        <v>0</v>
      </c>
      <c r="FP1796" s="221">
        <f t="shared" ca="1" si="121"/>
        <v>0</v>
      </c>
      <c r="FQ1796" s="19" t="str">
        <f ca="1">IF(FZ1796&gt;0,MAX($FQ$1787:FQ1795)+1,"")</f>
        <v/>
      </c>
      <c r="FR1796" s="220" t="s">
        <v>1923</v>
      </c>
      <c r="FU1796" s="210">
        <f t="shared" ca="1" si="122"/>
        <v>0</v>
      </c>
      <c r="FV1796" s="210">
        <f t="shared" ca="1" si="123"/>
        <v>0</v>
      </c>
      <c r="FW1796" s="210">
        <f t="shared" ca="1" si="124"/>
        <v>0</v>
      </c>
      <c r="FX1796" s="210">
        <f t="shared" ca="1" si="125"/>
        <v>0</v>
      </c>
      <c r="FY1796" s="210">
        <f t="shared" ca="1" si="126"/>
        <v>0</v>
      </c>
      <c r="FZ1796" s="210">
        <f t="shared" ca="1" si="127"/>
        <v>0</v>
      </c>
    </row>
    <row r="1797" spans="3:182" hidden="1">
      <c r="C1797" s="220" t="s">
        <v>1924</v>
      </c>
      <c r="D1797" s="136"/>
      <c r="E1797" s="136"/>
      <c r="F1797" s="136"/>
      <c r="G1797" s="136"/>
      <c r="H1797" s="221">
        <f t="shared" ca="1" si="39"/>
        <v>0</v>
      </c>
      <c r="I1797" s="221">
        <f t="shared" ca="1" si="40"/>
        <v>0</v>
      </c>
      <c r="J1797" s="221">
        <f t="shared" ca="1" si="41"/>
        <v>0</v>
      </c>
      <c r="K1797" s="221">
        <f t="shared" ca="1" si="42"/>
        <v>0</v>
      </c>
      <c r="L1797" s="221">
        <f t="shared" ca="1" si="43"/>
        <v>0</v>
      </c>
      <c r="M1797" s="220" t="s">
        <v>1924</v>
      </c>
      <c r="N1797" s="136"/>
      <c r="O1797" s="136"/>
      <c r="P1797" s="136"/>
      <c r="Q1797" s="136"/>
      <c r="R1797" s="221">
        <f t="shared" ca="1" si="44"/>
        <v>0</v>
      </c>
      <c r="S1797" s="221">
        <f t="shared" ca="1" si="45"/>
        <v>0</v>
      </c>
      <c r="T1797" s="221">
        <f t="shared" ca="1" si="46"/>
        <v>0</v>
      </c>
      <c r="U1797" s="221">
        <f t="shared" ca="1" si="47"/>
        <v>0</v>
      </c>
      <c r="V1797" s="221">
        <f t="shared" ca="1" si="48"/>
        <v>0</v>
      </c>
      <c r="W1797" s="220" t="s">
        <v>1924</v>
      </c>
      <c r="X1797" s="136"/>
      <c r="Y1797" s="136"/>
      <c r="Z1797" s="136"/>
      <c r="AA1797" s="136"/>
      <c r="AB1797" s="221">
        <f t="shared" ca="1" si="49"/>
        <v>0</v>
      </c>
      <c r="AC1797" s="221">
        <f t="shared" ca="1" si="50"/>
        <v>0</v>
      </c>
      <c r="AD1797" s="221">
        <f t="shared" ca="1" si="51"/>
        <v>0</v>
      </c>
      <c r="AE1797" s="221">
        <f t="shared" ca="1" si="52"/>
        <v>0</v>
      </c>
      <c r="AF1797" s="221">
        <f t="shared" ca="1" si="53"/>
        <v>0</v>
      </c>
      <c r="AG1797" s="220" t="s">
        <v>1924</v>
      </c>
      <c r="AH1797" s="136"/>
      <c r="AI1797" s="136"/>
      <c r="AJ1797" s="136"/>
      <c r="AK1797" s="136"/>
      <c r="AL1797" s="221">
        <f t="shared" ca="1" si="54"/>
        <v>0</v>
      </c>
      <c r="AM1797" s="221">
        <f t="shared" ca="1" si="55"/>
        <v>0</v>
      </c>
      <c r="AN1797" s="221">
        <f t="shared" ca="1" si="56"/>
        <v>0</v>
      </c>
      <c r="AO1797" s="221">
        <f t="shared" ca="1" si="57"/>
        <v>0</v>
      </c>
      <c r="AP1797" s="221">
        <f t="shared" ca="1" si="58"/>
        <v>0</v>
      </c>
      <c r="AQ1797" s="220" t="s">
        <v>1924</v>
      </c>
      <c r="AR1797" s="136"/>
      <c r="AS1797" s="136"/>
      <c r="AT1797" s="136"/>
      <c r="AU1797" s="136"/>
      <c r="AV1797" s="221">
        <f t="shared" ca="1" si="59"/>
        <v>0</v>
      </c>
      <c r="AW1797" s="221">
        <f t="shared" ca="1" si="60"/>
        <v>0</v>
      </c>
      <c r="AX1797" s="221">
        <f t="shared" ca="1" si="61"/>
        <v>0</v>
      </c>
      <c r="AY1797" s="221">
        <f t="shared" ca="1" si="62"/>
        <v>0</v>
      </c>
      <c r="AZ1797" s="221">
        <f t="shared" ca="1" si="63"/>
        <v>0</v>
      </c>
      <c r="BA1797" s="220" t="s">
        <v>1924</v>
      </c>
      <c r="BB1797" s="136"/>
      <c r="BC1797" s="136"/>
      <c r="BD1797" s="136"/>
      <c r="BE1797" s="136"/>
      <c r="BF1797" s="221">
        <f t="shared" ca="1" si="64"/>
        <v>0</v>
      </c>
      <c r="BG1797" s="221">
        <f t="shared" ca="1" si="65"/>
        <v>0</v>
      </c>
      <c r="BH1797" s="221">
        <f t="shared" ca="1" si="66"/>
        <v>0</v>
      </c>
      <c r="BI1797" s="221">
        <f t="shared" ca="1" si="67"/>
        <v>0</v>
      </c>
      <c r="BJ1797" s="221">
        <f t="shared" ca="1" si="68"/>
        <v>0</v>
      </c>
      <c r="BK1797" s="220" t="s">
        <v>1924</v>
      </c>
      <c r="BL1797" s="136"/>
      <c r="BM1797" s="136"/>
      <c r="BN1797" s="136"/>
      <c r="BO1797" s="136"/>
      <c r="BP1797" s="221">
        <f t="shared" ca="1" si="69"/>
        <v>0</v>
      </c>
      <c r="BQ1797" s="221">
        <f t="shared" ca="1" si="70"/>
        <v>0</v>
      </c>
      <c r="BR1797" s="221">
        <f t="shared" ca="1" si="37"/>
        <v>0</v>
      </c>
      <c r="BS1797" s="221">
        <f t="shared" ca="1" si="38"/>
        <v>0</v>
      </c>
      <c r="BT1797" s="221">
        <f t="shared" ca="1" si="71"/>
        <v>0</v>
      </c>
      <c r="BU1797" s="220" t="s">
        <v>1924</v>
      </c>
      <c r="BV1797" s="136"/>
      <c r="BW1797" s="136"/>
      <c r="BX1797" s="136"/>
      <c r="BY1797" s="136"/>
      <c r="BZ1797" s="221">
        <f t="shared" ca="1" si="72"/>
        <v>0</v>
      </c>
      <c r="CA1797" s="221">
        <f t="shared" ca="1" si="73"/>
        <v>0</v>
      </c>
      <c r="CB1797" s="221">
        <f t="shared" ca="1" si="74"/>
        <v>0</v>
      </c>
      <c r="CC1797" s="221">
        <f t="shared" ca="1" si="75"/>
        <v>0</v>
      </c>
      <c r="CD1797" s="221">
        <f t="shared" ca="1" si="76"/>
        <v>0</v>
      </c>
      <c r="CE1797" s="220" t="s">
        <v>1924</v>
      </c>
      <c r="CF1797" s="136"/>
      <c r="CG1797" s="136"/>
      <c r="CH1797" s="136"/>
      <c r="CI1797" s="136"/>
      <c r="CJ1797" s="221">
        <f t="shared" ca="1" si="77"/>
        <v>0</v>
      </c>
      <c r="CK1797" s="221">
        <f t="shared" ca="1" si="78"/>
        <v>0</v>
      </c>
      <c r="CL1797" s="221">
        <f t="shared" ca="1" si="79"/>
        <v>0</v>
      </c>
      <c r="CM1797" s="221">
        <f t="shared" ca="1" si="80"/>
        <v>0</v>
      </c>
      <c r="CN1797" s="221">
        <f t="shared" ca="1" si="81"/>
        <v>0</v>
      </c>
      <c r="CO1797" s="220" t="s">
        <v>1924</v>
      </c>
      <c r="CP1797" s="136"/>
      <c r="CQ1797" s="136"/>
      <c r="CR1797" s="136"/>
      <c r="CS1797" s="136"/>
      <c r="CT1797" s="221">
        <f t="shared" ca="1" si="82"/>
        <v>0</v>
      </c>
      <c r="CU1797" s="221">
        <f t="shared" ca="1" si="83"/>
        <v>0</v>
      </c>
      <c r="CV1797" s="221">
        <f t="shared" ca="1" si="84"/>
        <v>0</v>
      </c>
      <c r="CW1797" s="221">
        <f t="shared" ca="1" si="85"/>
        <v>0</v>
      </c>
      <c r="CX1797" s="221">
        <f t="shared" ca="1" si="86"/>
        <v>0</v>
      </c>
      <c r="CY1797" s="220" t="s">
        <v>1924</v>
      </c>
      <c r="CZ1797" s="136"/>
      <c r="DA1797" s="136"/>
      <c r="DB1797" s="136"/>
      <c r="DC1797" s="136"/>
      <c r="DD1797" s="221">
        <f t="shared" ca="1" si="87"/>
        <v>0</v>
      </c>
      <c r="DE1797" s="221">
        <f t="shared" ca="1" si="88"/>
        <v>0</v>
      </c>
      <c r="DF1797" s="221">
        <f t="shared" ca="1" si="89"/>
        <v>0</v>
      </c>
      <c r="DG1797" s="221">
        <f t="shared" ca="1" si="90"/>
        <v>0</v>
      </c>
      <c r="DH1797" s="221">
        <f t="shared" ca="1" si="91"/>
        <v>0</v>
      </c>
      <c r="DI1797" s="220" t="s">
        <v>1924</v>
      </c>
      <c r="DJ1797" s="136"/>
      <c r="DK1797" s="136"/>
      <c r="DL1797" s="136"/>
      <c r="DM1797" s="136"/>
      <c r="DN1797" s="221">
        <f t="shared" ca="1" si="92"/>
        <v>0</v>
      </c>
      <c r="DO1797" s="221">
        <f t="shared" ca="1" si="93"/>
        <v>0</v>
      </c>
      <c r="DP1797" s="221">
        <f t="shared" ca="1" si="94"/>
        <v>0</v>
      </c>
      <c r="DQ1797" s="221">
        <f t="shared" ca="1" si="95"/>
        <v>0</v>
      </c>
      <c r="DR1797" s="221">
        <f t="shared" ca="1" si="96"/>
        <v>0</v>
      </c>
      <c r="DS1797" s="220" t="s">
        <v>1924</v>
      </c>
      <c r="DT1797" s="136"/>
      <c r="DU1797" s="136"/>
      <c r="DV1797" s="136"/>
      <c r="DW1797" s="136"/>
      <c r="DX1797" s="221">
        <f t="shared" ca="1" si="97"/>
        <v>0</v>
      </c>
      <c r="DY1797" s="221">
        <f t="shared" ca="1" si="98"/>
        <v>0</v>
      </c>
      <c r="DZ1797" s="221">
        <f t="shared" ca="1" si="99"/>
        <v>0</v>
      </c>
      <c r="EA1797" s="221">
        <f t="shared" ca="1" si="100"/>
        <v>0</v>
      </c>
      <c r="EB1797" s="221">
        <f t="shared" ca="1" si="101"/>
        <v>0</v>
      </c>
      <c r="EC1797" s="220" t="s">
        <v>1924</v>
      </c>
      <c r="ED1797" s="136"/>
      <c r="EE1797" s="136"/>
      <c r="EF1797" s="136"/>
      <c r="EG1797" s="136"/>
      <c r="EH1797" s="221">
        <f t="shared" ca="1" si="102"/>
        <v>0</v>
      </c>
      <c r="EI1797" s="221">
        <f t="shared" ca="1" si="103"/>
        <v>0</v>
      </c>
      <c r="EJ1797" s="221">
        <f t="shared" ca="1" si="104"/>
        <v>0</v>
      </c>
      <c r="EK1797" s="221">
        <f t="shared" ca="1" si="105"/>
        <v>0</v>
      </c>
      <c r="EL1797" s="221">
        <f t="shared" ca="1" si="106"/>
        <v>0</v>
      </c>
      <c r="EM1797" s="220" t="s">
        <v>1924</v>
      </c>
      <c r="EN1797" s="136"/>
      <c r="EO1797" s="136"/>
      <c r="EP1797" s="136"/>
      <c r="EQ1797" s="136"/>
      <c r="ER1797" s="221">
        <f t="shared" ca="1" si="107"/>
        <v>0</v>
      </c>
      <c r="ES1797" s="221">
        <f t="shared" ca="1" si="108"/>
        <v>0</v>
      </c>
      <c r="ET1797" s="221">
        <f t="shared" ca="1" si="109"/>
        <v>0</v>
      </c>
      <c r="EU1797" s="221">
        <f t="shared" ca="1" si="110"/>
        <v>0</v>
      </c>
      <c r="EV1797" s="221">
        <f t="shared" ca="1" si="111"/>
        <v>0</v>
      </c>
      <c r="EW1797" s="220" t="s">
        <v>1924</v>
      </c>
      <c r="EX1797" s="136"/>
      <c r="EY1797" s="136"/>
      <c r="EZ1797" s="136"/>
      <c r="FA1797" s="136"/>
      <c r="FB1797" s="221">
        <f t="shared" ca="1" si="112"/>
        <v>0</v>
      </c>
      <c r="FC1797" s="221">
        <f t="shared" ca="1" si="113"/>
        <v>0</v>
      </c>
      <c r="FD1797" s="221">
        <f t="shared" ca="1" si="114"/>
        <v>0</v>
      </c>
      <c r="FE1797" s="221">
        <f t="shared" ca="1" si="115"/>
        <v>0</v>
      </c>
      <c r="FF1797" s="221">
        <f t="shared" ca="1" si="116"/>
        <v>0</v>
      </c>
      <c r="FG1797" s="220" t="s">
        <v>1924</v>
      </c>
      <c r="FH1797" s="136"/>
      <c r="FI1797" s="136"/>
      <c r="FJ1797" s="136"/>
      <c r="FK1797" s="136"/>
      <c r="FL1797" s="221">
        <f t="shared" ca="1" si="117"/>
        <v>0</v>
      </c>
      <c r="FM1797" s="221">
        <f t="shared" ca="1" si="118"/>
        <v>0</v>
      </c>
      <c r="FN1797" s="221">
        <f t="shared" ca="1" si="119"/>
        <v>0</v>
      </c>
      <c r="FO1797" s="221">
        <f t="shared" ca="1" si="120"/>
        <v>0</v>
      </c>
      <c r="FP1797" s="221">
        <f t="shared" ca="1" si="121"/>
        <v>0</v>
      </c>
      <c r="FQ1797" s="19" t="str">
        <f ca="1">IF(FZ1797&gt;0,MAX($FQ$1787:FQ1796)+1,"")</f>
        <v/>
      </c>
      <c r="FR1797" s="220" t="s">
        <v>1924</v>
      </c>
      <c r="FU1797" s="210">
        <f t="shared" ca="1" si="122"/>
        <v>0</v>
      </c>
      <c r="FV1797" s="210">
        <f t="shared" ca="1" si="123"/>
        <v>0</v>
      </c>
      <c r="FW1797" s="210">
        <f t="shared" ca="1" si="124"/>
        <v>0</v>
      </c>
      <c r="FX1797" s="210">
        <f t="shared" ca="1" si="125"/>
        <v>0</v>
      </c>
      <c r="FY1797" s="210">
        <f t="shared" ca="1" si="126"/>
        <v>0</v>
      </c>
      <c r="FZ1797" s="210">
        <f t="shared" ca="1" si="127"/>
        <v>0</v>
      </c>
    </row>
    <row r="1798" spans="3:182" hidden="1">
      <c r="C1798" s="220" t="s">
        <v>1917</v>
      </c>
      <c r="D1798" s="136"/>
      <c r="E1798" s="136"/>
      <c r="F1798" s="136"/>
      <c r="G1798" s="136"/>
      <c r="H1798" s="221">
        <f t="shared" ca="1" si="39"/>
        <v>0</v>
      </c>
      <c r="I1798" s="221">
        <f t="shared" ca="1" si="40"/>
        <v>0</v>
      </c>
      <c r="J1798" s="221">
        <f t="shared" ca="1" si="41"/>
        <v>0</v>
      </c>
      <c r="K1798" s="221">
        <f t="shared" ca="1" si="42"/>
        <v>0</v>
      </c>
      <c r="L1798" s="221">
        <f t="shared" ca="1" si="43"/>
        <v>0</v>
      </c>
      <c r="M1798" s="220" t="s">
        <v>1917</v>
      </c>
      <c r="N1798" s="136"/>
      <c r="O1798" s="136"/>
      <c r="P1798" s="136"/>
      <c r="Q1798" s="136"/>
      <c r="R1798" s="221">
        <f t="shared" ca="1" si="44"/>
        <v>0</v>
      </c>
      <c r="S1798" s="221">
        <f t="shared" ca="1" si="45"/>
        <v>0</v>
      </c>
      <c r="T1798" s="221">
        <f t="shared" ca="1" si="46"/>
        <v>0</v>
      </c>
      <c r="U1798" s="221">
        <f t="shared" ca="1" si="47"/>
        <v>0</v>
      </c>
      <c r="V1798" s="221">
        <f t="shared" ca="1" si="48"/>
        <v>0</v>
      </c>
      <c r="W1798" s="220" t="s">
        <v>1917</v>
      </c>
      <c r="X1798" s="136"/>
      <c r="Y1798" s="136"/>
      <c r="Z1798" s="136"/>
      <c r="AA1798" s="136"/>
      <c r="AB1798" s="221">
        <f ca="1">SUMIF(W$1810:W$1909,$C1798,X$1810:Y$1909)</f>
        <v>0</v>
      </c>
      <c r="AC1798" s="221">
        <f t="shared" ca="1" si="50"/>
        <v>0</v>
      </c>
      <c r="AD1798" s="221">
        <f t="shared" ca="1" si="51"/>
        <v>0</v>
      </c>
      <c r="AE1798" s="221">
        <f t="shared" ca="1" si="52"/>
        <v>0</v>
      </c>
      <c r="AF1798" s="221">
        <f t="shared" ca="1" si="53"/>
        <v>0</v>
      </c>
      <c r="AG1798" s="220" t="s">
        <v>1917</v>
      </c>
      <c r="AH1798" s="136"/>
      <c r="AI1798" s="136"/>
      <c r="AJ1798" s="136"/>
      <c r="AK1798" s="136"/>
      <c r="AL1798" s="221">
        <f t="shared" ca="1" si="54"/>
        <v>0</v>
      </c>
      <c r="AM1798" s="221">
        <f t="shared" ca="1" si="55"/>
        <v>0</v>
      </c>
      <c r="AN1798" s="221">
        <f t="shared" ca="1" si="56"/>
        <v>0</v>
      </c>
      <c r="AO1798" s="221">
        <f t="shared" ca="1" si="57"/>
        <v>0</v>
      </c>
      <c r="AP1798" s="221">
        <f t="shared" ca="1" si="58"/>
        <v>0</v>
      </c>
      <c r="AQ1798" s="220" t="s">
        <v>1917</v>
      </c>
      <c r="AR1798" s="136"/>
      <c r="AS1798" s="136"/>
      <c r="AT1798" s="136"/>
      <c r="AU1798" s="136"/>
      <c r="AV1798" s="221">
        <f t="shared" ca="1" si="59"/>
        <v>0</v>
      </c>
      <c r="AW1798" s="221">
        <f t="shared" ca="1" si="60"/>
        <v>0</v>
      </c>
      <c r="AX1798" s="221">
        <f t="shared" ca="1" si="61"/>
        <v>0</v>
      </c>
      <c r="AY1798" s="221">
        <f t="shared" ca="1" si="62"/>
        <v>0</v>
      </c>
      <c r="AZ1798" s="221">
        <f t="shared" ca="1" si="63"/>
        <v>0</v>
      </c>
      <c r="BA1798" s="220" t="s">
        <v>1917</v>
      </c>
      <c r="BB1798" s="136"/>
      <c r="BC1798" s="136"/>
      <c r="BD1798" s="136"/>
      <c r="BE1798" s="136"/>
      <c r="BF1798" s="221">
        <f t="shared" ca="1" si="64"/>
        <v>0</v>
      </c>
      <c r="BG1798" s="221">
        <f t="shared" ca="1" si="65"/>
        <v>0</v>
      </c>
      <c r="BH1798" s="221">
        <f t="shared" ca="1" si="66"/>
        <v>0</v>
      </c>
      <c r="BI1798" s="221">
        <f t="shared" ca="1" si="67"/>
        <v>0</v>
      </c>
      <c r="BJ1798" s="221">
        <f t="shared" ca="1" si="68"/>
        <v>0</v>
      </c>
      <c r="BK1798" s="220" t="s">
        <v>1917</v>
      </c>
      <c r="BL1798" s="136"/>
      <c r="BM1798" s="136"/>
      <c r="BN1798" s="136"/>
      <c r="BO1798" s="136"/>
      <c r="BP1798" s="221">
        <f t="shared" ca="1" si="69"/>
        <v>0</v>
      </c>
      <c r="BQ1798" s="221">
        <f t="shared" ca="1" si="70"/>
        <v>0</v>
      </c>
      <c r="BR1798" s="221">
        <f t="shared" ca="1" si="37"/>
        <v>0</v>
      </c>
      <c r="BS1798" s="221">
        <f t="shared" ca="1" si="38"/>
        <v>0</v>
      </c>
      <c r="BT1798" s="221">
        <f t="shared" ca="1" si="71"/>
        <v>0</v>
      </c>
      <c r="BU1798" s="220" t="s">
        <v>1917</v>
      </c>
      <c r="BV1798" s="136"/>
      <c r="BW1798" s="136"/>
      <c r="BX1798" s="136"/>
      <c r="BY1798" s="136"/>
      <c r="BZ1798" s="221">
        <f t="shared" ca="1" si="72"/>
        <v>0</v>
      </c>
      <c r="CA1798" s="221">
        <f t="shared" ca="1" si="73"/>
        <v>0</v>
      </c>
      <c r="CB1798" s="221">
        <f t="shared" ca="1" si="74"/>
        <v>0</v>
      </c>
      <c r="CC1798" s="221">
        <f t="shared" ca="1" si="75"/>
        <v>0</v>
      </c>
      <c r="CD1798" s="221">
        <f t="shared" ca="1" si="76"/>
        <v>0</v>
      </c>
      <c r="CE1798" s="220" t="s">
        <v>1917</v>
      </c>
      <c r="CF1798" s="136"/>
      <c r="CG1798" s="136"/>
      <c r="CH1798" s="136"/>
      <c r="CI1798" s="136"/>
      <c r="CJ1798" s="221">
        <f t="shared" ca="1" si="77"/>
        <v>0</v>
      </c>
      <c r="CK1798" s="221">
        <f t="shared" ca="1" si="78"/>
        <v>0</v>
      </c>
      <c r="CL1798" s="221">
        <f t="shared" ca="1" si="79"/>
        <v>0</v>
      </c>
      <c r="CM1798" s="221">
        <f t="shared" ca="1" si="80"/>
        <v>0</v>
      </c>
      <c r="CN1798" s="221">
        <f t="shared" ca="1" si="81"/>
        <v>0</v>
      </c>
      <c r="CO1798" s="220" t="s">
        <v>1917</v>
      </c>
      <c r="CP1798" s="136"/>
      <c r="CQ1798" s="136"/>
      <c r="CR1798" s="136"/>
      <c r="CS1798" s="136"/>
      <c r="CT1798" s="221">
        <f t="shared" ca="1" si="82"/>
        <v>0</v>
      </c>
      <c r="CU1798" s="221">
        <f t="shared" ca="1" si="83"/>
        <v>0</v>
      </c>
      <c r="CV1798" s="221">
        <f t="shared" ca="1" si="84"/>
        <v>0</v>
      </c>
      <c r="CW1798" s="221">
        <f t="shared" ca="1" si="85"/>
        <v>0</v>
      </c>
      <c r="CX1798" s="221">
        <f t="shared" ca="1" si="86"/>
        <v>0</v>
      </c>
      <c r="CY1798" s="220" t="s">
        <v>1917</v>
      </c>
      <c r="CZ1798" s="136"/>
      <c r="DA1798" s="136"/>
      <c r="DB1798" s="136"/>
      <c r="DC1798" s="136"/>
      <c r="DD1798" s="221">
        <f t="shared" ca="1" si="87"/>
        <v>0</v>
      </c>
      <c r="DE1798" s="221">
        <f t="shared" ca="1" si="88"/>
        <v>0</v>
      </c>
      <c r="DF1798" s="221">
        <f t="shared" ca="1" si="89"/>
        <v>0</v>
      </c>
      <c r="DG1798" s="221">
        <f t="shared" ca="1" si="90"/>
        <v>0</v>
      </c>
      <c r="DH1798" s="221">
        <f t="shared" ca="1" si="91"/>
        <v>0</v>
      </c>
      <c r="DI1798" s="220" t="s">
        <v>1917</v>
      </c>
      <c r="DJ1798" s="136"/>
      <c r="DK1798" s="136"/>
      <c r="DL1798" s="136"/>
      <c r="DM1798" s="136"/>
      <c r="DN1798" s="221">
        <f t="shared" ca="1" si="92"/>
        <v>0</v>
      </c>
      <c r="DO1798" s="221">
        <f t="shared" ca="1" si="93"/>
        <v>0</v>
      </c>
      <c r="DP1798" s="221">
        <f t="shared" ca="1" si="94"/>
        <v>0</v>
      </c>
      <c r="DQ1798" s="221">
        <f t="shared" ca="1" si="95"/>
        <v>0</v>
      </c>
      <c r="DR1798" s="221">
        <f t="shared" ca="1" si="96"/>
        <v>0</v>
      </c>
      <c r="DS1798" s="220" t="s">
        <v>1917</v>
      </c>
      <c r="DT1798" s="136"/>
      <c r="DU1798" s="136"/>
      <c r="DV1798" s="136"/>
      <c r="DW1798" s="136"/>
      <c r="DX1798" s="221">
        <f t="shared" ca="1" si="97"/>
        <v>0</v>
      </c>
      <c r="DY1798" s="221">
        <f t="shared" ca="1" si="98"/>
        <v>0</v>
      </c>
      <c r="DZ1798" s="221">
        <f t="shared" ca="1" si="99"/>
        <v>0</v>
      </c>
      <c r="EA1798" s="221">
        <f t="shared" ca="1" si="100"/>
        <v>0</v>
      </c>
      <c r="EB1798" s="221">
        <f t="shared" ca="1" si="101"/>
        <v>0</v>
      </c>
      <c r="EC1798" s="220" t="s">
        <v>1917</v>
      </c>
      <c r="ED1798" s="136"/>
      <c r="EE1798" s="136"/>
      <c r="EF1798" s="136"/>
      <c r="EG1798" s="136"/>
      <c r="EH1798" s="221">
        <f t="shared" ca="1" si="102"/>
        <v>0</v>
      </c>
      <c r="EI1798" s="221">
        <f t="shared" ca="1" si="103"/>
        <v>0</v>
      </c>
      <c r="EJ1798" s="221">
        <f t="shared" ca="1" si="104"/>
        <v>0</v>
      </c>
      <c r="EK1798" s="221">
        <f t="shared" ca="1" si="105"/>
        <v>0</v>
      </c>
      <c r="EL1798" s="221">
        <f t="shared" ca="1" si="106"/>
        <v>0</v>
      </c>
      <c r="EM1798" s="220" t="s">
        <v>1917</v>
      </c>
      <c r="EN1798" s="136"/>
      <c r="EO1798" s="136"/>
      <c r="EP1798" s="136"/>
      <c r="EQ1798" s="136"/>
      <c r="ER1798" s="221">
        <f t="shared" ca="1" si="107"/>
        <v>0</v>
      </c>
      <c r="ES1798" s="221">
        <f t="shared" ca="1" si="108"/>
        <v>0</v>
      </c>
      <c r="ET1798" s="221">
        <f t="shared" ca="1" si="109"/>
        <v>0</v>
      </c>
      <c r="EU1798" s="221">
        <f t="shared" ca="1" si="110"/>
        <v>0</v>
      </c>
      <c r="EV1798" s="221">
        <f t="shared" ca="1" si="111"/>
        <v>0</v>
      </c>
      <c r="EW1798" s="220" t="s">
        <v>1917</v>
      </c>
      <c r="EX1798" s="136"/>
      <c r="EY1798" s="136"/>
      <c r="EZ1798" s="136"/>
      <c r="FA1798" s="136"/>
      <c r="FB1798" s="221">
        <f t="shared" ca="1" si="112"/>
        <v>0</v>
      </c>
      <c r="FC1798" s="221">
        <f t="shared" ca="1" si="113"/>
        <v>0</v>
      </c>
      <c r="FD1798" s="221">
        <f t="shared" ca="1" si="114"/>
        <v>0</v>
      </c>
      <c r="FE1798" s="221">
        <f t="shared" ca="1" si="115"/>
        <v>0</v>
      </c>
      <c r="FF1798" s="221">
        <f t="shared" ca="1" si="116"/>
        <v>0</v>
      </c>
      <c r="FG1798" s="220" t="s">
        <v>1917</v>
      </c>
      <c r="FH1798" s="136"/>
      <c r="FI1798" s="136"/>
      <c r="FJ1798" s="136"/>
      <c r="FK1798" s="136"/>
      <c r="FL1798" s="221">
        <f t="shared" ca="1" si="117"/>
        <v>0</v>
      </c>
      <c r="FM1798" s="221">
        <f t="shared" ca="1" si="118"/>
        <v>0</v>
      </c>
      <c r="FN1798" s="221">
        <f t="shared" ca="1" si="119"/>
        <v>0</v>
      </c>
      <c r="FO1798" s="221">
        <f t="shared" ca="1" si="120"/>
        <v>0</v>
      </c>
      <c r="FP1798" s="221">
        <f t="shared" ca="1" si="121"/>
        <v>0</v>
      </c>
      <c r="FQ1798" s="19" t="str">
        <f ca="1">IF(FZ1798&gt;0,MAX($FQ$1787:FQ1797)+1,"")</f>
        <v/>
      </c>
      <c r="FR1798" s="220" t="s">
        <v>1917</v>
      </c>
      <c r="FU1798" s="210">
        <f t="shared" ca="1" si="122"/>
        <v>0</v>
      </c>
      <c r="FV1798" s="210">
        <f t="shared" ca="1" si="123"/>
        <v>0</v>
      </c>
      <c r="FW1798" s="210">
        <f t="shared" ca="1" si="124"/>
        <v>0</v>
      </c>
      <c r="FX1798" s="210">
        <f t="shared" ca="1" si="125"/>
        <v>0</v>
      </c>
      <c r="FY1798" s="210">
        <f t="shared" ca="1" si="126"/>
        <v>0</v>
      </c>
      <c r="FZ1798" s="210">
        <f t="shared" ca="1" si="127"/>
        <v>0</v>
      </c>
    </row>
    <row r="1799" spans="3:182" hidden="1">
      <c r="C1799" s="220" t="s">
        <v>1925</v>
      </c>
      <c r="D1799" s="136"/>
      <c r="E1799" s="136"/>
      <c r="F1799" s="136"/>
      <c r="G1799" s="136"/>
      <c r="H1799" s="221">
        <f t="shared" ca="1" si="39"/>
        <v>0</v>
      </c>
      <c r="I1799" s="221">
        <f t="shared" ca="1" si="40"/>
        <v>0</v>
      </c>
      <c r="J1799" s="221">
        <f t="shared" ca="1" si="41"/>
        <v>0</v>
      </c>
      <c r="K1799" s="221">
        <f t="shared" ca="1" si="42"/>
        <v>0</v>
      </c>
      <c r="L1799" s="221">
        <f t="shared" ca="1" si="43"/>
        <v>0</v>
      </c>
      <c r="M1799" s="220" t="s">
        <v>1925</v>
      </c>
      <c r="N1799" s="136"/>
      <c r="O1799" s="136"/>
      <c r="P1799" s="136"/>
      <c r="Q1799" s="136"/>
      <c r="R1799" s="221">
        <f t="shared" ca="1" si="44"/>
        <v>0</v>
      </c>
      <c r="S1799" s="221">
        <f t="shared" ca="1" si="45"/>
        <v>0</v>
      </c>
      <c r="T1799" s="221">
        <f t="shared" ca="1" si="46"/>
        <v>0</v>
      </c>
      <c r="U1799" s="221">
        <f t="shared" ca="1" si="47"/>
        <v>0</v>
      </c>
      <c r="V1799" s="221">
        <f t="shared" ca="1" si="48"/>
        <v>0</v>
      </c>
      <c r="W1799" s="220" t="s">
        <v>1925</v>
      </c>
      <c r="X1799" s="136"/>
      <c r="Y1799" s="136"/>
      <c r="Z1799" s="136"/>
      <c r="AA1799" s="136"/>
      <c r="AB1799" s="221">
        <f t="shared" ca="1" si="49"/>
        <v>0</v>
      </c>
      <c r="AC1799" s="221">
        <f t="shared" ca="1" si="50"/>
        <v>0</v>
      </c>
      <c r="AD1799" s="221">
        <f t="shared" ca="1" si="51"/>
        <v>0</v>
      </c>
      <c r="AE1799" s="221">
        <f t="shared" ca="1" si="52"/>
        <v>0</v>
      </c>
      <c r="AF1799" s="221">
        <f t="shared" ca="1" si="53"/>
        <v>0</v>
      </c>
      <c r="AG1799" s="220" t="s">
        <v>1925</v>
      </c>
      <c r="AH1799" s="136"/>
      <c r="AI1799" s="136"/>
      <c r="AJ1799" s="136"/>
      <c r="AK1799" s="136"/>
      <c r="AL1799" s="221">
        <f t="shared" ca="1" si="54"/>
        <v>0</v>
      </c>
      <c r="AM1799" s="221">
        <f t="shared" ca="1" si="55"/>
        <v>0</v>
      </c>
      <c r="AN1799" s="221">
        <f t="shared" ca="1" si="56"/>
        <v>0</v>
      </c>
      <c r="AO1799" s="221">
        <f t="shared" ca="1" si="57"/>
        <v>0</v>
      </c>
      <c r="AP1799" s="221">
        <f t="shared" ca="1" si="58"/>
        <v>0</v>
      </c>
      <c r="AQ1799" s="220" t="s">
        <v>1925</v>
      </c>
      <c r="AR1799" s="136"/>
      <c r="AS1799" s="136"/>
      <c r="AT1799" s="136"/>
      <c r="AU1799" s="136"/>
      <c r="AV1799" s="221">
        <f t="shared" ca="1" si="59"/>
        <v>0</v>
      </c>
      <c r="AW1799" s="221">
        <f t="shared" ca="1" si="60"/>
        <v>0</v>
      </c>
      <c r="AX1799" s="221">
        <f t="shared" ca="1" si="61"/>
        <v>0</v>
      </c>
      <c r="AY1799" s="221">
        <f t="shared" ca="1" si="62"/>
        <v>0</v>
      </c>
      <c r="AZ1799" s="221">
        <f t="shared" ca="1" si="63"/>
        <v>0</v>
      </c>
      <c r="BA1799" s="220" t="s">
        <v>1925</v>
      </c>
      <c r="BB1799" s="136"/>
      <c r="BC1799" s="136"/>
      <c r="BD1799" s="136"/>
      <c r="BE1799" s="136"/>
      <c r="BF1799" s="221">
        <f t="shared" ca="1" si="64"/>
        <v>0</v>
      </c>
      <c r="BG1799" s="221">
        <f t="shared" ca="1" si="65"/>
        <v>0</v>
      </c>
      <c r="BH1799" s="221">
        <f t="shared" ca="1" si="66"/>
        <v>0</v>
      </c>
      <c r="BI1799" s="221">
        <f t="shared" ca="1" si="67"/>
        <v>0</v>
      </c>
      <c r="BJ1799" s="221">
        <f t="shared" ca="1" si="68"/>
        <v>0</v>
      </c>
      <c r="BK1799" s="220" t="s">
        <v>1925</v>
      </c>
      <c r="BL1799" s="136"/>
      <c r="BM1799" s="136"/>
      <c r="BN1799" s="136"/>
      <c r="BO1799" s="136"/>
      <c r="BP1799" s="221">
        <f t="shared" ca="1" si="69"/>
        <v>0</v>
      </c>
      <c r="BQ1799" s="221">
        <f t="shared" ca="1" si="70"/>
        <v>0</v>
      </c>
      <c r="BR1799" s="221">
        <f t="shared" ca="1" si="37"/>
        <v>0</v>
      </c>
      <c r="BS1799" s="221">
        <f t="shared" ca="1" si="38"/>
        <v>0</v>
      </c>
      <c r="BT1799" s="221">
        <f t="shared" ca="1" si="71"/>
        <v>0</v>
      </c>
      <c r="BU1799" s="220" t="s">
        <v>1925</v>
      </c>
      <c r="BV1799" s="136"/>
      <c r="BW1799" s="136"/>
      <c r="BX1799" s="136"/>
      <c r="BY1799" s="136"/>
      <c r="BZ1799" s="221">
        <f t="shared" ca="1" si="72"/>
        <v>0</v>
      </c>
      <c r="CA1799" s="221">
        <f t="shared" ca="1" si="73"/>
        <v>0</v>
      </c>
      <c r="CB1799" s="221">
        <f t="shared" ca="1" si="74"/>
        <v>0</v>
      </c>
      <c r="CC1799" s="221">
        <f t="shared" ca="1" si="75"/>
        <v>0</v>
      </c>
      <c r="CD1799" s="221">
        <f t="shared" ca="1" si="76"/>
        <v>0</v>
      </c>
      <c r="CE1799" s="220" t="s">
        <v>1925</v>
      </c>
      <c r="CF1799" s="136"/>
      <c r="CG1799" s="136"/>
      <c r="CH1799" s="136"/>
      <c r="CI1799" s="136"/>
      <c r="CJ1799" s="221">
        <f t="shared" ca="1" si="77"/>
        <v>0</v>
      </c>
      <c r="CK1799" s="221">
        <f t="shared" ca="1" si="78"/>
        <v>0</v>
      </c>
      <c r="CL1799" s="221">
        <f t="shared" ca="1" si="79"/>
        <v>0</v>
      </c>
      <c r="CM1799" s="221">
        <f t="shared" ca="1" si="80"/>
        <v>0</v>
      </c>
      <c r="CN1799" s="221">
        <f t="shared" ca="1" si="81"/>
        <v>0</v>
      </c>
      <c r="CO1799" s="220" t="s">
        <v>1925</v>
      </c>
      <c r="CP1799" s="136"/>
      <c r="CQ1799" s="136"/>
      <c r="CR1799" s="136"/>
      <c r="CS1799" s="136"/>
      <c r="CT1799" s="221">
        <f t="shared" ca="1" si="82"/>
        <v>0</v>
      </c>
      <c r="CU1799" s="221">
        <f t="shared" ca="1" si="83"/>
        <v>0</v>
      </c>
      <c r="CV1799" s="221">
        <f t="shared" ca="1" si="84"/>
        <v>0</v>
      </c>
      <c r="CW1799" s="221">
        <f t="shared" ca="1" si="85"/>
        <v>0</v>
      </c>
      <c r="CX1799" s="221">
        <f t="shared" ca="1" si="86"/>
        <v>0</v>
      </c>
      <c r="CY1799" s="220" t="s">
        <v>1925</v>
      </c>
      <c r="CZ1799" s="136"/>
      <c r="DA1799" s="136"/>
      <c r="DB1799" s="136"/>
      <c r="DC1799" s="136"/>
      <c r="DD1799" s="221">
        <f t="shared" ca="1" si="87"/>
        <v>0</v>
      </c>
      <c r="DE1799" s="221">
        <f t="shared" ca="1" si="88"/>
        <v>0</v>
      </c>
      <c r="DF1799" s="221">
        <f t="shared" ca="1" si="89"/>
        <v>0</v>
      </c>
      <c r="DG1799" s="221">
        <f t="shared" ca="1" si="90"/>
        <v>0</v>
      </c>
      <c r="DH1799" s="221">
        <f t="shared" ca="1" si="91"/>
        <v>0</v>
      </c>
      <c r="DI1799" s="220" t="s">
        <v>1925</v>
      </c>
      <c r="DJ1799" s="136"/>
      <c r="DK1799" s="136"/>
      <c r="DL1799" s="136"/>
      <c r="DM1799" s="136"/>
      <c r="DN1799" s="221">
        <f t="shared" ca="1" si="92"/>
        <v>0</v>
      </c>
      <c r="DO1799" s="221">
        <f t="shared" ca="1" si="93"/>
        <v>0</v>
      </c>
      <c r="DP1799" s="221">
        <f t="shared" ca="1" si="94"/>
        <v>0</v>
      </c>
      <c r="DQ1799" s="221">
        <f t="shared" ca="1" si="95"/>
        <v>0</v>
      </c>
      <c r="DR1799" s="221">
        <f t="shared" ca="1" si="96"/>
        <v>0</v>
      </c>
      <c r="DS1799" s="220" t="s">
        <v>1925</v>
      </c>
      <c r="DT1799" s="136"/>
      <c r="DU1799" s="136"/>
      <c r="DV1799" s="136"/>
      <c r="DW1799" s="136"/>
      <c r="DX1799" s="221">
        <f t="shared" ca="1" si="97"/>
        <v>0</v>
      </c>
      <c r="DY1799" s="221">
        <f t="shared" ca="1" si="98"/>
        <v>0</v>
      </c>
      <c r="DZ1799" s="221">
        <f t="shared" ca="1" si="99"/>
        <v>0</v>
      </c>
      <c r="EA1799" s="221">
        <f t="shared" ca="1" si="100"/>
        <v>0</v>
      </c>
      <c r="EB1799" s="221">
        <f t="shared" ca="1" si="101"/>
        <v>0</v>
      </c>
      <c r="EC1799" s="220" t="s">
        <v>1925</v>
      </c>
      <c r="ED1799" s="136"/>
      <c r="EE1799" s="136"/>
      <c r="EF1799" s="136"/>
      <c r="EG1799" s="136"/>
      <c r="EH1799" s="221">
        <f t="shared" ca="1" si="102"/>
        <v>0</v>
      </c>
      <c r="EI1799" s="221">
        <f t="shared" ca="1" si="103"/>
        <v>0</v>
      </c>
      <c r="EJ1799" s="221">
        <f t="shared" ca="1" si="104"/>
        <v>0</v>
      </c>
      <c r="EK1799" s="221">
        <f t="shared" ca="1" si="105"/>
        <v>0</v>
      </c>
      <c r="EL1799" s="221">
        <f t="shared" ca="1" si="106"/>
        <v>0</v>
      </c>
      <c r="EM1799" s="220" t="s">
        <v>1925</v>
      </c>
      <c r="EN1799" s="136"/>
      <c r="EO1799" s="136"/>
      <c r="EP1799" s="136"/>
      <c r="EQ1799" s="136"/>
      <c r="ER1799" s="221">
        <f t="shared" ca="1" si="107"/>
        <v>0</v>
      </c>
      <c r="ES1799" s="221">
        <f t="shared" ca="1" si="108"/>
        <v>0</v>
      </c>
      <c r="ET1799" s="221">
        <f t="shared" ca="1" si="109"/>
        <v>0</v>
      </c>
      <c r="EU1799" s="221">
        <f t="shared" ca="1" si="110"/>
        <v>0</v>
      </c>
      <c r="EV1799" s="221">
        <f t="shared" ca="1" si="111"/>
        <v>0</v>
      </c>
      <c r="EW1799" s="220" t="s">
        <v>1925</v>
      </c>
      <c r="EX1799" s="136"/>
      <c r="EY1799" s="136"/>
      <c r="EZ1799" s="136"/>
      <c r="FA1799" s="136"/>
      <c r="FB1799" s="221">
        <f t="shared" ca="1" si="112"/>
        <v>0</v>
      </c>
      <c r="FC1799" s="221">
        <f t="shared" ca="1" si="113"/>
        <v>0</v>
      </c>
      <c r="FD1799" s="221">
        <f ca="1">SUMIF(EW$1810:EW$1909,$C1799,FB$1810:FC$1909)</f>
        <v>0</v>
      </c>
      <c r="FE1799" s="221">
        <f t="shared" ca="1" si="115"/>
        <v>0</v>
      </c>
      <c r="FF1799" s="221">
        <f t="shared" ca="1" si="116"/>
        <v>0</v>
      </c>
      <c r="FG1799" s="220" t="s">
        <v>1925</v>
      </c>
      <c r="FH1799" s="136"/>
      <c r="FI1799" s="136"/>
      <c r="FJ1799" s="136"/>
      <c r="FK1799" s="136"/>
      <c r="FL1799" s="221">
        <f ca="1">SUMIF(FG$1810:FG$1909,$C1799,FH$1810:FI$1909)</f>
        <v>0</v>
      </c>
      <c r="FM1799" s="221">
        <f ca="1">SUMIF(FG$1810:FG$1909,$C1799,FJ$1810:FK$1909)</f>
        <v>0</v>
      </c>
      <c r="FN1799" s="221">
        <f t="shared" ca="1" si="119"/>
        <v>0</v>
      </c>
      <c r="FO1799" s="221">
        <f t="shared" ca="1" si="120"/>
        <v>0</v>
      </c>
      <c r="FP1799" s="221">
        <f t="shared" ca="1" si="121"/>
        <v>0</v>
      </c>
      <c r="FQ1799" s="19" t="str">
        <f ca="1">IF(FZ1799&gt;0,MAX($FQ$1787:FQ1798)+1,"")</f>
        <v/>
      </c>
      <c r="FR1799" s="220" t="s">
        <v>1925</v>
      </c>
      <c r="FU1799" s="210">
        <f t="shared" ca="1" si="122"/>
        <v>0</v>
      </c>
      <c r="FV1799" s="210">
        <f t="shared" ca="1" si="123"/>
        <v>0</v>
      </c>
      <c r="FW1799" s="210">
        <f t="shared" ca="1" si="124"/>
        <v>0</v>
      </c>
      <c r="FX1799" s="210">
        <f t="shared" ca="1" si="125"/>
        <v>0</v>
      </c>
      <c r="FY1799" s="210">
        <f t="shared" ca="1" si="126"/>
        <v>0</v>
      </c>
      <c r="FZ1799" s="210">
        <f t="shared" ca="1" si="127"/>
        <v>0</v>
      </c>
    </row>
    <row r="1800" spans="3:182" hidden="1">
      <c r="C1800" s="220" t="s">
        <v>1926</v>
      </c>
      <c r="D1800" s="136"/>
      <c r="E1800" s="136"/>
      <c r="F1800" s="136"/>
      <c r="G1800" s="136"/>
      <c r="H1800" s="221">
        <f t="shared" ca="1" si="39"/>
        <v>0</v>
      </c>
      <c r="I1800" s="221">
        <f t="shared" ca="1" si="40"/>
        <v>0</v>
      </c>
      <c r="J1800" s="221">
        <f t="shared" ca="1" si="41"/>
        <v>0</v>
      </c>
      <c r="K1800" s="221">
        <f t="shared" ca="1" si="42"/>
        <v>0</v>
      </c>
      <c r="L1800" s="221">
        <f t="shared" ca="1" si="43"/>
        <v>0</v>
      </c>
      <c r="M1800" s="220" t="s">
        <v>1926</v>
      </c>
      <c r="N1800" s="136"/>
      <c r="O1800" s="136"/>
      <c r="P1800" s="136"/>
      <c r="Q1800" s="136"/>
      <c r="R1800" s="221">
        <f t="shared" ca="1" si="44"/>
        <v>0</v>
      </c>
      <c r="S1800" s="221">
        <f t="shared" ca="1" si="45"/>
        <v>0</v>
      </c>
      <c r="T1800" s="221">
        <f t="shared" ca="1" si="46"/>
        <v>0</v>
      </c>
      <c r="U1800" s="221">
        <f t="shared" ca="1" si="47"/>
        <v>0</v>
      </c>
      <c r="V1800" s="221">
        <f t="shared" ca="1" si="48"/>
        <v>0</v>
      </c>
      <c r="W1800" s="220" t="s">
        <v>1926</v>
      </c>
      <c r="X1800" s="136"/>
      <c r="Y1800" s="136"/>
      <c r="Z1800" s="136"/>
      <c r="AA1800" s="136"/>
      <c r="AB1800" s="221">
        <f t="shared" ca="1" si="49"/>
        <v>0</v>
      </c>
      <c r="AC1800" s="221">
        <f t="shared" ca="1" si="50"/>
        <v>0</v>
      </c>
      <c r="AD1800" s="221">
        <f t="shared" ca="1" si="51"/>
        <v>0</v>
      </c>
      <c r="AE1800" s="221">
        <f t="shared" ca="1" si="52"/>
        <v>0</v>
      </c>
      <c r="AF1800" s="221">
        <f t="shared" ca="1" si="53"/>
        <v>0</v>
      </c>
      <c r="AG1800" s="220" t="s">
        <v>1926</v>
      </c>
      <c r="AH1800" s="136"/>
      <c r="AI1800" s="136"/>
      <c r="AJ1800" s="136"/>
      <c r="AK1800" s="136"/>
      <c r="AL1800" s="221">
        <f t="shared" ca="1" si="54"/>
        <v>0</v>
      </c>
      <c r="AM1800" s="221">
        <f t="shared" ca="1" si="55"/>
        <v>0</v>
      </c>
      <c r="AN1800" s="221">
        <f t="shared" ca="1" si="56"/>
        <v>0</v>
      </c>
      <c r="AO1800" s="221">
        <f t="shared" ca="1" si="57"/>
        <v>0</v>
      </c>
      <c r="AP1800" s="221">
        <f t="shared" ca="1" si="58"/>
        <v>0</v>
      </c>
      <c r="AQ1800" s="220" t="s">
        <v>1926</v>
      </c>
      <c r="AR1800" s="136"/>
      <c r="AS1800" s="136"/>
      <c r="AT1800" s="136"/>
      <c r="AU1800" s="136"/>
      <c r="AV1800" s="221">
        <f t="shared" ca="1" si="59"/>
        <v>0</v>
      </c>
      <c r="AW1800" s="221">
        <f t="shared" ca="1" si="60"/>
        <v>0</v>
      </c>
      <c r="AX1800" s="221">
        <f t="shared" ca="1" si="61"/>
        <v>0</v>
      </c>
      <c r="AY1800" s="221">
        <f t="shared" ca="1" si="62"/>
        <v>0</v>
      </c>
      <c r="AZ1800" s="221">
        <f t="shared" ca="1" si="63"/>
        <v>0</v>
      </c>
      <c r="BA1800" s="220" t="s">
        <v>1926</v>
      </c>
      <c r="BB1800" s="136"/>
      <c r="BC1800" s="136"/>
      <c r="BD1800" s="136"/>
      <c r="BE1800" s="136"/>
      <c r="BF1800" s="221">
        <f t="shared" ca="1" si="64"/>
        <v>0</v>
      </c>
      <c r="BG1800" s="221">
        <f t="shared" ca="1" si="65"/>
        <v>0</v>
      </c>
      <c r="BH1800" s="221">
        <f t="shared" ca="1" si="66"/>
        <v>0</v>
      </c>
      <c r="BI1800" s="221">
        <f t="shared" ca="1" si="67"/>
        <v>0</v>
      </c>
      <c r="BJ1800" s="221">
        <f t="shared" ca="1" si="68"/>
        <v>0</v>
      </c>
      <c r="BK1800" s="220" t="s">
        <v>1926</v>
      </c>
      <c r="BL1800" s="136"/>
      <c r="BM1800" s="136"/>
      <c r="BN1800" s="136"/>
      <c r="BO1800" s="136"/>
      <c r="BP1800" s="221">
        <f t="shared" ca="1" si="69"/>
        <v>0</v>
      </c>
      <c r="BQ1800" s="221">
        <f t="shared" ca="1" si="70"/>
        <v>0</v>
      </c>
      <c r="BR1800" s="221">
        <f t="shared" ca="1" si="37"/>
        <v>0</v>
      </c>
      <c r="BS1800" s="221">
        <f t="shared" ca="1" si="38"/>
        <v>0</v>
      </c>
      <c r="BT1800" s="221">
        <f t="shared" ca="1" si="71"/>
        <v>0</v>
      </c>
      <c r="BU1800" s="220" t="s">
        <v>1926</v>
      </c>
      <c r="BV1800" s="136"/>
      <c r="BW1800" s="136"/>
      <c r="BX1800" s="136"/>
      <c r="BY1800" s="136"/>
      <c r="BZ1800" s="221">
        <f t="shared" ca="1" si="72"/>
        <v>0</v>
      </c>
      <c r="CA1800" s="221">
        <f t="shared" ca="1" si="73"/>
        <v>0</v>
      </c>
      <c r="CB1800" s="221">
        <f t="shared" ca="1" si="74"/>
        <v>0</v>
      </c>
      <c r="CC1800" s="221">
        <f t="shared" ca="1" si="75"/>
        <v>0</v>
      </c>
      <c r="CD1800" s="221">
        <f t="shared" ca="1" si="76"/>
        <v>0</v>
      </c>
      <c r="CE1800" s="220" t="s">
        <v>1926</v>
      </c>
      <c r="CF1800" s="136"/>
      <c r="CG1800" s="136"/>
      <c r="CH1800" s="136"/>
      <c r="CI1800" s="136"/>
      <c r="CJ1800" s="221">
        <f t="shared" ca="1" si="77"/>
        <v>0</v>
      </c>
      <c r="CK1800" s="221">
        <f t="shared" ca="1" si="78"/>
        <v>0</v>
      </c>
      <c r="CL1800" s="221">
        <f t="shared" ca="1" si="79"/>
        <v>0</v>
      </c>
      <c r="CM1800" s="221">
        <f t="shared" ca="1" si="80"/>
        <v>0</v>
      </c>
      <c r="CN1800" s="221">
        <f t="shared" ca="1" si="81"/>
        <v>0</v>
      </c>
      <c r="CO1800" s="220" t="s">
        <v>1926</v>
      </c>
      <c r="CP1800" s="136"/>
      <c r="CQ1800" s="136"/>
      <c r="CR1800" s="136"/>
      <c r="CS1800" s="136"/>
      <c r="CT1800" s="221">
        <f t="shared" ca="1" si="82"/>
        <v>0</v>
      </c>
      <c r="CU1800" s="221">
        <f t="shared" ca="1" si="83"/>
        <v>0</v>
      </c>
      <c r="CV1800" s="221">
        <f t="shared" ca="1" si="84"/>
        <v>0</v>
      </c>
      <c r="CW1800" s="221">
        <f t="shared" ca="1" si="85"/>
        <v>0</v>
      </c>
      <c r="CX1800" s="221">
        <f t="shared" ca="1" si="86"/>
        <v>0</v>
      </c>
      <c r="CY1800" s="220" t="s">
        <v>1926</v>
      </c>
      <c r="CZ1800" s="136"/>
      <c r="DA1800" s="136"/>
      <c r="DB1800" s="136"/>
      <c r="DC1800" s="136"/>
      <c r="DD1800" s="221">
        <f t="shared" ca="1" si="87"/>
        <v>0</v>
      </c>
      <c r="DE1800" s="221">
        <f t="shared" ca="1" si="88"/>
        <v>0</v>
      </c>
      <c r="DF1800" s="221">
        <f t="shared" ca="1" si="89"/>
        <v>0</v>
      </c>
      <c r="DG1800" s="221">
        <f t="shared" ca="1" si="90"/>
        <v>0</v>
      </c>
      <c r="DH1800" s="221">
        <f t="shared" ca="1" si="91"/>
        <v>0</v>
      </c>
      <c r="DI1800" s="220" t="s">
        <v>1926</v>
      </c>
      <c r="DJ1800" s="136"/>
      <c r="DK1800" s="136"/>
      <c r="DL1800" s="136"/>
      <c r="DM1800" s="136"/>
      <c r="DN1800" s="221">
        <f t="shared" ca="1" si="92"/>
        <v>0</v>
      </c>
      <c r="DO1800" s="221">
        <f t="shared" ca="1" si="93"/>
        <v>0</v>
      </c>
      <c r="DP1800" s="221">
        <f t="shared" ca="1" si="94"/>
        <v>0</v>
      </c>
      <c r="DQ1800" s="221">
        <f t="shared" ca="1" si="95"/>
        <v>0</v>
      </c>
      <c r="DR1800" s="221">
        <f t="shared" ca="1" si="96"/>
        <v>0</v>
      </c>
      <c r="DS1800" s="220" t="s">
        <v>1926</v>
      </c>
      <c r="DT1800" s="136"/>
      <c r="DU1800" s="136"/>
      <c r="DV1800" s="136"/>
      <c r="DW1800" s="136"/>
      <c r="DX1800" s="221">
        <f t="shared" ca="1" si="97"/>
        <v>0</v>
      </c>
      <c r="DY1800" s="221">
        <f t="shared" ca="1" si="98"/>
        <v>0</v>
      </c>
      <c r="DZ1800" s="221">
        <f t="shared" ca="1" si="99"/>
        <v>0</v>
      </c>
      <c r="EA1800" s="221">
        <f t="shared" ca="1" si="100"/>
        <v>0</v>
      </c>
      <c r="EB1800" s="221">
        <f t="shared" ca="1" si="101"/>
        <v>0</v>
      </c>
      <c r="EC1800" s="220" t="s">
        <v>1926</v>
      </c>
      <c r="ED1800" s="136"/>
      <c r="EE1800" s="136"/>
      <c r="EF1800" s="136"/>
      <c r="EG1800" s="136"/>
      <c r="EH1800" s="221">
        <f t="shared" ca="1" si="102"/>
        <v>0</v>
      </c>
      <c r="EI1800" s="221">
        <f t="shared" ca="1" si="103"/>
        <v>0</v>
      </c>
      <c r="EJ1800" s="221">
        <f t="shared" ca="1" si="104"/>
        <v>0</v>
      </c>
      <c r="EK1800" s="221">
        <f t="shared" ca="1" si="105"/>
        <v>0</v>
      </c>
      <c r="EL1800" s="221">
        <f t="shared" ca="1" si="106"/>
        <v>0</v>
      </c>
      <c r="EM1800" s="220" t="s">
        <v>1926</v>
      </c>
      <c r="EN1800" s="136"/>
      <c r="EO1800" s="136"/>
      <c r="EP1800" s="136"/>
      <c r="EQ1800" s="136"/>
      <c r="ER1800" s="221">
        <f t="shared" ca="1" si="107"/>
        <v>0</v>
      </c>
      <c r="ES1800" s="221">
        <f t="shared" ca="1" si="108"/>
        <v>0</v>
      </c>
      <c r="ET1800" s="221">
        <f t="shared" ca="1" si="109"/>
        <v>0</v>
      </c>
      <c r="EU1800" s="221">
        <f t="shared" ca="1" si="110"/>
        <v>0</v>
      </c>
      <c r="EV1800" s="221">
        <f t="shared" ca="1" si="111"/>
        <v>0</v>
      </c>
      <c r="EW1800" s="220" t="s">
        <v>1926</v>
      </c>
      <c r="EX1800" s="136"/>
      <c r="EY1800" s="136"/>
      <c r="EZ1800" s="136"/>
      <c r="FA1800" s="136"/>
      <c r="FB1800" s="221">
        <f t="shared" ca="1" si="112"/>
        <v>0</v>
      </c>
      <c r="FC1800" s="221">
        <f t="shared" ca="1" si="113"/>
        <v>0</v>
      </c>
      <c r="FD1800" s="221">
        <f t="shared" ca="1" si="114"/>
        <v>0</v>
      </c>
      <c r="FE1800" s="221">
        <f t="shared" ca="1" si="115"/>
        <v>0</v>
      </c>
      <c r="FF1800" s="221">
        <f t="shared" ca="1" si="116"/>
        <v>0</v>
      </c>
      <c r="FG1800" s="220" t="s">
        <v>1926</v>
      </c>
      <c r="FH1800" s="136"/>
      <c r="FI1800" s="136"/>
      <c r="FJ1800" s="136"/>
      <c r="FK1800" s="136"/>
      <c r="FL1800" s="221">
        <f t="shared" ca="1" si="117"/>
        <v>0</v>
      </c>
      <c r="FM1800" s="221">
        <f t="shared" ca="1" si="118"/>
        <v>0</v>
      </c>
      <c r="FN1800" s="221">
        <f t="shared" ca="1" si="119"/>
        <v>0</v>
      </c>
      <c r="FO1800" s="221">
        <f t="shared" ca="1" si="120"/>
        <v>0</v>
      </c>
      <c r="FP1800" s="221">
        <f t="shared" ca="1" si="121"/>
        <v>0</v>
      </c>
      <c r="FQ1800" s="19" t="str">
        <f ca="1">IF(FZ1800&gt;0,MAX($FQ$1787:FQ1799)+1,"")</f>
        <v/>
      </c>
      <c r="FR1800" s="220" t="s">
        <v>1926</v>
      </c>
      <c r="FU1800" s="210">
        <f t="shared" ca="1" si="122"/>
        <v>0</v>
      </c>
      <c r="FV1800" s="210">
        <f t="shared" ca="1" si="123"/>
        <v>0</v>
      </c>
      <c r="FW1800" s="210">
        <f t="shared" ca="1" si="124"/>
        <v>0</v>
      </c>
      <c r="FX1800" s="210">
        <f t="shared" ca="1" si="125"/>
        <v>0</v>
      </c>
      <c r="FY1800" s="210">
        <f t="shared" ca="1" si="126"/>
        <v>0</v>
      </c>
      <c r="FZ1800" s="210">
        <f t="shared" ca="1" si="127"/>
        <v>0</v>
      </c>
    </row>
    <row r="1801" spans="3:182" hidden="1">
      <c r="C1801" s="220" t="s">
        <v>1927</v>
      </c>
      <c r="D1801" s="136"/>
      <c r="E1801" s="136"/>
      <c r="F1801" s="136"/>
      <c r="G1801" s="136"/>
      <c r="H1801" s="221">
        <f t="shared" ca="1" si="39"/>
        <v>0</v>
      </c>
      <c r="I1801" s="221">
        <f t="shared" ca="1" si="40"/>
        <v>0</v>
      </c>
      <c r="J1801" s="221">
        <f t="shared" ca="1" si="41"/>
        <v>0</v>
      </c>
      <c r="K1801" s="221">
        <f t="shared" ca="1" si="42"/>
        <v>0</v>
      </c>
      <c r="L1801" s="221">
        <f t="shared" ca="1" si="43"/>
        <v>0</v>
      </c>
      <c r="M1801" s="220" t="s">
        <v>1927</v>
      </c>
      <c r="N1801" s="136"/>
      <c r="O1801" s="136"/>
      <c r="P1801" s="136"/>
      <c r="Q1801" s="136"/>
      <c r="R1801" s="221">
        <f t="shared" ca="1" si="44"/>
        <v>0</v>
      </c>
      <c r="S1801" s="221">
        <f t="shared" ca="1" si="45"/>
        <v>0</v>
      </c>
      <c r="T1801" s="221">
        <f t="shared" ca="1" si="46"/>
        <v>0</v>
      </c>
      <c r="U1801" s="221">
        <f t="shared" ca="1" si="47"/>
        <v>0</v>
      </c>
      <c r="V1801" s="221">
        <f t="shared" ca="1" si="48"/>
        <v>0</v>
      </c>
      <c r="W1801" s="220" t="s">
        <v>1927</v>
      </c>
      <c r="X1801" s="136"/>
      <c r="Y1801" s="136"/>
      <c r="Z1801" s="136"/>
      <c r="AA1801" s="136"/>
      <c r="AB1801" s="221">
        <f t="shared" ca="1" si="49"/>
        <v>0</v>
      </c>
      <c r="AC1801" s="221">
        <f t="shared" ca="1" si="50"/>
        <v>0</v>
      </c>
      <c r="AD1801" s="221">
        <f t="shared" ca="1" si="51"/>
        <v>0</v>
      </c>
      <c r="AE1801" s="221">
        <f t="shared" ca="1" si="52"/>
        <v>0</v>
      </c>
      <c r="AF1801" s="221">
        <f t="shared" ca="1" si="53"/>
        <v>0</v>
      </c>
      <c r="AG1801" s="220" t="s">
        <v>1927</v>
      </c>
      <c r="AH1801" s="136"/>
      <c r="AI1801" s="136"/>
      <c r="AJ1801" s="136"/>
      <c r="AK1801" s="136"/>
      <c r="AL1801" s="221">
        <f t="shared" ca="1" si="54"/>
        <v>0</v>
      </c>
      <c r="AM1801" s="221">
        <f t="shared" ca="1" si="55"/>
        <v>0</v>
      </c>
      <c r="AN1801" s="221">
        <f t="shared" ca="1" si="56"/>
        <v>0</v>
      </c>
      <c r="AO1801" s="221">
        <f t="shared" ca="1" si="57"/>
        <v>0</v>
      </c>
      <c r="AP1801" s="221">
        <f t="shared" ca="1" si="58"/>
        <v>0</v>
      </c>
      <c r="AQ1801" s="220" t="s">
        <v>1927</v>
      </c>
      <c r="AR1801" s="136"/>
      <c r="AS1801" s="136"/>
      <c r="AT1801" s="136"/>
      <c r="AU1801" s="136"/>
      <c r="AV1801" s="221">
        <f t="shared" ca="1" si="59"/>
        <v>0</v>
      </c>
      <c r="AW1801" s="221">
        <f t="shared" ca="1" si="60"/>
        <v>0</v>
      </c>
      <c r="AX1801" s="221">
        <f t="shared" ca="1" si="61"/>
        <v>0</v>
      </c>
      <c r="AY1801" s="221">
        <f t="shared" ca="1" si="62"/>
        <v>0</v>
      </c>
      <c r="AZ1801" s="221">
        <f t="shared" ca="1" si="63"/>
        <v>0</v>
      </c>
      <c r="BA1801" s="220" t="s">
        <v>1927</v>
      </c>
      <c r="BB1801" s="136"/>
      <c r="BC1801" s="136"/>
      <c r="BD1801" s="136"/>
      <c r="BE1801" s="136"/>
      <c r="BF1801" s="221">
        <f t="shared" ca="1" si="64"/>
        <v>0</v>
      </c>
      <c r="BG1801" s="221">
        <f t="shared" ca="1" si="65"/>
        <v>0</v>
      </c>
      <c r="BH1801" s="221">
        <f t="shared" ca="1" si="66"/>
        <v>0</v>
      </c>
      <c r="BI1801" s="221">
        <f t="shared" ca="1" si="67"/>
        <v>0</v>
      </c>
      <c r="BJ1801" s="221">
        <f t="shared" ca="1" si="68"/>
        <v>0</v>
      </c>
      <c r="BK1801" s="220" t="s">
        <v>1927</v>
      </c>
      <c r="BL1801" s="136"/>
      <c r="BM1801" s="136"/>
      <c r="BN1801" s="136"/>
      <c r="BO1801" s="136"/>
      <c r="BP1801" s="221">
        <f t="shared" ca="1" si="69"/>
        <v>0</v>
      </c>
      <c r="BQ1801" s="221">
        <f t="shared" ca="1" si="70"/>
        <v>0</v>
      </c>
      <c r="BR1801" s="221">
        <f t="shared" ca="1" si="37"/>
        <v>0</v>
      </c>
      <c r="BS1801" s="221">
        <f t="shared" ca="1" si="38"/>
        <v>0</v>
      </c>
      <c r="BT1801" s="221">
        <f t="shared" ca="1" si="71"/>
        <v>0</v>
      </c>
      <c r="BU1801" s="220" t="s">
        <v>1927</v>
      </c>
      <c r="BV1801" s="136"/>
      <c r="BW1801" s="136"/>
      <c r="BX1801" s="136"/>
      <c r="BY1801" s="136"/>
      <c r="BZ1801" s="221">
        <f t="shared" ca="1" si="72"/>
        <v>0</v>
      </c>
      <c r="CA1801" s="221">
        <f t="shared" ca="1" si="73"/>
        <v>0</v>
      </c>
      <c r="CB1801" s="221">
        <f t="shared" ca="1" si="74"/>
        <v>0</v>
      </c>
      <c r="CC1801" s="221">
        <f t="shared" ca="1" si="75"/>
        <v>0</v>
      </c>
      <c r="CD1801" s="221">
        <f t="shared" ca="1" si="76"/>
        <v>0</v>
      </c>
      <c r="CE1801" s="220" t="s">
        <v>1927</v>
      </c>
      <c r="CF1801" s="136"/>
      <c r="CG1801" s="136"/>
      <c r="CH1801" s="136"/>
      <c r="CI1801" s="136"/>
      <c r="CJ1801" s="221">
        <f t="shared" ca="1" si="77"/>
        <v>0</v>
      </c>
      <c r="CK1801" s="221">
        <f t="shared" ca="1" si="78"/>
        <v>0</v>
      </c>
      <c r="CL1801" s="221">
        <f t="shared" ca="1" si="79"/>
        <v>0</v>
      </c>
      <c r="CM1801" s="221">
        <f t="shared" ca="1" si="80"/>
        <v>0</v>
      </c>
      <c r="CN1801" s="221">
        <f t="shared" ca="1" si="81"/>
        <v>0</v>
      </c>
      <c r="CO1801" s="220" t="s">
        <v>1927</v>
      </c>
      <c r="CP1801" s="136"/>
      <c r="CQ1801" s="136"/>
      <c r="CR1801" s="136"/>
      <c r="CS1801" s="136"/>
      <c r="CT1801" s="221">
        <f t="shared" ca="1" si="82"/>
        <v>0</v>
      </c>
      <c r="CU1801" s="221">
        <f t="shared" ca="1" si="83"/>
        <v>0</v>
      </c>
      <c r="CV1801" s="221">
        <f t="shared" ca="1" si="84"/>
        <v>0</v>
      </c>
      <c r="CW1801" s="221">
        <f t="shared" ca="1" si="85"/>
        <v>0</v>
      </c>
      <c r="CX1801" s="221">
        <f t="shared" ca="1" si="86"/>
        <v>0</v>
      </c>
      <c r="CY1801" s="220" t="s">
        <v>1927</v>
      </c>
      <c r="CZ1801" s="136"/>
      <c r="DA1801" s="136"/>
      <c r="DB1801" s="136"/>
      <c r="DC1801" s="136"/>
      <c r="DD1801" s="221">
        <f t="shared" ca="1" si="87"/>
        <v>0</v>
      </c>
      <c r="DE1801" s="221">
        <f t="shared" ca="1" si="88"/>
        <v>0</v>
      </c>
      <c r="DF1801" s="221">
        <f t="shared" ca="1" si="89"/>
        <v>0</v>
      </c>
      <c r="DG1801" s="221">
        <f t="shared" ca="1" si="90"/>
        <v>0</v>
      </c>
      <c r="DH1801" s="221">
        <f t="shared" ca="1" si="91"/>
        <v>0</v>
      </c>
      <c r="DI1801" s="220" t="s">
        <v>1927</v>
      </c>
      <c r="DJ1801" s="136"/>
      <c r="DK1801" s="136"/>
      <c r="DL1801" s="136"/>
      <c r="DM1801" s="136"/>
      <c r="DN1801" s="221">
        <f t="shared" ca="1" si="92"/>
        <v>0</v>
      </c>
      <c r="DO1801" s="221">
        <f t="shared" ca="1" si="93"/>
        <v>0</v>
      </c>
      <c r="DP1801" s="221">
        <f t="shared" ca="1" si="94"/>
        <v>0</v>
      </c>
      <c r="DQ1801" s="221">
        <f t="shared" ca="1" si="95"/>
        <v>0</v>
      </c>
      <c r="DR1801" s="221">
        <f t="shared" ca="1" si="96"/>
        <v>0</v>
      </c>
      <c r="DS1801" s="220" t="s">
        <v>1927</v>
      </c>
      <c r="DT1801" s="136"/>
      <c r="DU1801" s="136"/>
      <c r="DV1801" s="136"/>
      <c r="DW1801" s="136"/>
      <c r="DX1801" s="221">
        <f t="shared" ca="1" si="97"/>
        <v>0</v>
      </c>
      <c r="DY1801" s="221">
        <f t="shared" ca="1" si="98"/>
        <v>0</v>
      </c>
      <c r="DZ1801" s="221">
        <f t="shared" ca="1" si="99"/>
        <v>0</v>
      </c>
      <c r="EA1801" s="221">
        <f t="shared" ca="1" si="100"/>
        <v>0</v>
      </c>
      <c r="EB1801" s="221">
        <f t="shared" ca="1" si="101"/>
        <v>0</v>
      </c>
      <c r="EC1801" s="220" t="s">
        <v>1927</v>
      </c>
      <c r="ED1801" s="136"/>
      <c r="EE1801" s="136"/>
      <c r="EF1801" s="136"/>
      <c r="EG1801" s="136"/>
      <c r="EH1801" s="221">
        <f t="shared" ca="1" si="102"/>
        <v>0</v>
      </c>
      <c r="EI1801" s="221">
        <f t="shared" ca="1" si="103"/>
        <v>0</v>
      </c>
      <c r="EJ1801" s="221">
        <f t="shared" ca="1" si="104"/>
        <v>0</v>
      </c>
      <c r="EK1801" s="221">
        <f t="shared" ca="1" si="105"/>
        <v>0</v>
      </c>
      <c r="EL1801" s="221">
        <f t="shared" ca="1" si="106"/>
        <v>0</v>
      </c>
      <c r="EM1801" s="220" t="s">
        <v>1927</v>
      </c>
      <c r="EN1801" s="136"/>
      <c r="EO1801" s="136"/>
      <c r="EP1801" s="136"/>
      <c r="EQ1801" s="136"/>
      <c r="ER1801" s="221">
        <f t="shared" ca="1" si="107"/>
        <v>0</v>
      </c>
      <c r="ES1801" s="221">
        <f t="shared" ca="1" si="108"/>
        <v>0</v>
      </c>
      <c r="ET1801" s="221">
        <f t="shared" ca="1" si="109"/>
        <v>0</v>
      </c>
      <c r="EU1801" s="221">
        <f t="shared" ca="1" si="110"/>
        <v>0</v>
      </c>
      <c r="EV1801" s="221">
        <f t="shared" ca="1" si="111"/>
        <v>0</v>
      </c>
      <c r="EW1801" s="220" t="s">
        <v>1927</v>
      </c>
      <c r="EX1801" s="136"/>
      <c r="EY1801" s="136"/>
      <c r="EZ1801" s="136"/>
      <c r="FA1801" s="136"/>
      <c r="FB1801" s="221">
        <f t="shared" ca="1" si="112"/>
        <v>0</v>
      </c>
      <c r="FC1801" s="221">
        <f t="shared" ca="1" si="113"/>
        <v>0</v>
      </c>
      <c r="FD1801" s="221">
        <f t="shared" ca="1" si="114"/>
        <v>0</v>
      </c>
      <c r="FE1801" s="221">
        <f t="shared" ca="1" si="115"/>
        <v>0</v>
      </c>
      <c r="FF1801" s="221">
        <f t="shared" ca="1" si="116"/>
        <v>0</v>
      </c>
      <c r="FG1801" s="220" t="s">
        <v>1927</v>
      </c>
      <c r="FH1801" s="136"/>
      <c r="FI1801" s="136"/>
      <c r="FJ1801" s="136"/>
      <c r="FK1801" s="136"/>
      <c r="FL1801" s="221">
        <f t="shared" ca="1" si="117"/>
        <v>0</v>
      </c>
      <c r="FM1801" s="221">
        <f t="shared" ca="1" si="118"/>
        <v>0</v>
      </c>
      <c r="FN1801" s="221">
        <f t="shared" ca="1" si="119"/>
        <v>0</v>
      </c>
      <c r="FO1801" s="221">
        <f t="shared" ca="1" si="120"/>
        <v>0</v>
      </c>
      <c r="FP1801" s="221">
        <f t="shared" ca="1" si="121"/>
        <v>0</v>
      </c>
      <c r="FQ1801" s="19" t="str">
        <f ca="1">IF(FZ1801&gt;0,MAX($FQ$1787:FQ1800)+1,"")</f>
        <v/>
      </c>
      <c r="FR1801" s="220" t="s">
        <v>1927</v>
      </c>
      <c r="FU1801" s="210">
        <f t="shared" ca="1" si="122"/>
        <v>0</v>
      </c>
      <c r="FV1801" s="210">
        <f t="shared" ca="1" si="123"/>
        <v>0</v>
      </c>
      <c r="FW1801" s="210">
        <f t="shared" ca="1" si="124"/>
        <v>0</v>
      </c>
      <c r="FX1801" s="210">
        <f t="shared" ca="1" si="125"/>
        <v>0</v>
      </c>
      <c r="FY1801" s="210">
        <f t="shared" ca="1" si="126"/>
        <v>0</v>
      </c>
      <c r="FZ1801" s="210">
        <f t="shared" ca="1" si="127"/>
        <v>0</v>
      </c>
    </row>
    <row r="1802" spans="3:182" hidden="1">
      <c r="C1802" s="220" t="s">
        <v>1928</v>
      </c>
      <c r="D1802" s="136"/>
      <c r="E1802" s="136"/>
      <c r="F1802" s="136"/>
      <c r="G1802" s="136"/>
      <c r="H1802" s="221">
        <f t="shared" ca="1" si="39"/>
        <v>0</v>
      </c>
      <c r="I1802" s="221">
        <f t="shared" ca="1" si="40"/>
        <v>0</v>
      </c>
      <c r="J1802" s="221">
        <f t="shared" ca="1" si="41"/>
        <v>0</v>
      </c>
      <c r="K1802" s="221">
        <f t="shared" ca="1" si="42"/>
        <v>0</v>
      </c>
      <c r="L1802" s="221">
        <f t="shared" ca="1" si="43"/>
        <v>0</v>
      </c>
      <c r="M1802" s="220" t="s">
        <v>1928</v>
      </c>
      <c r="N1802" s="136"/>
      <c r="O1802" s="136"/>
      <c r="P1802" s="136"/>
      <c r="Q1802" s="136"/>
      <c r="R1802" s="221">
        <f t="shared" ca="1" si="44"/>
        <v>0</v>
      </c>
      <c r="S1802" s="221">
        <f t="shared" ca="1" si="45"/>
        <v>0</v>
      </c>
      <c r="T1802" s="221">
        <f t="shared" ca="1" si="46"/>
        <v>0</v>
      </c>
      <c r="U1802" s="221">
        <f t="shared" ca="1" si="47"/>
        <v>0</v>
      </c>
      <c r="V1802" s="221">
        <f t="shared" ca="1" si="48"/>
        <v>0</v>
      </c>
      <c r="W1802" s="220" t="s">
        <v>1928</v>
      </c>
      <c r="X1802" s="136"/>
      <c r="Y1802" s="136"/>
      <c r="Z1802" s="136"/>
      <c r="AA1802" s="136"/>
      <c r="AB1802" s="221">
        <f t="shared" ca="1" si="49"/>
        <v>0</v>
      </c>
      <c r="AC1802" s="221">
        <f t="shared" ca="1" si="50"/>
        <v>0</v>
      </c>
      <c r="AD1802" s="221">
        <f t="shared" ca="1" si="51"/>
        <v>0</v>
      </c>
      <c r="AE1802" s="221">
        <f t="shared" ca="1" si="52"/>
        <v>0</v>
      </c>
      <c r="AF1802" s="221">
        <f t="shared" ca="1" si="53"/>
        <v>0</v>
      </c>
      <c r="AG1802" s="220" t="s">
        <v>1928</v>
      </c>
      <c r="AH1802" s="136"/>
      <c r="AI1802" s="136"/>
      <c r="AJ1802" s="136"/>
      <c r="AK1802" s="136"/>
      <c r="AL1802" s="221">
        <f t="shared" ca="1" si="54"/>
        <v>0</v>
      </c>
      <c r="AM1802" s="221">
        <f t="shared" ca="1" si="55"/>
        <v>0</v>
      </c>
      <c r="AN1802" s="221">
        <f t="shared" ca="1" si="56"/>
        <v>0</v>
      </c>
      <c r="AO1802" s="221">
        <f t="shared" ca="1" si="57"/>
        <v>0</v>
      </c>
      <c r="AP1802" s="221">
        <f t="shared" ca="1" si="58"/>
        <v>0</v>
      </c>
      <c r="AQ1802" s="220" t="s">
        <v>1928</v>
      </c>
      <c r="AR1802" s="136"/>
      <c r="AS1802" s="136"/>
      <c r="AT1802" s="136"/>
      <c r="AU1802" s="136"/>
      <c r="AV1802" s="221">
        <f t="shared" ca="1" si="59"/>
        <v>0</v>
      </c>
      <c r="AW1802" s="221">
        <f t="shared" ca="1" si="60"/>
        <v>0</v>
      </c>
      <c r="AX1802" s="221">
        <f t="shared" ca="1" si="61"/>
        <v>0</v>
      </c>
      <c r="AY1802" s="221">
        <f t="shared" ca="1" si="62"/>
        <v>0</v>
      </c>
      <c r="AZ1802" s="221">
        <f t="shared" ca="1" si="63"/>
        <v>0</v>
      </c>
      <c r="BA1802" s="220" t="s">
        <v>1928</v>
      </c>
      <c r="BB1802" s="136"/>
      <c r="BC1802" s="136"/>
      <c r="BD1802" s="136"/>
      <c r="BE1802" s="136"/>
      <c r="BF1802" s="221">
        <f t="shared" ca="1" si="64"/>
        <v>0</v>
      </c>
      <c r="BG1802" s="221">
        <f t="shared" ca="1" si="65"/>
        <v>0</v>
      </c>
      <c r="BH1802" s="221">
        <f t="shared" ca="1" si="66"/>
        <v>0</v>
      </c>
      <c r="BI1802" s="221">
        <f t="shared" ca="1" si="67"/>
        <v>0</v>
      </c>
      <c r="BJ1802" s="221">
        <f t="shared" ca="1" si="68"/>
        <v>0</v>
      </c>
      <c r="BK1802" s="220" t="s">
        <v>1928</v>
      </c>
      <c r="BL1802" s="136"/>
      <c r="BM1802" s="136"/>
      <c r="BN1802" s="136"/>
      <c r="BO1802" s="136"/>
      <c r="BP1802" s="221">
        <f t="shared" ca="1" si="69"/>
        <v>0</v>
      </c>
      <c r="BQ1802" s="221">
        <f t="shared" ca="1" si="70"/>
        <v>0</v>
      </c>
      <c r="BR1802" s="221">
        <f t="shared" ca="1" si="37"/>
        <v>0</v>
      </c>
      <c r="BS1802" s="221">
        <f t="shared" ca="1" si="38"/>
        <v>0</v>
      </c>
      <c r="BT1802" s="221">
        <f t="shared" ca="1" si="71"/>
        <v>0</v>
      </c>
      <c r="BU1802" s="220" t="s">
        <v>1928</v>
      </c>
      <c r="BV1802" s="136"/>
      <c r="BW1802" s="136"/>
      <c r="BX1802" s="136"/>
      <c r="BY1802" s="136"/>
      <c r="BZ1802" s="221">
        <f t="shared" ca="1" si="72"/>
        <v>0</v>
      </c>
      <c r="CA1802" s="221">
        <f t="shared" ca="1" si="73"/>
        <v>0</v>
      </c>
      <c r="CB1802" s="221">
        <f t="shared" ca="1" si="74"/>
        <v>0</v>
      </c>
      <c r="CC1802" s="221">
        <f t="shared" ca="1" si="75"/>
        <v>0</v>
      </c>
      <c r="CD1802" s="221">
        <f t="shared" ca="1" si="76"/>
        <v>0</v>
      </c>
      <c r="CE1802" s="220" t="s">
        <v>1928</v>
      </c>
      <c r="CF1802" s="136"/>
      <c r="CG1802" s="136"/>
      <c r="CH1802" s="136"/>
      <c r="CI1802" s="136"/>
      <c r="CJ1802" s="221">
        <f t="shared" ca="1" si="77"/>
        <v>0</v>
      </c>
      <c r="CK1802" s="221">
        <f t="shared" ca="1" si="78"/>
        <v>0</v>
      </c>
      <c r="CL1802" s="221">
        <f t="shared" ca="1" si="79"/>
        <v>0</v>
      </c>
      <c r="CM1802" s="221">
        <f t="shared" ca="1" si="80"/>
        <v>0</v>
      </c>
      <c r="CN1802" s="221">
        <f t="shared" ca="1" si="81"/>
        <v>0</v>
      </c>
      <c r="CO1802" s="220" t="s">
        <v>1928</v>
      </c>
      <c r="CP1802" s="136"/>
      <c r="CQ1802" s="136"/>
      <c r="CR1802" s="136"/>
      <c r="CS1802" s="136"/>
      <c r="CT1802" s="221">
        <f t="shared" ca="1" si="82"/>
        <v>0</v>
      </c>
      <c r="CU1802" s="221">
        <f t="shared" ca="1" si="83"/>
        <v>0</v>
      </c>
      <c r="CV1802" s="221">
        <f t="shared" ca="1" si="84"/>
        <v>0</v>
      </c>
      <c r="CW1802" s="221">
        <f t="shared" ca="1" si="85"/>
        <v>0</v>
      </c>
      <c r="CX1802" s="221">
        <f t="shared" ca="1" si="86"/>
        <v>0</v>
      </c>
      <c r="CY1802" s="220" t="s">
        <v>1928</v>
      </c>
      <c r="CZ1802" s="136"/>
      <c r="DA1802" s="136"/>
      <c r="DB1802" s="136"/>
      <c r="DC1802" s="136"/>
      <c r="DD1802" s="221">
        <f t="shared" ca="1" si="87"/>
        <v>0</v>
      </c>
      <c r="DE1802" s="221">
        <f t="shared" ca="1" si="88"/>
        <v>0</v>
      </c>
      <c r="DF1802" s="221">
        <f t="shared" ca="1" si="89"/>
        <v>0</v>
      </c>
      <c r="DG1802" s="221">
        <f t="shared" ca="1" si="90"/>
        <v>0</v>
      </c>
      <c r="DH1802" s="221">
        <f t="shared" ca="1" si="91"/>
        <v>0</v>
      </c>
      <c r="DI1802" s="220" t="s">
        <v>1928</v>
      </c>
      <c r="DJ1802" s="136"/>
      <c r="DK1802" s="136"/>
      <c r="DL1802" s="136"/>
      <c r="DM1802" s="136"/>
      <c r="DN1802" s="221">
        <f t="shared" ca="1" si="92"/>
        <v>0</v>
      </c>
      <c r="DO1802" s="221">
        <f t="shared" ca="1" si="93"/>
        <v>0</v>
      </c>
      <c r="DP1802" s="221">
        <f t="shared" ca="1" si="94"/>
        <v>0</v>
      </c>
      <c r="DQ1802" s="221">
        <f t="shared" ca="1" si="95"/>
        <v>0</v>
      </c>
      <c r="DR1802" s="221">
        <f t="shared" ca="1" si="96"/>
        <v>0</v>
      </c>
      <c r="DS1802" s="220" t="s">
        <v>1928</v>
      </c>
      <c r="DT1802" s="136"/>
      <c r="DU1802" s="136"/>
      <c r="DV1802" s="136"/>
      <c r="DW1802" s="136"/>
      <c r="DX1802" s="221">
        <f t="shared" ca="1" si="97"/>
        <v>0</v>
      </c>
      <c r="DY1802" s="221">
        <f t="shared" ca="1" si="98"/>
        <v>0</v>
      </c>
      <c r="DZ1802" s="221">
        <f t="shared" ca="1" si="99"/>
        <v>0</v>
      </c>
      <c r="EA1802" s="221">
        <f t="shared" ca="1" si="100"/>
        <v>0</v>
      </c>
      <c r="EB1802" s="221">
        <f t="shared" ca="1" si="101"/>
        <v>0</v>
      </c>
      <c r="EC1802" s="220" t="s">
        <v>1928</v>
      </c>
      <c r="ED1802" s="136"/>
      <c r="EE1802" s="136"/>
      <c r="EF1802" s="136"/>
      <c r="EG1802" s="136"/>
      <c r="EH1802" s="221">
        <f t="shared" ca="1" si="102"/>
        <v>0</v>
      </c>
      <c r="EI1802" s="221">
        <f t="shared" ca="1" si="103"/>
        <v>0</v>
      </c>
      <c r="EJ1802" s="221">
        <f t="shared" ca="1" si="104"/>
        <v>0</v>
      </c>
      <c r="EK1802" s="221">
        <f t="shared" ca="1" si="105"/>
        <v>0</v>
      </c>
      <c r="EL1802" s="221">
        <f t="shared" ca="1" si="106"/>
        <v>0</v>
      </c>
      <c r="EM1802" s="220" t="s">
        <v>1928</v>
      </c>
      <c r="EN1802" s="136"/>
      <c r="EO1802" s="136"/>
      <c r="EP1802" s="136"/>
      <c r="EQ1802" s="136"/>
      <c r="ER1802" s="221">
        <f t="shared" ca="1" si="107"/>
        <v>0</v>
      </c>
      <c r="ES1802" s="221">
        <f t="shared" ca="1" si="108"/>
        <v>0</v>
      </c>
      <c r="ET1802" s="221">
        <f t="shared" ca="1" si="109"/>
        <v>0</v>
      </c>
      <c r="EU1802" s="221">
        <f t="shared" ca="1" si="110"/>
        <v>0</v>
      </c>
      <c r="EV1802" s="221">
        <f t="shared" ca="1" si="111"/>
        <v>0</v>
      </c>
      <c r="EW1802" s="220" t="s">
        <v>1928</v>
      </c>
      <c r="EX1802" s="136"/>
      <c r="EY1802" s="136"/>
      <c r="EZ1802" s="136"/>
      <c r="FA1802" s="136"/>
      <c r="FB1802" s="221">
        <f t="shared" ca="1" si="112"/>
        <v>0</v>
      </c>
      <c r="FC1802" s="221">
        <f t="shared" ca="1" si="113"/>
        <v>0</v>
      </c>
      <c r="FD1802" s="221">
        <f t="shared" ca="1" si="114"/>
        <v>0</v>
      </c>
      <c r="FE1802" s="221">
        <f t="shared" ca="1" si="115"/>
        <v>0</v>
      </c>
      <c r="FF1802" s="221">
        <f t="shared" ca="1" si="116"/>
        <v>0</v>
      </c>
      <c r="FG1802" s="220" t="s">
        <v>1928</v>
      </c>
      <c r="FH1802" s="136"/>
      <c r="FI1802" s="136"/>
      <c r="FJ1802" s="136"/>
      <c r="FK1802" s="136"/>
      <c r="FL1802" s="221">
        <f t="shared" ca="1" si="117"/>
        <v>0</v>
      </c>
      <c r="FM1802" s="221">
        <f t="shared" ca="1" si="118"/>
        <v>0</v>
      </c>
      <c r="FN1802" s="221">
        <f t="shared" ca="1" si="119"/>
        <v>0</v>
      </c>
      <c r="FO1802" s="221">
        <f t="shared" ca="1" si="120"/>
        <v>0</v>
      </c>
      <c r="FP1802" s="221">
        <f t="shared" ca="1" si="121"/>
        <v>0</v>
      </c>
      <c r="FQ1802" s="19" t="str">
        <f ca="1">IF(FZ1802&gt;0,MAX($FQ$1787:FQ1801)+1,"")</f>
        <v/>
      </c>
      <c r="FR1802" s="220" t="s">
        <v>1928</v>
      </c>
      <c r="FU1802" s="210">
        <f t="shared" ca="1" si="122"/>
        <v>0</v>
      </c>
      <c r="FV1802" s="210">
        <f t="shared" ca="1" si="123"/>
        <v>0</v>
      </c>
      <c r="FW1802" s="210">
        <f t="shared" ca="1" si="124"/>
        <v>0</v>
      </c>
      <c r="FX1802" s="210">
        <f t="shared" ca="1" si="125"/>
        <v>0</v>
      </c>
      <c r="FY1802" s="210">
        <f t="shared" ca="1" si="126"/>
        <v>0</v>
      </c>
      <c r="FZ1802" s="210">
        <f t="shared" ca="1" si="127"/>
        <v>0</v>
      </c>
    </row>
    <row r="1803" spans="3:182" hidden="1">
      <c r="C1803" s="220" t="s">
        <v>1929</v>
      </c>
      <c r="D1803" s="136"/>
      <c r="E1803" s="136"/>
      <c r="F1803" s="136"/>
      <c r="G1803" s="136"/>
      <c r="H1803" s="221">
        <f t="shared" ca="1" si="39"/>
        <v>0</v>
      </c>
      <c r="I1803" s="221">
        <f t="shared" ca="1" si="40"/>
        <v>0</v>
      </c>
      <c r="J1803" s="221">
        <f t="shared" ca="1" si="41"/>
        <v>0</v>
      </c>
      <c r="K1803" s="221">
        <f t="shared" ca="1" si="42"/>
        <v>0</v>
      </c>
      <c r="L1803" s="221">
        <f t="shared" ca="1" si="43"/>
        <v>0</v>
      </c>
      <c r="M1803" s="220" t="s">
        <v>1929</v>
      </c>
      <c r="N1803" s="136"/>
      <c r="O1803" s="136"/>
      <c r="P1803" s="136"/>
      <c r="Q1803" s="136"/>
      <c r="R1803" s="221">
        <f t="shared" ca="1" si="44"/>
        <v>0</v>
      </c>
      <c r="S1803" s="221">
        <f t="shared" ca="1" si="45"/>
        <v>0</v>
      </c>
      <c r="T1803" s="221">
        <f t="shared" ca="1" si="46"/>
        <v>0</v>
      </c>
      <c r="U1803" s="221">
        <f t="shared" ca="1" si="47"/>
        <v>0</v>
      </c>
      <c r="V1803" s="221">
        <f t="shared" ca="1" si="48"/>
        <v>0</v>
      </c>
      <c r="W1803" s="220" t="s">
        <v>1929</v>
      </c>
      <c r="X1803" s="136"/>
      <c r="Y1803" s="136"/>
      <c r="Z1803" s="136"/>
      <c r="AA1803" s="136"/>
      <c r="AB1803" s="221">
        <f t="shared" ca="1" si="49"/>
        <v>0</v>
      </c>
      <c r="AC1803" s="221">
        <f t="shared" ca="1" si="50"/>
        <v>0</v>
      </c>
      <c r="AD1803" s="221">
        <f t="shared" ca="1" si="51"/>
        <v>0</v>
      </c>
      <c r="AE1803" s="221">
        <f t="shared" ca="1" si="52"/>
        <v>0</v>
      </c>
      <c r="AF1803" s="221">
        <f t="shared" ca="1" si="53"/>
        <v>0</v>
      </c>
      <c r="AG1803" s="220" t="s">
        <v>1929</v>
      </c>
      <c r="AH1803" s="136"/>
      <c r="AI1803" s="136"/>
      <c r="AJ1803" s="136"/>
      <c r="AK1803" s="136"/>
      <c r="AL1803" s="221">
        <f t="shared" ca="1" si="54"/>
        <v>0</v>
      </c>
      <c r="AM1803" s="221">
        <f t="shared" ca="1" si="55"/>
        <v>0</v>
      </c>
      <c r="AN1803" s="221">
        <f t="shared" ca="1" si="56"/>
        <v>0</v>
      </c>
      <c r="AO1803" s="221">
        <f t="shared" ca="1" si="57"/>
        <v>0</v>
      </c>
      <c r="AP1803" s="221">
        <f t="shared" ca="1" si="58"/>
        <v>0</v>
      </c>
      <c r="AQ1803" s="220" t="s">
        <v>1929</v>
      </c>
      <c r="AR1803" s="136"/>
      <c r="AS1803" s="136"/>
      <c r="AT1803" s="136"/>
      <c r="AU1803" s="136"/>
      <c r="AV1803" s="221">
        <f t="shared" ca="1" si="59"/>
        <v>0</v>
      </c>
      <c r="AW1803" s="221">
        <f t="shared" ca="1" si="60"/>
        <v>0</v>
      </c>
      <c r="AX1803" s="221">
        <f t="shared" ca="1" si="61"/>
        <v>0</v>
      </c>
      <c r="AY1803" s="221">
        <f t="shared" ca="1" si="62"/>
        <v>0</v>
      </c>
      <c r="AZ1803" s="221">
        <f t="shared" ca="1" si="63"/>
        <v>0</v>
      </c>
      <c r="BA1803" s="220" t="s">
        <v>1929</v>
      </c>
      <c r="BB1803" s="136"/>
      <c r="BC1803" s="136"/>
      <c r="BD1803" s="136"/>
      <c r="BE1803" s="136"/>
      <c r="BF1803" s="221">
        <f t="shared" ca="1" si="64"/>
        <v>0</v>
      </c>
      <c r="BG1803" s="221">
        <f t="shared" ca="1" si="65"/>
        <v>0</v>
      </c>
      <c r="BH1803" s="221">
        <f t="shared" ca="1" si="66"/>
        <v>0</v>
      </c>
      <c r="BI1803" s="221">
        <f t="shared" ca="1" si="67"/>
        <v>0</v>
      </c>
      <c r="BJ1803" s="221">
        <f t="shared" ca="1" si="68"/>
        <v>0</v>
      </c>
      <c r="BK1803" s="220" t="s">
        <v>1929</v>
      </c>
      <c r="BL1803" s="136"/>
      <c r="BM1803" s="136"/>
      <c r="BN1803" s="136"/>
      <c r="BO1803" s="136"/>
      <c r="BP1803" s="221">
        <f t="shared" ca="1" si="69"/>
        <v>0</v>
      </c>
      <c r="BQ1803" s="221">
        <f t="shared" ca="1" si="70"/>
        <v>0</v>
      </c>
      <c r="BR1803" s="221">
        <f t="shared" ca="1" si="37"/>
        <v>0</v>
      </c>
      <c r="BS1803" s="221">
        <f t="shared" ca="1" si="38"/>
        <v>0</v>
      </c>
      <c r="BT1803" s="221">
        <f t="shared" ca="1" si="71"/>
        <v>0</v>
      </c>
      <c r="BU1803" s="220" t="s">
        <v>1929</v>
      </c>
      <c r="BV1803" s="136"/>
      <c r="BW1803" s="136"/>
      <c r="BX1803" s="136"/>
      <c r="BY1803" s="136"/>
      <c r="BZ1803" s="221">
        <f t="shared" ca="1" si="72"/>
        <v>0</v>
      </c>
      <c r="CA1803" s="221">
        <f t="shared" ca="1" si="73"/>
        <v>0</v>
      </c>
      <c r="CB1803" s="221">
        <f t="shared" ca="1" si="74"/>
        <v>0</v>
      </c>
      <c r="CC1803" s="221">
        <f t="shared" ca="1" si="75"/>
        <v>0</v>
      </c>
      <c r="CD1803" s="221">
        <f t="shared" ca="1" si="76"/>
        <v>0</v>
      </c>
      <c r="CE1803" s="220" t="s">
        <v>1929</v>
      </c>
      <c r="CF1803" s="136"/>
      <c r="CG1803" s="136"/>
      <c r="CH1803" s="136"/>
      <c r="CI1803" s="136"/>
      <c r="CJ1803" s="221">
        <f t="shared" ca="1" si="77"/>
        <v>0</v>
      </c>
      <c r="CK1803" s="221">
        <f t="shared" ca="1" si="78"/>
        <v>0</v>
      </c>
      <c r="CL1803" s="221">
        <f t="shared" ca="1" si="79"/>
        <v>0</v>
      </c>
      <c r="CM1803" s="221">
        <f t="shared" ca="1" si="80"/>
        <v>0</v>
      </c>
      <c r="CN1803" s="221">
        <f t="shared" ca="1" si="81"/>
        <v>0</v>
      </c>
      <c r="CO1803" s="220" t="s">
        <v>1929</v>
      </c>
      <c r="CP1803" s="136"/>
      <c r="CQ1803" s="136"/>
      <c r="CR1803" s="136"/>
      <c r="CS1803" s="136"/>
      <c r="CT1803" s="221">
        <f t="shared" ca="1" si="82"/>
        <v>0</v>
      </c>
      <c r="CU1803" s="221">
        <f t="shared" ca="1" si="83"/>
        <v>0</v>
      </c>
      <c r="CV1803" s="221">
        <f t="shared" ca="1" si="84"/>
        <v>0</v>
      </c>
      <c r="CW1803" s="221">
        <f t="shared" ca="1" si="85"/>
        <v>0</v>
      </c>
      <c r="CX1803" s="221">
        <f t="shared" ca="1" si="86"/>
        <v>0</v>
      </c>
      <c r="CY1803" s="220" t="s">
        <v>1929</v>
      </c>
      <c r="CZ1803" s="136"/>
      <c r="DA1803" s="136"/>
      <c r="DB1803" s="136"/>
      <c r="DC1803" s="136"/>
      <c r="DD1803" s="221">
        <f t="shared" ca="1" si="87"/>
        <v>0</v>
      </c>
      <c r="DE1803" s="221">
        <f t="shared" ca="1" si="88"/>
        <v>0</v>
      </c>
      <c r="DF1803" s="221">
        <f t="shared" ca="1" si="89"/>
        <v>0</v>
      </c>
      <c r="DG1803" s="221">
        <f t="shared" ca="1" si="90"/>
        <v>0</v>
      </c>
      <c r="DH1803" s="221">
        <f t="shared" ca="1" si="91"/>
        <v>0</v>
      </c>
      <c r="DI1803" s="220" t="s">
        <v>1929</v>
      </c>
      <c r="DJ1803" s="136"/>
      <c r="DK1803" s="136"/>
      <c r="DL1803" s="136"/>
      <c r="DM1803" s="136"/>
      <c r="DN1803" s="221">
        <f t="shared" ca="1" si="92"/>
        <v>0</v>
      </c>
      <c r="DO1803" s="221">
        <f t="shared" ca="1" si="93"/>
        <v>0</v>
      </c>
      <c r="DP1803" s="221">
        <f t="shared" ca="1" si="94"/>
        <v>0</v>
      </c>
      <c r="DQ1803" s="221">
        <f t="shared" ca="1" si="95"/>
        <v>0</v>
      </c>
      <c r="DR1803" s="221">
        <f t="shared" ca="1" si="96"/>
        <v>0</v>
      </c>
      <c r="DS1803" s="220" t="s">
        <v>1929</v>
      </c>
      <c r="DT1803" s="136"/>
      <c r="DU1803" s="136"/>
      <c r="DV1803" s="136"/>
      <c r="DW1803" s="136"/>
      <c r="DX1803" s="221">
        <f t="shared" ca="1" si="97"/>
        <v>0</v>
      </c>
      <c r="DY1803" s="221">
        <f t="shared" ca="1" si="98"/>
        <v>0</v>
      </c>
      <c r="DZ1803" s="221">
        <f t="shared" ca="1" si="99"/>
        <v>0</v>
      </c>
      <c r="EA1803" s="221">
        <f t="shared" ca="1" si="100"/>
        <v>0</v>
      </c>
      <c r="EB1803" s="221">
        <f t="shared" ca="1" si="101"/>
        <v>0</v>
      </c>
      <c r="EC1803" s="220" t="s">
        <v>1929</v>
      </c>
      <c r="ED1803" s="136"/>
      <c r="EE1803" s="136"/>
      <c r="EF1803" s="136"/>
      <c r="EG1803" s="136"/>
      <c r="EH1803" s="221">
        <f t="shared" ca="1" si="102"/>
        <v>0</v>
      </c>
      <c r="EI1803" s="221">
        <f t="shared" ca="1" si="103"/>
        <v>0</v>
      </c>
      <c r="EJ1803" s="221">
        <f t="shared" ca="1" si="104"/>
        <v>0</v>
      </c>
      <c r="EK1803" s="221">
        <f t="shared" ca="1" si="105"/>
        <v>0</v>
      </c>
      <c r="EL1803" s="221">
        <f t="shared" ca="1" si="106"/>
        <v>0</v>
      </c>
      <c r="EM1803" s="220" t="s">
        <v>1929</v>
      </c>
      <c r="EN1803" s="136"/>
      <c r="EO1803" s="136"/>
      <c r="EP1803" s="136"/>
      <c r="EQ1803" s="136"/>
      <c r="ER1803" s="221">
        <f t="shared" ca="1" si="107"/>
        <v>0</v>
      </c>
      <c r="ES1803" s="221">
        <f t="shared" ca="1" si="108"/>
        <v>0</v>
      </c>
      <c r="ET1803" s="221">
        <f t="shared" ca="1" si="109"/>
        <v>0</v>
      </c>
      <c r="EU1803" s="221">
        <f t="shared" ca="1" si="110"/>
        <v>0</v>
      </c>
      <c r="EV1803" s="221">
        <f t="shared" ca="1" si="111"/>
        <v>0</v>
      </c>
      <c r="EW1803" s="220" t="s">
        <v>1929</v>
      </c>
      <c r="EX1803" s="136"/>
      <c r="EY1803" s="136"/>
      <c r="EZ1803" s="136"/>
      <c r="FA1803" s="136"/>
      <c r="FB1803" s="221">
        <f t="shared" ca="1" si="112"/>
        <v>0</v>
      </c>
      <c r="FC1803" s="221">
        <f t="shared" ca="1" si="113"/>
        <v>0</v>
      </c>
      <c r="FD1803" s="221">
        <f t="shared" ca="1" si="114"/>
        <v>0</v>
      </c>
      <c r="FE1803" s="221">
        <f t="shared" ca="1" si="115"/>
        <v>0</v>
      </c>
      <c r="FF1803" s="221">
        <f t="shared" ca="1" si="116"/>
        <v>0</v>
      </c>
      <c r="FG1803" s="220" t="s">
        <v>1929</v>
      </c>
      <c r="FH1803" s="136"/>
      <c r="FI1803" s="136"/>
      <c r="FJ1803" s="136"/>
      <c r="FK1803" s="136"/>
      <c r="FL1803" s="221">
        <f t="shared" ca="1" si="117"/>
        <v>0</v>
      </c>
      <c r="FM1803" s="221">
        <f t="shared" ca="1" si="118"/>
        <v>0</v>
      </c>
      <c r="FN1803" s="221">
        <f t="shared" ca="1" si="119"/>
        <v>0</v>
      </c>
      <c r="FO1803" s="221">
        <f t="shared" ca="1" si="120"/>
        <v>0</v>
      </c>
      <c r="FP1803" s="221">
        <f t="shared" ca="1" si="121"/>
        <v>0</v>
      </c>
      <c r="FQ1803" s="19" t="str">
        <f ca="1">IF(FZ1803&gt;0,MAX($FQ$1787:FQ1802)+1,"")</f>
        <v/>
      </c>
      <c r="FR1803" s="220" t="s">
        <v>1929</v>
      </c>
      <c r="FU1803" s="210">
        <f t="shared" ca="1" si="122"/>
        <v>0</v>
      </c>
      <c r="FV1803" s="210">
        <f t="shared" ca="1" si="123"/>
        <v>0</v>
      </c>
      <c r="FW1803" s="210">
        <f t="shared" ca="1" si="124"/>
        <v>0</v>
      </c>
      <c r="FX1803" s="210">
        <f t="shared" ca="1" si="125"/>
        <v>0</v>
      </c>
      <c r="FY1803" s="210">
        <f t="shared" ca="1" si="126"/>
        <v>0</v>
      </c>
      <c r="FZ1803" s="210">
        <f t="shared" ca="1" si="127"/>
        <v>0</v>
      </c>
    </row>
    <row r="1804" spans="3:182" hidden="1">
      <c r="C1804" s="220" t="s">
        <v>1930</v>
      </c>
      <c r="D1804" s="136"/>
      <c r="E1804" s="136"/>
      <c r="F1804" s="136"/>
      <c r="G1804" s="136"/>
      <c r="H1804" s="221">
        <f t="shared" ca="1" si="39"/>
        <v>0</v>
      </c>
      <c r="I1804" s="221">
        <f t="shared" ca="1" si="40"/>
        <v>0</v>
      </c>
      <c r="J1804" s="221">
        <f t="shared" ca="1" si="41"/>
        <v>0</v>
      </c>
      <c r="K1804" s="221">
        <f t="shared" ca="1" si="42"/>
        <v>0</v>
      </c>
      <c r="L1804" s="221">
        <f t="shared" ca="1" si="43"/>
        <v>0</v>
      </c>
      <c r="M1804" s="220" t="s">
        <v>1930</v>
      </c>
      <c r="N1804" s="136"/>
      <c r="O1804" s="136"/>
      <c r="P1804" s="136"/>
      <c r="Q1804" s="136"/>
      <c r="R1804" s="221">
        <f t="shared" ca="1" si="44"/>
        <v>0</v>
      </c>
      <c r="S1804" s="221">
        <f t="shared" ca="1" si="45"/>
        <v>0</v>
      </c>
      <c r="T1804" s="221">
        <f t="shared" ca="1" si="46"/>
        <v>0</v>
      </c>
      <c r="U1804" s="221">
        <f t="shared" ca="1" si="47"/>
        <v>0</v>
      </c>
      <c r="V1804" s="221">
        <f t="shared" ca="1" si="48"/>
        <v>0</v>
      </c>
      <c r="W1804" s="220" t="s">
        <v>1930</v>
      </c>
      <c r="X1804" s="136"/>
      <c r="Y1804" s="136"/>
      <c r="Z1804" s="136"/>
      <c r="AA1804" s="136"/>
      <c r="AB1804" s="221">
        <f t="shared" ca="1" si="49"/>
        <v>0</v>
      </c>
      <c r="AC1804" s="221">
        <f t="shared" ca="1" si="50"/>
        <v>0</v>
      </c>
      <c r="AD1804" s="221">
        <f t="shared" ca="1" si="51"/>
        <v>0</v>
      </c>
      <c r="AE1804" s="221">
        <f t="shared" ca="1" si="52"/>
        <v>0</v>
      </c>
      <c r="AF1804" s="221">
        <f t="shared" ca="1" si="53"/>
        <v>0</v>
      </c>
      <c r="AG1804" s="220" t="s">
        <v>1930</v>
      </c>
      <c r="AH1804" s="136"/>
      <c r="AI1804" s="136"/>
      <c r="AJ1804" s="136"/>
      <c r="AK1804" s="136"/>
      <c r="AL1804" s="221">
        <f t="shared" ca="1" si="54"/>
        <v>0</v>
      </c>
      <c r="AM1804" s="221">
        <f t="shared" ca="1" si="55"/>
        <v>0</v>
      </c>
      <c r="AN1804" s="221">
        <f t="shared" ca="1" si="56"/>
        <v>0</v>
      </c>
      <c r="AO1804" s="221">
        <f t="shared" ca="1" si="57"/>
        <v>0</v>
      </c>
      <c r="AP1804" s="221">
        <f t="shared" ca="1" si="58"/>
        <v>0</v>
      </c>
      <c r="AQ1804" s="220" t="s">
        <v>1930</v>
      </c>
      <c r="AR1804" s="136"/>
      <c r="AS1804" s="136"/>
      <c r="AT1804" s="136"/>
      <c r="AU1804" s="136"/>
      <c r="AV1804" s="221">
        <f t="shared" ca="1" si="59"/>
        <v>0</v>
      </c>
      <c r="AW1804" s="221">
        <f t="shared" ca="1" si="60"/>
        <v>0</v>
      </c>
      <c r="AX1804" s="221">
        <f t="shared" ca="1" si="61"/>
        <v>0</v>
      </c>
      <c r="AY1804" s="221">
        <f t="shared" ca="1" si="62"/>
        <v>0</v>
      </c>
      <c r="AZ1804" s="221">
        <f t="shared" ca="1" si="63"/>
        <v>0</v>
      </c>
      <c r="BA1804" s="220" t="s">
        <v>1930</v>
      </c>
      <c r="BB1804" s="136"/>
      <c r="BC1804" s="136"/>
      <c r="BD1804" s="136"/>
      <c r="BE1804" s="136"/>
      <c r="BF1804" s="221">
        <f t="shared" ca="1" si="64"/>
        <v>0</v>
      </c>
      <c r="BG1804" s="221">
        <f t="shared" ca="1" si="65"/>
        <v>0</v>
      </c>
      <c r="BH1804" s="221">
        <f t="shared" ca="1" si="66"/>
        <v>0</v>
      </c>
      <c r="BI1804" s="221">
        <f t="shared" ca="1" si="67"/>
        <v>0</v>
      </c>
      <c r="BJ1804" s="221">
        <f t="shared" ca="1" si="68"/>
        <v>0</v>
      </c>
      <c r="BK1804" s="220" t="s">
        <v>1930</v>
      </c>
      <c r="BL1804" s="136"/>
      <c r="BM1804" s="136"/>
      <c r="BN1804" s="136"/>
      <c r="BO1804" s="136"/>
      <c r="BP1804" s="221">
        <f t="shared" ca="1" si="69"/>
        <v>0</v>
      </c>
      <c r="BQ1804" s="221">
        <f t="shared" ca="1" si="70"/>
        <v>0</v>
      </c>
      <c r="BR1804" s="221">
        <f t="shared" ca="1" si="37"/>
        <v>0</v>
      </c>
      <c r="BS1804" s="221">
        <f t="shared" ca="1" si="38"/>
        <v>0</v>
      </c>
      <c r="BT1804" s="221">
        <f t="shared" ca="1" si="71"/>
        <v>0</v>
      </c>
      <c r="BU1804" s="220" t="s">
        <v>1930</v>
      </c>
      <c r="BV1804" s="136"/>
      <c r="BW1804" s="136"/>
      <c r="BX1804" s="136"/>
      <c r="BY1804" s="136"/>
      <c r="BZ1804" s="221">
        <f t="shared" ca="1" si="72"/>
        <v>0</v>
      </c>
      <c r="CA1804" s="221">
        <f t="shared" ca="1" si="73"/>
        <v>0</v>
      </c>
      <c r="CB1804" s="221">
        <f t="shared" ca="1" si="74"/>
        <v>0</v>
      </c>
      <c r="CC1804" s="221">
        <f t="shared" ca="1" si="75"/>
        <v>0</v>
      </c>
      <c r="CD1804" s="221">
        <f t="shared" ca="1" si="76"/>
        <v>0</v>
      </c>
      <c r="CE1804" s="220" t="s">
        <v>1930</v>
      </c>
      <c r="CF1804" s="136"/>
      <c r="CG1804" s="136"/>
      <c r="CH1804" s="136"/>
      <c r="CI1804" s="136"/>
      <c r="CJ1804" s="221">
        <f t="shared" ca="1" si="77"/>
        <v>0</v>
      </c>
      <c r="CK1804" s="221">
        <f t="shared" ca="1" si="78"/>
        <v>0</v>
      </c>
      <c r="CL1804" s="221">
        <f t="shared" ca="1" si="79"/>
        <v>0</v>
      </c>
      <c r="CM1804" s="221">
        <f t="shared" ca="1" si="80"/>
        <v>0</v>
      </c>
      <c r="CN1804" s="221">
        <f t="shared" ca="1" si="81"/>
        <v>0</v>
      </c>
      <c r="CO1804" s="220" t="s">
        <v>1930</v>
      </c>
      <c r="CP1804" s="136"/>
      <c r="CQ1804" s="136"/>
      <c r="CR1804" s="136"/>
      <c r="CS1804" s="136"/>
      <c r="CT1804" s="221">
        <f t="shared" ca="1" si="82"/>
        <v>0</v>
      </c>
      <c r="CU1804" s="221">
        <f t="shared" ca="1" si="83"/>
        <v>0</v>
      </c>
      <c r="CV1804" s="221">
        <f t="shared" ca="1" si="84"/>
        <v>0</v>
      </c>
      <c r="CW1804" s="221">
        <f t="shared" ca="1" si="85"/>
        <v>0</v>
      </c>
      <c r="CX1804" s="221">
        <f t="shared" ca="1" si="86"/>
        <v>0</v>
      </c>
      <c r="CY1804" s="220" t="s">
        <v>1930</v>
      </c>
      <c r="CZ1804" s="136"/>
      <c r="DA1804" s="136"/>
      <c r="DB1804" s="136"/>
      <c r="DC1804" s="136"/>
      <c r="DD1804" s="221">
        <f t="shared" ca="1" si="87"/>
        <v>0</v>
      </c>
      <c r="DE1804" s="221">
        <f t="shared" ca="1" si="88"/>
        <v>0</v>
      </c>
      <c r="DF1804" s="221">
        <f t="shared" ca="1" si="89"/>
        <v>0</v>
      </c>
      <c r="DG1804" s="221">
        <f t="shared" ca="1" si="90"/>
        <v>0</v>
      </c>
      <c r="DH1804" s="221">
        <f t="shared" ca="1" si="91"/>
        <v>0</v>
      </c>
      <c r="DI1804" s="220" t="s">
        <v>1930</v>
      </c>
      <c r="DJ1804" s="136"/>
      <c r="DK1804" s="136"/>
      <c r="DL1804" s="136"/>
      <c r="DM1804" s="136"/>
      <c r="DN1804" s="221">
        <f t="shared" ca="1" si="92"/>
        <v>0</v>
      </c>
      <c r="DO1804" s="221">
        <f t="shared" ca="1" si="93"/>
        <v>0</v>
      </c>
      <c r="DP1804" s="221">
        <f t="shared" ca="1" si="94"/>
        <v>0</v>
      </c>
      <c r="DQ1804" s="221">
        <f t="shared" ca="1" si="95"/>
        <v>0</v>
      </c>
      <c r="DR1804" s="221">
        <f t="shared" ca="1" si="96"/>
        <v>0</v>
      </c>
      <c r="DS1804" s="220" t="s">
        <v>1930</v>
      </c>
      <c r="DT1804" s="136"/>
      <c r="DU1804" s="136"/>
      <c r="DV1804" s="136"/>
      <c r="DW1804" s="136"/>
      <c r="DX1804" s="221">
        <f t="shared" ca="1" si="97"/>
        <v>0</v>
      </c>
      <c r="DY1804" s="221">
        <f t="shared" ca="1" si="98"/>
        <v>0</v>
      </c>
      <c r="DZ1804" s="221">
        <f t="shared" ca="1" si="99"/>
        <v>0</v>
      </c>
      <c r="EA1804" s="221">
        <f t="shared" ca="1" si="100"/>
        <v>0</v>
      </c>
      <c r="EB1804" s="221">
        <f t="shared" ca="1" si="101"/>
        <v>0</v>
      </c>
      <c r="EC1804" s="220" t="s">
        <v>1930</v>
      </c>
      <c r="ED1804" s="136"/>
      <c r="EE1804" s="136"/>
      <c r="EF1804" s="136"/>
      <c r="EG1804" s="136"/>
      <c r="EH1804" s="221">
        <f t="shared" ca="1" si="102"/>
        <v>0</v>
      </c>
      <c r="EI1804" s="221">
        <f t="shared" ca="1" si="103"/>
        <v>0</v>
      </c>
      <c r="EJ1804" s="221">
        <f t="shared" ca="1" si="104"/>
        <v>0</v>
      </c>
      <c r="EK1804" s="221">
        <f t="shared" ca="1" si="105"/>
        <v>0</v>
      </c>
      <c r="EL1804" s="221">
        <f t="shared" ca="1" si="106"/>
        <v>0</v>
      </c>
      <c r="EM1804" s="220" t="s">
        <v>1930</v>
      </c>
      <c r="EN1804" s="136"/>
      <c r="EO1804" s="136"/>
      <c r="EP1804" s="136"/>
      <c r="EQ1804" s="136"/>
      <c r="ER1804" s="221">
        <f t="shared" ca="1" si="107"/>
        <v>0</v>
      </c>
      <c r="ES1804" s="221">
        <f t="shared" ca="1" si="108"/>
        <v>0</v>
      </c>
      <c r="ET1804" s="221">
        <f t="shared" ca="1" si="109"/>
        <v>0</v>
      </c>
      <c r="EU1804" s="221">
        <f t="shared" ca="1" si="110"/>
        <v>0</v>
      </c>
      <c r="EV1804" s="221">
        <f t="shared" ca="1" si="111"/>
        <v>0</v>
      </c>
      <c r="EW1804" s="220" t="s">
        <v>1930</v>
      </c>
      <c r="EX1804" s="136"/>
      <c r="EY1804" s="136"/>
      <c r="EZ1804" s="136"/>
      <c r="FA1804" s="136"/>
      <c r="FB1804" s="221">
        <f t="shared" ca="1" si="112"/>
        <v>0</v>
      </c>
      <c r="FC1804" s="221">
        <f t="shared" ca="1" si="113"/>
        <v>0</v>
      </c>
      <c r="FD1804" s="221">
        <f t="shared" ca="1" si="114"/>
        <v>0</v>
      </c>
      <c r="FE1804" s="221">
        <f t="shared" ca="1" si="115"/>
        <v>0</v>
      </c>
      <c r="FF1804" s="221">
        <f t="shared" ca="1" si="116"/>
        <v>0</v>
      </c>
      <c r="FG1804" s="220" t="s">
        <v>1930</v>
      </c>
      <c r="FH1804" s="136"/>
      <c r="FI1804" s="136"/>
      <c r="FJ1804" s="136"/>
      <c r="FK1804" s="136"/>
      <c r="FL1804" s="221">
        <f t="shared" ca="1" si="117"/>
        <v>0</v>
      </c>
      <c r="FM1804" s="221">
        <f t="shared" ca="1" si="118"/>
        <v>0</v>
      </c>
      <c r="FN1804" s="221">
        <f t="shared" ca="1" si="119"/>
        <v>0</v>
      </c>
      <c r="FO1804" s="221">
        <f t="shared" ca="1" si="120"/>
        <v>0</v>
      </c>
      <c r="FP1804" s="221">
        <f t="shared" ca="1" si="121"/>
        <v>0</v>
      </c>
      <c r="FQ1804" s="19" t="str">
        <f ca="1">IF(FZ1804&gt;0,MAX($FQ$1787:FQ1803)+1,"")</f>
        <v/>
      </c>
      <c r="FR1804" s="220" t="s">
        <v>1930</v>
      </c>
      <c r="FU1804" s="210">
        <f t="shared" ca="1" si="122"/>
        <v>0</v>
      </c>
      <c r="FV1804" s="210">
        <f t="shared" ca="1" si="123"/>
        <v>0</v>
      </c>
      <c r="FW1804" s="210">
        <f t="shared" ca="1" si="124"/>
        <v>0</v>
      </c>
      <c r="FX1804" s="210">
        <f t="shared" ca="1" si="125"/>
        <v>0</v>
      </c>
      <c r="FY1804" s="210">
        <f t="shared" ca="1" si="126"/>
        <v>0</v>
      </c>
      <c r="FZ1804" s="210">
        <f t="shared" ca="1" si="127"/>
        <v>0</v>
      </c>
    </row>
    <row r="1805" spans="3:182" hidden="1">
      <c r="C1805" s="220" t="s">
        <v>1931</v>
      </c>
      <c r="D1805" s="136"/>
      <c r="E1805" s="136"/>
      <c r="F1805" s="136"/>
      <c r="G1805" s="136"/>
      <c r="H1805" s="221">
        <f t="shared" ca="1" si="39"/>
        <v>0</v>
      </c>
      <c r="I1805" s="221">
        <f t="shared" ca="1" si="40"/>
        <v>0</v>
      </c>
      <c r="J1805" s="221">
        <f t="shared" ca="1" si="41"/>
        <v>0</v>
      </c>
      <c r="K1805" s="221">
        <f t="shared" ca="1" si="42"/>
        <v>0</v>
      </c>
      <c r="L1805" s="221">
        <f t="shared" ca="1" si="43"/>
        <v>0</v>
      </c>
      <c r="M1805" s="220" t="s">
        <v>1931</v>
      </c>
      <c r="N1805" s="136"/>
      <c r="O1805" s="136"/>
      <c r="P1805" s="136"/>
      <c r="Q1805" s="136"/>
      <c r="R1805" s="221">
        <f t="shared" ca="1" si="44"/>
        <v>0</v>
      </c>
      <c r="S1805" s="221">
        <f t="shared" ca="1" si="45"/>
        <v>0</v>
      </c>
      <c r="T1805" s="221">
        <f t="shared" ca="1" si="46"/>
        <v>0</v>
      </c>
      <c r="U1805" s="221">
        <f t="shared" ca="1" si="47"/>
        <v>0</v>
      </c>
      <c r="V1805" s="221">
        <f t="shared" ca="1" si="48"/>
        <v>0</v>
      </c>
      <c r="W1805" s="220" t="s">
        <v>1931</v>
      </c>
      <c r="X1805" s="136"/>
      <c r="Y1805" s="136"/>
      <c r="Z1805" s="136"/>
      <c r="AA1805" s="136"/>
      <c r="AB1805" s="221">
        <f t="shared" ca="1" si="49"/>
        <v>0</v>
      </c>
      <c r="AC1805" s="221">
        <f t="shared" ca="1" si="50"/>
        <v>0</v>
      </c>
      <c r="AD1805" s="221">
        <f t="shared" ca="1" si="51"/>
        <v>0</v>
      </c>
      <c r="AE1805" s="221">
        <f t="shared" ca="1" si="52"/>
        <v>0</v>
      </c>
      <c r="AF1805" s="221">
        <f t="shared" ca="1" si="53"/>
        <v>0</v>
      </c>
      <c r="AG1805" s="220" t="s">
        <v>1931</v>
      </c>
      <c r="AH1805" s="136"/>
      <c r="AI1805" s="136"/>
      <c r="AJ1805" s="136"/>
      <c r="AK1805" s="136"/>
      <c r="AL1805" s="221">
        <f t="shared" ca="1" si="54"/>
        <v>0</v>
      </c>
      <c r="AM1805" s="221">
        <f t="shared" ca="1" si="55"/>
        <v>0</v>
      </c>
      <c r="AN1805" s="221">
        <f t="shared" ca="1" si="56"/>
        <v>0</v>
      </c>
      <c r="AO1805" s="221">
        <f t="shared" ca="1" si="57"/>
        <v>0</v>
      </c>
      <c r="AP1805" s="221">
        <f t="shared" ca="1" si="58"/>
        <v>0</v>
      </c>
      <c r="AQ1805" s="220" t="s">
        <v>1931</v>
      </c>
      <c r="AR1805" s="136"/>
      <c r="AS1805" s="136"/>
      <c r="AT1805" s="136"/>
      <c r="AU1805" s="136"/>
      <c r="AV1805" s="221">
        <f t="shared" ca="1" si="59"/>
        <v>0</v>
      </c>
      <c r="AW1805" s="221">
        <f t="shared" ca="1" si="60"/>
        <v>0</v>
      </c>
      <c r="AX1805" s="221">
        <f t="shared" ca="1" si="61"/>
        <v>0</v>
      </c>
      <c r="AY1805" s="221">
        <f t="shared" ca="1" si="62"/>
        <v>0</v>
      </c>
      <c r="AZ1805" s="221">
        <f t="shared" ca="1" si="63"/>
        <v>0</v>
      </c>
      <c r="BA1805" s="220" t="s">
        <v>1931</v>
      </c>
      <c r="BB1805" s="136"/>
      <c r="BC1805" s="136"/>
      <c r="BD1805" s="136"/>
      <c r="BE1805" s="136"/>
      <c r="BF1805" s="221">
        <f t="shared" ca="1" si="64"/>
        <v>0</v>
      </c>
      <c r="BG1805" s="221">
        <f t="shared" ca="1" si="65"/>
        <v>0</v>
      </c>
      <c r="BH1805" s="221">
        <f t="shared" ca="1" si="66"/>
        <v>0</v>
      </c>
      <c r="BI1805" s="221">
        <f t="shared" ca="1" si="67"/>
        <v>0</v>
      </c>
      <c r="BJ1805" s="221">
        <f t="shared" ca="1" si="68"/>
        <v>0</v>
      </c>
      <c r="BK1805" s="220" t="s">
        <v>1931</v>
      </c>
      <c r="BL1805" s="136"/>
      <c r="BM1805" s="136"/>
      <c r="BN1805" s="136"/>
      <c r="BO1805" s="136"/>
      <c r="BP1805" s="221">
        <f t="shared" ca="1" si="69"/>
        <v>0</v>
      </c>
      <c r="BQ1805" s="221">
        <f t="shared" ca="1" si="70"/>
        <v>0</v>
      </c>
      <c r="BR1805" s="221">
        <f t="shared" ca="1" si="37"/>
        <v>0</v>
      </c>
      <c r="BS1805" s="221">
        <f t="shared" ca="1" si="38"/>
        <v>0</v>
      </c>
      <c r="BT1805" s="221">
        <f t="shared" ca="1" si="71"/>
        <v>0</v>
      </c>
      <c r="BU1805" s="220" t="s">
        <v>1931</v>
      </c>
      <c r="BV1805" s="136"/>
      <c r="BW1805" s="136"/>
      <c r="BX1805" s="136"/>
      <c r="BY1805" s="136"/>
      <c r="BZ1805" s="221">
        <f t="shared" ca="1" si="72"/>
        <v>0</v>
      </c>
      <c r="CA1805" s="221">
        <f t="shared" ca="1" si="73"/>
        <v>0</v>
      </c>
      <c r="CB1805" s="221">
        <f t="shared" ca="1" si="74"/>
        <v>0</v>
      </c>
      <c r="CC1805" s="221">
        <f t="shared" ca="1" si="75"/>
        <v>0</v>
      </c>
      <c r="CD1805" s="221">
        <f t="shared" ca="1" si="76"/>
        <v>0</v>
      </c>
      <c r="CE1805" s="220" t="s">
        <v>1931</v>
      </c>
      <c r="CF1805" s="136"/>
      <c r="CG1805" s="136"/>
      <c r="CH1805" s="136"/>
      <c r="CI1805" s="136"/>
      <c r="CJ1805" s="221">
        <f t="shared" ca="1" si="77"/>
        <v>0</v>
      </c>
      <c r="CK1805" s="221">
        <f t="shared" ca="1" si="78"/>
        <v>0</v>
      </c>
      <c r="CL1805" s="221">
        <f t="shared" ca="1" si="79"/>
        <v>0</v>
      </c>
      <c r="CM1805" s="221">
        <f t="shared" ca="1" si="80"/>
        <v>0</v>
      </c>
      <c r="CN1805" s="221">
        <f t="shared" ca="1" si="81"/>
        <v>0</v>
      </c>
      <c r="CO1805" s="220" t="s">
        <v>1931</v>
      </c>
      <c r="CP1805" s="136"/>
      <c r="CQ1805" s="136"/>
      <c r="CR1805" s="136"/>
      <c r="CS1805" s="136"/>
      <c r="CT1805" s="221">
        <f t="shared" ca="1" si="82"/>
        <v>0</v>
      </c>
      <c r="CU1805" s="221">
        <f t="shared" ca="1" si="83"/>
        <v>0</v>
      </c>
      <c r="CV1805" s="221">
        <f t="shared" ca="1" si="84"/>
        <v>0</v>
      </c>
      <c r="CW1805" s="221">
        <f t="shared" ca="1" si="85"/>
        <v>0</v>
      </c>
      <c r="CX1805" s="221">
        <f t="shared" ca="1" si="86"/>
        <v>0</v>
      </c>
      <c r="CY1805" s="220" t="s">
        <v>1931</v>
      </c>
      <c r="CZ1805" s="136"/>
      <c r="DA1805" s="136"/>
      <c r="DB1805" s="136"/>
      <c r="DC1805" s="136"/>
      <c r="DD1805" s="221">
        <f t="shared" ca="1" si="87"/>
        <v>0</v>
      </c>
      <c r="DE1805" s="221">
        <f t="shared" ca="1" si="88"/>
        <v>0</v>
      </c>
      <c r="DF1805" s="221">
        <f t="shared" ca="1" si="89"/>
        <v>0</v>
      </c>
      <c r="DG1805" s="221">
        <f t="shared" ca="1" si="90"/>
        <v>0</v>
      </c>
      <c r="DH1805" s="221">
        <f t="shared" ca="1" si="91"/>
        <v>0</v>
      </c>
      <c r="DI1805" s="220" t="s">
        <v>1931</v>
      </c>
      <c r="DJ1805" s="136"/>
      <c r="DK1805" s="136"/>
      <c r="DL1805" s="136"/>
      <c r="DM1805" s="136"/>
      <c r="DN1805" s="221">
        <f t="shared" ca="1" si="92"/>
        <v>0</v>
      </c>
      <c r="DO1805" s="221">
        <f t="shared" ca="1" si="93"/>
        <v>0</v>
      </c>
      <c r="DP1805" s="221">
        <f t="shared" ca="1" si="94"/>
        <v>0</v>
      </c>
      <c r="DQ1805" s="221">
        <f t="shared" ca="1" si="95"/>
        <v>0</v>
      </c>
      <c r="DR1805" s="221">
        <f t="shared" ca="1" si="96"/>
        <v>0</v>
      </c>
      <c r="DS1805" s="220" t="s">
        <v>1931</v>
      </c>
      <c r="DT1805" s="136"/>
      <c r="DU1805" s="136"/>
      <c r="DV1805" s="136"/>
      <c r="DW1805" s="136"/>
      <c r="DX1805" s="221">
        <f t="shared" ca="1" si="97"/>
        <v>0</v>
      </c>
      <c r="DY1805" s="221">
        <f t="shared" ca="1" si="98"/>
        <v>0</v>
      </c>
      <c r="DZ1805" s="221">
        <f t="shared" ca="1" si="99"/>
        <v>0</v>
      </c>
      <c r="EA1805" s="221">
        <f t="shared" ca="1" si="100"/>
        <v>0</v>
      </c>
      <c r="EB1805" s="221">
        <f t="shared" ca="1" si="101"/>
        <v>0</v>
      </c>
      <c r="EC1805" s="220" t="s">
        <v>1931</v>
      </c>
      <c r="ED1805" s="136"/>
      <c r="EE1805" s="136"/>
      <c r="EF1805" s="136"/>
      <c r="EG1805" s="136"/>
      <c r="EH1805" s="221">
        <f t="shared" ca="1" si="102"/>
        <v>0</v>
      </c>
      <c r="EI1805" s="221">
        <f t="shared" ca="1" si="103"/>
        <v>0</v>
      </c>
      <c r="EJ1805" s="221">
        <f t="shared" ca="1" si="104"/>
        <v>0</v>
      </c>
      <c r="EK1805" s="221">
        <f t="shared" ca="1" si="105"/>
        <v>0</v>
      </c>
      <c r="EL1805" s="221">
        <f t="shared" ca="1" si="106"/>
        <v>0</v>
      </c>
      <c r="EM1805" s="220" t="s">
        <v>1931</v>
      </c>
      <c r="EN1805" s="136"/>
      <c r="EO1805" s="136"/>
      <c r="EP1805" s="136"/>
      <c r="EQ1805" s="136"/>
      <c r="ER1805" s="221">
        <f t="shared" ca="1" si="107"/>
        <v>0</v>
      </c>
      <c r="ES1805" s="221">
        <f t="shared" ca="1" si="108"/>
        <v>0</v>
      </c>
      <c r="ET1805" s="221">
        <f t="shared" ca="1" si="109"/>
        <v>0</v>
      </c>
      <c r="EU1805" s="221">
        <f t="shared" ca="1" si="110"/>
        <v>0</v>
      </c>
      <c r="EV1805" s="221">
        <f t="shared" ca="1" si="111"/>
        <v>0</v>
      </c>
      <c r="EW1805" s="220" t="s">
        <v>1931</v>
      </c>
      <c r="EX1805" s="136"/>
      <c r="EY1805" s="136"/>
      <c r="EZ1805" s="136"/>
      <c r="FA1805" s="136"/>
      <c r="FB1805" s="221">
        <f t="shared" ca="1" si="112"/>
        <v>0</v>
      </c>
      <c r="FC1805" s="221">
        <f t="shared" ca="1" si="113"/>
        <v>0</v>
      </c>
      <c r="FD1805" s="221">
        <f t="shared" ca="1" si="114"/>
        <v>0</v>
      </c>
      <c r="FE1805" s="221">
        <f t="shared" ca="1" si="115"/>
        <v>0</v>
      </c>
      <c r="FF1805" s="221">
        <f t="shared" ca="1" si="116"/>
        <v>0</v>
      </c>
      <c r="FG1805" s="220" t="s">
        <v>1931</v>
      </c>
      <c r="FH1805" s="136"/>
      <c r="FI1805" s="136"/>
      <c r="FJ1805" s="136"/>
      <c r="FK1805" s="136"/>
      <c r="FL1805" s="221">
        <f t="shared" ca="1" si="117"/>
        <v>0</v>
      </c>
      <c r="FM1805" s="221">
        <f t="shared" ca="1" si="118"/>
        <v>0</v>
      </c>
      <c r="FN1805" s="221">
        <f t="shared" ca="1" si="119"/>
        <v>0</v>
      </c>
      <c r="FO1805" s="221">
        <f t="shared" ca="1" si="120"/>
        <v>0</v>
      </c>
      <c r="FP1805" s="221">
        <f t="shared" ca="1" si="121"/>
        <v>0</v>
      </c>
      <c r="FQ1805" s="19" t="str">
        <f ca="1">IF(FZ1805&gt;0,MAX($FQ$1787:FQ1804)+1,"")</f>
        <v/>
      </c>
      <c r="FR1805" s="220" t="s">
        <v>1931</v>
      </c>
      <c r="FU1805" s="210">
        <f t="shared" ca="1" si="122"/>
        <v>0</v>
      </c>
      <c r="FV1805" s="210">
        <f t="shared" ca="1" si="123"/>
        <v>0</v>
      </c>
      <c r="FW1805" s="210">
        <f t="shared" ca="1" si="124"/>
        <v>0</v>
      </c>
      <c r="FX1805" s="210">
        <f t="shared" ca="1" si="125"/>
        <v>0</v>
      </c>
      <c r="FY1805" s="210">
        <f t="shared" ca="1" si="126"/>
        <v>0</v>
      </c>
      <c r="FZ1805" s="210">
        <f t="shared" ca="1" si="127"/>
        <v>0</v>
      </c>
    </row>
    <row r="1806" spans="3:182" hidden="1">
      <c r="C1806" s="136"/>
      <c r="D1806" s="136"/>
      <c r="E1806" s="136"/>
      <c r="F1806" s="136"/>
      <c r="G1806" s="136"/>
      <c r="H1806" s="136"/>
      <c r="I1806" s="136"/>
      <c r="J1806" s="136"/>
      <c r="K1806" s="136"/>
    </row>
    <row r="1807" spans="3:182" hidden="1">
      <c r="C1807" s="136"/>
      <c r="D1807" s="136"/>
      <c r="E1807" s="136"/>
      <c r="F1807" s="136"/>
      <c r="G1807" s="136"/>
      <c r="H1807" s="136"/>
      <c r="I1807" s="136"/>
      <c r="J1807" s="136"/>
      <c r="K1807" s="136"/>
    </row>
    <row r="1808" spans="3:182" hidden="1">
      <c r="C1808" s="209" t="s">
        <v>1919</v>
      </c>
      <c r="D1808" s="209"/>
      <c r="E1808" s="209"/>
      <c r="F1808" s="209"/>
      <c r="G1808" s="209"/>
      <c r="H1808" s="209"/>
      <c r="I1808" s="209"/>
      <c r="J1808" s="209"/>
      <c r="K1808" s="209"/>
      <c r="M1808" s="209" t="s">
        <v>1920</v>
      </c>
      <c r="N1808" s="209"/>
      <c r="O1808" s="209"/>
      <c r="P1808" s="209"/>
      <c r="Q1808" s="209"/>
      <c r="R1808" s="209"/>
      <c r="S1808" s="209"/>
      <c r="T1808" s="209"/>
      <c r="U1808" s="209"/>
      <c r="W1808" s="209" t="s">
        <v>1947</v>
      </c>
      <c r="X1808" s="209"/>
      <c r="Y1808" s="209"/>
      <c r="Z1808" s="209"/>
      <c r="AA1808" s="209"/>
      <c r="AB1808" s="209"/>
      <c r="AC1808" s="209"/>
      <c r="AD1808" s="209"/>
      <c r="AE1808" s="209"/>
      <c r="AG1808" s="209" t="s">
        <v>1948</v>
      </c>
      <c r="AH1808" s="209"/>
      <c r="AI1808" s="209"/>
      <c r="AJ1808" s="209"/>
      <c r="AK1808" s="209"/>
      <c r="AL1808" s="209"/>
      <c r="AM1808" s="209"/>
      <c r="AN1808" s="209"/>
      <c r="AO1808" s="209"/>
      <c r="AQ1808" s="209" t="s">
        <v>1949</v>
      </c>
      <c r="AR1808" s="209"/>
      <c r="AS1808" s="209"/>
      <c r="AT1808" s="209"/>
      <c r="AU1808" s="209"/>
      <c r="AV1808" s="209"/>
      <c r="AW1808" s="209"/>
      <c r="AX1808" s="209"/>
      <c r="AY1808" s="209"/>
      <c r="BA1808" s="209" t="s">
        <v>1935</v>
      </c>
      <c r="BB1808" s="209"/>
      <c r="BC1808" s="209"/>
      <c r="BD1808" s="209"/>
      <c r="BE1808" s="209"/>
      <c r="BF1808" s="209"/>
      <c r="BG1808" s="209"/>
      <c r="BH1808" s="209"/>
      <c r="BI1808" s="209"/>
      <c r="BK1808" s="209" t="s">
        <v>1950</v>
      </c>
      <c r="BL1808" s="209"/>
      <c r="BM1808" s="209"/>
      <c r="BN1808" s="209"/>
      <c r="BO1808" s="209"/>
      <c r="BP1808" s="209"/>
      <c r="BQ1808" s="209"/>
      <c r="BR1808" s="209"/>
      <c r="BS1808" s="209"/>
      <c r="BU1808" s="209" t="s">
        <v>1951</v>
      </c>
      <c r="BV1808" s="209"/>
      <c r="BW1808" s="209"/>
      <c r="BX1808" s="209"/>
      <c r="BY1808" s="209"/>
      <c r="BZ1808" s="209"/>
      <c r="CA1808" s="209"/>
      <c r="CB1808" s="209"/>
      <c r="CC1808" s="209"/>
      <c r="CE1808" s="209" t="s">
        <v>1952</v>
      </c>
      <c r="CF1808" s="209"/>
      <c r="CG1808" s="209"/>
      <c r="CH1808" s="209"/>
      <c r="CI1808" s="209"/>
      <c r="CJ1808" s="209"/>
      <c r="CK1808" s="209"/>
      <c r="CL1808" s="209"/>
      <c r="CM1808" s="209"/>
      <c r="CO1808" s="209" t="s">
        <v>1939</v>
      </c>
      <c r="CP1808" s="209"/>
      <c r="CQ1808" s="209"/>
      <c r="CR1808" s="209"/>
      <c r="CS1808" s="209"/>
      <c r="CT1808" s="209"/>
      <c r="CU1808" s="209"/>
      <c r="CV1808" s="209"/>
      <c r="CW1808" s="209"/>
      <c r="CY1808" s="209" t="s">
        <v>1940</v>
      </c>
      <c r="CZ1808" s="209"/>
      <c r="DA1808" s="209"/>
      <c r="DB1808" s="209"/>
      <c r="DC1808" s="209"/>
      <c r="DD1808" s="209"/>
      <c r="DE1808" s="209"/>
      <c r="DF1808" s="209"/>
      <c r="DG1808" s="209"/>
      <c r="DI1808" s="209" t="s">
        <v>1953</v>
      </c>
      <c r="DJ1808" s="209"/>
      <c r="DK1808" s="209"/>
      <c r="DL1808" s="209"/>
      <c r="DM1808" s="209"/>
      <c r="DN1808" s="209"/>
      <c r="DO1808" s="209"/>
      <c r="DP1808" s="209"/>
      <c r="DQ1808" s="209"/>
      <c r="DS1808" s="209" t="s">
        <v>1954</v>
      </c>
      <c r="DT1808" s="209"/>
      <c r="DU1808" s="209"/>
      <c r="DV1808" s="209"/>
      <c r="DW1808" s="209"/>
      <c r="DX1808" s="209"/>
      <c r="DY1808" s="209"/>
      <c r="DZ1808" s="209"/>
      <c r="EA1808" s="209"/>
      <c r="EC1808" s="209" t="s">
        <v>1955</v>
      </c>
      <c r="ED1808" s="209"/>
      <c r="EE1808" s="209"/>
      <c r="EF1808" s="209"/>
      <c r="EG1808" s="209"/>
      <c r="EH1808" s="209"/>
      <c r="EI1808" s="209"/>
      <c r="EJ1808" s="209"/>
      <c r="EK1808" s="209"/>
      <c r="EM1808" s="209" t="s">
        <v>1944</v>
      </c>
      <c r="EN1808" s="209"/>
      <c r="EO1808" s="209"/>
      <c r="EP1808" s="209"/>
      <c r="EQ1808" s="209"/>
      <c r="ER1808" s="209"/>
      <c r="ES1808" s="209"/>
      <c r="ET1808" s="209"/>
      <c r="EU1808" s="209"/>
      <c r="EW1808" s="209" t="s">
        <v>1956</v>
      </c>
      <c r="EX1808" s="209"/>
      <c r="EY1808" s="209"/>
      <c r="EZ1808" s="209"/>
      <c r="FA1808" s="209"/>
      <c r="FB1808" s="209"/>
      <c r="FC1808" s="209"/>
      <c r="FD1808" s="209"/>
      <c r="FE1808" s="209"/>
      <c r="FG1808" s="209" t="s">
        <v>1957</v>
      </c>
      <c r="FH1808" s="209"/>
      <c r="FI1808" s="209"/>
      <c r="FJ1808" s="209"/>
      <c r="FK1808" s="209"/>
      <c r="FL1808" s="209"/>
      <c r="FM1808" s="209"/>
      <c r="FN1808" s="209"/>
      <c r="FO1808" s="209"/>
    </row>
    <row r="1809" spans="1:172" ht="45" hidden="1">
      <c r="C1809" s="222" t="s">
        <v>1912</v>
      </c>
      <c r="D1809" s="223" t="s">
        <v>297</v>
      </c>
      <c r="E1809" s="223"/>
      <c r="F1809" s="223" t="s">
        <v>298</v>
      </c>
      <c r="G1809" s="223"/>
      <c r="H1809" s="223" t="s">
        <v>299</v>
      </c>
      <c r="I1809" s="223"/>
      <c r="J1809" s="223" t="s">
        <v>300</v>
      </c>
      <c r="K1809" s="223"/>
      <c r="L1809" s="411" t="s">
        <v>2348</v>
      </c>
      <c r="M1809" s="222" t="s">
        <v>1912</v>
      </c>
      <c r="N1809" s="223" t="s">
        <v>297</v>
      </c>
      <c r="O1809" s="223"/>
      <c r="P1809" s="223" t="s">
        <v>298</v>
      </c>
      <c r="Q1809" s="223"/>
      <c r="R1809" s="223" t="s">
        <v>299</v>
      </c>
      <c r="S1809" s="223"/>
      <c r="T1809" s="223" t="s">
        <v>300</v>
      </c>
      <c r="U1809" s="223"/>
      <c r="V1809" s="411" t="s">
        <v>2348</v>
      </c>
      <c r="W1809" s="222" t="s">
        <v>1912</v>
      </c>
      <c r="X1809" s="223" t="s">
        <v>297</v>
      </c>
      <c r="Y1809" s="223"/>
      <c r="Z1809" s="223" t="s">
        <v>298</v>
      </c>
      <c r="AA1809" s="223"/>
      <c r="AB1809" s="223" t="s">
        <v>299</v>
      </c>
      <c r="AC1809" s="223"/>
      <c r="AD1809" s="223" t="s">
        <v>300</v>
      </c>
      <c r="AE1809" s="223"/>
      <c r="AF1809" s="411" t="s">
        <v>2348</v>
      </c>
      <c r="AG1809" s="222" t="s">
        <v>1912</v>
      </c>
      <c r="AH1809" s="223" t="s">
        <v>297</v>
      </c>
      <c r="AI1809" s="223"/>
      <c r="AJ1809" s="223" t="s">
        <v>298</v>
      </c>
      <c r="AK1809" s="223"/>
      <c r="AL1809" s="223" t="s">
        <v>299</v>
      </c>
      <c r="AM1809" s="223"/>
      <c r="AN1809" s="223" t="s">
        <v>300</v>
      </c>
      <c r="AO1809" s="223"/>
      <c r="AP1809" s="411" t="s">
        <v>2348</v>
      </c>
      <c r="AQ1809" s="222" t="s">
        <v>1912</v>
      </c>
      <c r="AR1809" s="223" t="s">
        <v>297</v>
      </c>
      <c r="AS1809" s="223"/>
      <c r="AT1809" s="223" t="s">
        <v>298</v>
      </c>
      <c r="AU1809" s="223"/>
      <c r="AV1809" s="223" t="s">
        <v>299</v>
      </c>
      <c r="AW1809" s="223"/>
      <c r="AX1809" s="223" t="s">
        <v>300</v>
      </c>
      <c r="AY1809" s="223"/>
      <c r="AZ1809" s="411" t="s">
        <v>2348</v>
      </c>
      <c r="BA1809" s="222" t="s">
        <v>1912</v>
      </c>
      <c r="BB1809" s="223" t="s">
        <v>297</v>
      </c>
      <c r="BC1809" s="223"/>
      <c r="BD1809" s="223" t="s">
        <v>298</v>
      </c>
      <c r="BE1809" s="223"/>
      <c r="BF1809" s="223" t="s">
        <v>299</v>
      </c>
      <c r="BG1809" s="223"/>
      <c r="BH1809" s="223" t="s">
        <v>300</v>
      </c>
      <c r="BI1809" s="223"/>
      <c r="BJ1809" s="411" t="s">
        <v>2348</v>
      </c>
      <c r="BK1809" s="222" t="s">
        <v>1912</v>
      </c>
      <c r="BL1809" s="223" t="s">
        <v>297</v>
      </c>
      <c r="BM1809" s="223"/>
      <c r="BN1809" s="223" t="s">
        <v>298</v>
      </c>
      <c r="BO1809" s="223"/>
      <c r="BP1809" s="223" t="s">
        <v>299</v>
      </c>
      <c r="BQ1809" s="223"/>
      <c r="BR1809" s="642" t="s">
        <v>300</v>
      </c>
      <c r="BS1809" s="642"/>
      <c r="BT1809" s="411" t="s">
        <v>2348</v>
      </c>
      <c r="BU1809" s="222" t="s">
        <v>1912</v>
      </c>
      <c r="BV1809" s="223" t="s">
        <v>297</v>
      </c>
      <c r="BW1809" s="223"/>
      <c r="BX1809" s="223" t="s">
        <v>298</v>
      </c>
      <c r="BY1809" s="223"/>
      <c r="BZ1809" s="223" t="s">
        <v>299</v>
      </c>
      <c r="CA1809" s="223"/>
      <c r="CB1809" s="223" t="s">
        <v>300</v>
      </c>
      <c r="CC1809" s="223"/>
      <c r="CD1809" s="411" t="s">
        <v>2348</v>
      </c>
      <c r="CE1809" s="222" t="s">
        <v>1912</v>
      </c>
      <c r="CF1809" s="223" t="s">
        <v>297</v>
      </c>
      <c r="CG1809" s="223"/>
      <c r="CH1809" s="223" t="s">
        <v>298</v>
      </c>
      <c r="CI1809" s="223"/>
      <c r="CJ1809" s="223" t="s">
        <v>299</v>
      </c>
      <c r="CK1809" s="223"/>
      <c r="CL1809" s="223" t="s">
        <v>300</v>
      </c>
      <c r="CM1809" s="223"/>
      <c r="CN1809" s="411" t="s">
        <v>2348</v>
      </c>
      <c r="CO1809" s="222" t="s">
        <v>1912</v>
      </c>
      <c r="CP1809" s="223" t="s">
        <v>297</v>
      </c>
      <c r="CQ1809" s="223"/>
      <c r="CR1809" s="223" t="s">
        <v>298</v>
      </c>
      <c r="CS1809" s="223"/>
      <c r="CT1809" s="223" t="s">
        <v>299</v>
      </c>
      <c r="CU1809" s="223"/>
      <c r="CV1809" s="223" t="s">
        <v>300</v>
      </c>
      <c r="CW1809" s="223"/>
      <c r="CX1809" s="19">
        <v>2019</v>
      </c>
      <c r="CY1809" s="222" t="s">
        <v>1912</v>
      </c>
      <c r="CZ1809" s="223" t="s">
        <v>297</v>
      </c>
      <c r="DA1809" s="223"/>
      <c r="DB1809" s="223" t="s">
        <v>298</v>
      </c>
      <c r="DC1809" s="223"/>
      <c r="DD1809" s="223" t="s">
        <v>299</v>
      </c>
      <c r="DE1809" s="223"/>
      <c r="DF1809" s="223" t="s">
        <v>300</v>
      </c>
      <c r="DG1809" s="223"/>
      <c r="DH1809" s="411" t="s">
        <v>2348</v>
      </c>
      <c r="DI1809" s="222" t="s">
        <v>1912</v>
      </c>
      <c r="DJ1809" s="223" t="s">
        <v>297</v>
      </c>
      <c r="DK1809" s="223"/>
      <c r="DL1809" s="223" t="s">
        <v>298</v>
      </c>
      <c r="DM1809" s="223"/>
      <c r="DN1809" s="223" t="s">
        <v>299</v>
      </c>
      <c r="DO1809" s="223"/>
      <c r="DP1809" s="223" t="s">
        <v>300</v>
      </c>
      <c r="DQ1809" s="223"/>
      <c r="DR1809" s="411" t="s">
        <v>2348</v>
      </c>
      <c r="DS1809" s="222" t="s">
        <v>1912</v>
      </c>
      <c r="DT1809" s="223" t="s">
        <v>297</v>
      </c>
      <c r="DU1809" s="223"/>
      <c r="DV1809" s="223" t="s">
        <v>298</v>
      </c>
      <c r="DW1809" s="223"/>
      <c r="DX1809" s="223" t="s">
        <v>299</v>
      </c>
      <c r="DY1809" s="223"/>
      <c r="DZ1809" s="223" t="s">
        <v>300</v>
      </c>
      <c r="EA1809" s="223"/>
      <c r="EB1809" s="411" t="s">
        <v>2348</v>
      </c>
      <c r="EC1809" s="222" t="s">
        <v>1912</v>
      </c>
      <c r="ED1809" s="223" t="s">
        <v>297</v>
      </c>
      <c r="EE1809" s="223"/>
      <c r="EF1809" s="223" t="s">
        <v>298</v>
      </c>
      <c r="EG1809" s="223"/>
      <c r="EH1809" s="223" t="s">
        <v>299</v>
      </c>
      <c r="EI1809" s="223"/>
      <c r="EJ1809" s="223" t="s">
        <v>300</v>
      </c>
      <c r="EK1809" s="223"/>
      <c r="EL1809" s="411" t="s">
        <v>2348</v>
      </c>
      <c r="EM1809" s="222" t="s">
        <v>1912</v>
      </c>
      <c r="EN1809" s="223" t="s">
        <v>297</v>
      </c>
      <c r="EO1809" s="223"/>
      <c r="EP1809" s="223" t="s">
        <v>298</v>
      </c>
      <c r="EQ1809" s="223"/>
      <c r="ER1809" s="223" t="s">
        <v>299</v>
      </c>
      <c r="ES1809" s="223"/>
      <c r="ET1809" s="223" t="s">
        <v>300</v>
      </c>
      <c r="EU1809" s="223"/>
      <c r="EW1809" s="222" t="s">
        <v>1912</v>
      </c>
      <c r="EX1809" s="223" t="s">
        <v>297</v>
      </c>
      <c r="EY1809" s="223"/>
      <c r="EZ1809" s="223" t="s">
        <v>298</v>
      </c>
      <c r="FA1809" s="223"/>
      <c r="FB1809" s="223" t="s">
        <v>299</v>
      </c>
      <c r="FC1809" s="223"/>
      <c r="FD1809" s="223" t="s">
        <v>300</v>
      </c>
      <c r="FE1809" s="223"/>
      <c r="FF1809" s="411" t="s">
        <v>2348</v>
      </c>
      <c r="FG1809" s="222" t="s">
        <v>1912</v>
      </c>
      <c r="FH1809" s="223" t="s">
        <v>297</v>
      </c>
      <c r="FI1809" s="223"/>
      <c r="FJ1809" s="223" t="s">
        <v>298</v>
      </c>
      <c r="FK1809" s="223"/>
      <c r="FL1809" s="223" t="s">
        <v>299</v>
      </c>
      <c r="FM1809" s="223"/>
      <c r="FN1809" s="223" t="s">
        <v>300</v>
      </c>
      <c r="FO1809" s="223"/>
      <c r="FP1809" s="411" t="s">
        <v>2348</v>
      </c>
    </row>
    <row r="1810" spans="1:172" hidden="1">
      <c r="A1810" s="19">
        <v>1</v>
      </c>
      <c r="B1810" s="19" t="str">
        <f ca="1">IF(ISERROR(INDEX(WS,ROWS($A$1810:$A1810))),"",MID(INDEX(WS,ROWS($A$1810:$A1810)), FIND("]",INDEX(WS,ROWS($A$1810:$A1810)))+1,32))&amp;T(NOW())</f>
        <v/>
      </c>
      <c r="C1810" s="136" t="str">
        <f t="shared" ref="C1810:C1841" ca="1" si="128">IF($B1810&lt;&gt;"",INDIRECT("'"&amp;$B1810&amp;"'"&amp;"!y3"),"")</f>
        <v/>
      </c>
      <c r="D1810" s="641" t="str">
        <f ca="1">IF($B1810&lt;&gt;"",INDIRECT("'"&amp;$B1810&amp;"'"&amp;"!z3"),"")</f>
        <v/>
      </c>
      <c r="E1810" s="641"/>
      <c r="F1810" s="641" t="str">
        <f ca="1">IF($B1810&lt;&gt;"",INDIRECT("'"&amp;$B1810&amp;"'"&amp;"!ab3"),"")</f>
        <v/>
      </c>
      <c r="G1810" s="641"/>
      <c r="H1810" s="641" t="str">
        <f ca="1">IF($B1810&lt;&gt;"",INDIRECT("'"&amp;$B1810&amp;"'"&amp;"!ad3"),"")</f>
        <v/>
      </c>
      <c r="I1810" s="641"/>
      <c r="J1810" s="641" t="str">
        <f ca="1">IF($B1810&lt;&gt;"",INDIRECT("'"&amp;$B1810&amp;"'"&amp;"!af3"),"")</f>
        <v/>
      </c>
      <c r="K1810" s="641"/>
      <c r="L1810" s="210" t="str">
        <f ca="1">IF($B1810&lt;&gt;"",INDIRECT("'"&amp;$B1810&amp;"'"&amp;"!ah3"),"")</f>
        <v/>
      </c>
      <c r="M1810" s="136" t="str">
        <f ca="1">IF($B1810&lt;&gt;"",INDIRECT("'"&amp;$B1810&amp;"'"&amp;"!y4"),"")</f>
        <v/>
      </c>
      <c r="N1810" s="641" t="str">
        <f ca="1">IF($B1810&lt;&gt;"",INDIRECT("'"&amp;$B1810&amp;"'"&amp;"!z4"),"")</f>
        <v/>
      </c>
      <c r="O1810" s="641"/>
      <c r="P1810" s="641" t="str">
        <f ca="1">IF($B1810&lt;&gt;"",INDIRECT("'"&amp;$B1810&amp;"'"&amp;"!ab4"),"")</f>
        <v/>
      </c>
      <c r="Q1810" s="641"/>
      <c r="R1810" s="641" t="str">
        <f ca="1">IF($B1810&lt;&gt;"",INDIRECT("'"&amp;$B1810&amp;"'"&amp;"!ad4"),"")</f>
        <v/>
      </c>
      <c r="S1810" s="641"/>
      <c r="T1810" s="641" t="str">
        <f ca="1">IF($B1810&lt;&gt;"",INDIRECT("'"&amp;$B1810&amp;"'"&amp;"!af4"),"")</f>
        <v/>
      </c>
      <c r="U1810" s="641"/>
      <c r="V1810" s="19" t="str">
        <f ca="1">IF($B1810&lt;&gt;"",INDIRECT("'"&amp;$B1810&amp;"'"&amp;"!ah4"),"")</f>
        <v/>
      </c>
      <c r="W1810" s="136" t="str">
        <f ca="1">IF($B1810&lt;&gt;"",INDIRECT("'"&amp;$B1810&amp;"'"&amp;"!y5"),"")</f>
        <v/>
      </c>
      <c r="X1810" s="641" t="str">
        <f ca="1">IF($B1810&lt;&gt;"",INDIRECT("'"&amp;$B1810&amp;"'"&amp;"!z5"),"")</f>
        <v/>
      </c>
      <c r="Y1810" s="641"/>
      <c r="Z1810" s="641" t="str">
        <f ca="1">IF($B1810&lt;&gt;"",INDIRECT("'"&amp;$B1810&amp;"'"&amp;"!ab5"),"")</f>
        <v/>
      </c>
      <c r="AA1810" s="641"/>
      <c r="AB1810" s="641" t="str">
        <f ca="1">IF($B1810&lt;&gt;"",INDIRECT("'"&amp;$B1810&amp;"'"&amp;"!ad5"),"")</f>
        <v/>
      </c>
      <c r="AC1810" s="641"/>
      <c r="AD1810" s="641" t="str">
        <f ca="1">IF($B1810&lt;&gt;"",INDIRECT("'"&amp;$B1810&amp;"'"&amp;"!af5"),"")</f>
        <v/>
      </c>
      <c r="AE1810" s="641"/>
      <c r="AF1810" s="19" t="str">
        <f ca="1">IF($B1810&lt;&gt;"",INDIRECT("'"&amp;$B1810&amp;"'"&amp;"!ah5"),"")</f>
        <v/>
      </c>
      <c r="AG1810" s="136" t="str">
        <f ca="1">IF($B1810&lt;&gt;"",INDIRECT("'"&amp;$B1810&amp;"'"&amp;"!y6"),"")</f>
        <v/>
      </c>
      <c r="AH1810" s="641" t="str">
        <f ca="1">IF($B1810&lt;&gt;"",INDIRECT("'"&amp;$B1810&amp;"'"&amp;"!z6"),"")</f>
        <v/>
      </c>
      <c r="AI1810" s="641"/>
      <c r="AJ1810" s="641" t="str">
        <f ca="1">IF($B1810&lt;&gt;"",INDIRECT("'"&amp;$B1810&amp;"'"&amp;"!ab6"),"")</f>
        <v/>
      </c>
      <c r="AK1810" s="641"/>
      <c r="AL1810" s="641" t="str">
        <f ca="1">IF($B1810&lt;&gt;"",INDIRECT("'"&amp;$B1810&amp;"'"&amp;"!ad6"),"")</f>
        <v/>
      </c>
      <c r="AM1810" s="641"/>
      <c r="AN1810" s="641" t="str">
        <f ca="1">IF($B1810&lt;&gt;"",INDIRECT("'"&amp;$B1810&amp;"'"&amp;"!af6"),"")</f>
        <v/>
      </c>
      <c r="AO1810" s="641"/>
      <c r="AP1810" s="19" t="str">
        <f ca="1">IF($B1810&lt;&gt;"",INDIRECT("'"&amp;$B1810&amp;"'"&amp;"!ah6"),"")</f>
        <v/>
      </c>
      <c r="AQ1810" s="136" t="str">
        <f ca="1">IF($B1810&lt;&gt;"",INDIRECT("'"&amp;$B1810&amp;"'"&amp;"!y7"),"")</f>
        <v/>
      </c>
      <c r="AR1810" s="641" t="str">
        <f ca="1">IF($B1810&lt;&gt;"",INDIRECT("'"&amp;$B1810&amp;"'"&amp;"!z7"),"")</f>
        <v/>
      </c>
      <c r="AS1810" s="641"/>
      <c r="AT1810" s="641" t="str">
        <f ca="1">IF($B1810&lt;&gt;"",INDIRECT("'"&amp;$B1810&amp;"'"&amp;"!ab7"),"")</f>
        <v/>
      </c>
      <c r="AU1810" s="641"/>
      <c r="AV1810" s="641" t="str">
        <f ca="1">IF($B1810&lt;&gt;"",INDIRECT("'"&amp;$B1810&amp;"'"&amp;"!ad7"),"")</f>
        <v/>
      </c>
      <c r="AW1810" s="641"/>
      <c r="AX1810" s="641" t="str">
        <f ca="1">IF($B1810&lt;&gt;"",INDIRECT("'"&amp;$B1810&amp;"'"&amp;"!af7"),"")</f>
        <v/>
      </c>
      <c r="AY1810" s="641"/>
      <c r="AZ1810" s="19" t="str">
        <f ca="1">IF($B1810&lt;&gt;"",INDIRECT("'"&amp;$B1810&amp;"'"&amp;"!ah7"),"")</f>
        <v/>
      </c>
      <c r="BA1810" s="136" t="str">
        <f ca="1">IF($B1810&lt;&gt;"",INDIRECT("'"&amp;$B1810&amp;"'"&amp;"!y8"),"")</f>
        <v/>
      </c>
      <c r="BB1810" s="641" t="str">
        <f ca="1">IF($B1810&lt;&gt;"",INDIRECT("'"&amp;$B1810&amp;"'"&amp;"!z8"),"")</f>
        <v/>
      </c>
      <c r="BC1810" s="641"/>
      <c r="BD1810" s="641" t="str">
        <f ca="1">IF($B1810&lt;&gt;"",INDIRECT("'"&amp;$B1810&amp;"'"&amp;"!ab8"),"")</f>
        <v/>
      </c>
      <c r="BE1810" s="641"/>
      <c r="BF1810" s="641" t="str">
        <f ca="1">IF($B1810&lt;&gt;"",INDIRECT("'"&amp;$B1810&amp;"'"&amp;"!ad8"),"")</f>
        <v/>
      </c>
      <c r="BG1810" s="641"/>
      <c r="BH1810" s="641" t="str">
        <f ca="1">IF($B1810&lt;&gt;"",INDIRECT("'"&amp;$B1810&amp;"'"&amp;"!af8"),"")</f>
        <v/>
      </c>
      <c r="BI1810" s="641"/>
      <c r="BJ1810" s="19" t="str">
        <f ca="1">IF($B1810&lt;&gt;"",INDIRECT("'"&amp;$B1810&amp;"'"&amp;"!ah8"),"")</f>
        <v/>
      </c>
      <c r="BK1810" s="136" t="str">
        <f ca="1">IF($B1810&lt;&gt;"",INDIRECT("'"&amp;$B1810&amp;"'"&amp;"!y9"),"")</f>
        <v/>
      </c>
      <c r="BL1810" s="641" t="str">
        <f ca="1">IF($B1810&lt;&gt;"",INDIRECT("'"&amp;$B1810&amp;"'"&amp;"!z9"),"")</f>
        <v/>
      </c>
      <c r="BM1810" s="641"/>
      <c r="BN1810" s="641" t="str">
        <f ca="1">IF($B1810&lt;&gt;"",INDIRECT("'"&amp;$B1810&amp;"'"&amp;"!ab9"),"")</f>
        <v/>
      </c>
      <c r="BO1810" s="641"/>
      <c r="BP1810" s="641" t="str">
        <f ca="1">IF($B1810&lt;&gt;"",INDIRECT("'"&amp;$B1810&amp;"'"&amp;"!ad9"),"")</f>
        <v/>
      </c>
      <c r="BQ1810" s="641"/>
      <c r="BR1810" s="641" t="str">
        <f ca="1">IF($B1810&lt;&gt;"",INDIRECT("'"&amp;$B1810&amp;"'"&amp;"!af9"),"")</f>
        <v/>
      </c>
      <c r="BS1810" s="641"/>
      <c r="BT1810" s="19" t="str">
        <f ca="1">IF($B1810&lt;&gt;"",INDIRECT("'"&amp;$B1810&amp;"'"&amp;"!ah9"),"")</f>
        <v/>
      </c>
      <c r="BU1810" s="136" t="str">
        <f ca="1">IF($B1810&lt;&gt;"",INDIRECT("'"&amp;$B1810&amp;"'"&amp;"!y10"),"")</f>
        <v/>
      </c>
      <c r="BV1810" s="641" t="str">
        <f ca="1">IF($B1810&lt;&gt;"",INDIRECT("'"&amp;$B1810&amp;"'"&amp;"!z10"),"")</f>
        <v/>
      </c>
      <c r="BW1810" s="641"/>
      <c r="BX1810" s="641" t="str">
        <f ca="1">IF($B1810&lt;&gt;"",INDIRECT("'"&amp;$B1810&amp;"'"&amp;"!ab10"),"")</f>
        <v/>
      </c>
      <c r="BY1810" s="641"/>
      <c r="BZ1810" s="641" t="str">
        <f ca="1">IF($B1810&lt;&gt;"",INDIRECT("'"&amp;$B1810&amp;"'"&amp;"!ad10"),"")</f>
        <v/>
      </c>
      <c r="CA1810" s="641"/>
      <c r="CB1810" s="641" t="str">
        <f ca="1">IF($B1810&lt;&gt;"",INDIRECT("'"&amp;$B1810&amp;"'"&amp;"!af10"),"")</f>
        <v/>
      </c>
      <c r="CC1810" s="641"/>
      <c r="CE1810" s="136" t="str">
        <f ca="1">IF($B1810&lt;&gt;"",INDIRECT("'"&amp;$B1810&amp;"'"&amp;"!y11"),"")</f>
        <v/>
      </c>
      <c r="CF1810" s="641" t="str">
        <f ca="1">IF($B1810&lt;&gt;"",INDIRECT("'"&amp;$B1810&amp;"'"&amp;"!z11"),"")</f>
        <v/>
      </c>
      <c r="CG1810" s="641"/>
      <c r="CH1810" s="641" t="str">
        <f ca="1">IF($B1810&lt;&gt;"",INDIRECT("'"&amp;$B1810&amp;"'"&amp;"!ab11"),"")</f>
        <v/>
      </c>
      <c r="CI1810" s="641"/>
      <c r="CJ1810" s="641" t="str">
        <f ca="1">IF($B1810&lt;&gt;"",INDIRECT("'"&amp;$B1810&amp;"'"&amp;"!ad11"),"")</f>
        <v/>
      </c>
      <c r="CK1810" s="641"/>
      <c r="CL1810" s="641" t="str">
        <f ca="1">IF($B1810&lt;&gt;"",INDIRECT("'"&amp;$B1810&amp;"'"&amp;"!af11"),"")</f>
        <v/>
      </c>
      <c r="CM1810" s="641"/>
      <c r="CO1810" s="136" t="str">
        <f ca="1">IF($B1810&lt;&gt;"",INDIRECT("'"&amp;$B1810&amp;"'"&amp;"!y12"),"")</f>
        <v/>
      </c>
      <c r="CP1810" s="641" t="str">
        <f ca="1">IF($B1810&lt;&gt;"",INDIRECT("'"&amp;$B1810&amp;"'"&amp;"!z12"),"")</f>
        <v/>
      </c>
      <c r="CQ1810" s="641"/>
      <c r="CR1810" s="641" t="str">
        <f ca="1">IF($B1810&lt;&gt;"",INDIRECT("'"&amp;$B1810&amp;"'"&amp;"!ab12"),"")</f>
        <v/>
      </c>
      <c r="CS1810" s="641"/>
      <c r="CT1810" s="641" t="str">
        <f ca="1">IF($B1810&lt;&gt;"",INDIRECT("'"&amp;$B1810&amp;"'"&amp;"!ad12"),"")</f>
        <v/>
      </c>
      <c r="CU1810" s="641"/>
      <c r="CV1810" s="641" t="str">
        <f ca="1">IF($B1810&lt;&gt;"",INDIRECT("'"&amp;$B1810&amp;"'"&amp;"!af12"),"")</f>
        <v/>
      </c>
      <c r="CW1810" s="641"/>
      <c r="CY1810" s="136" t="str">
        <f ca="1">IF($B1810&lt;&gt;"",INDIRECT("'"&amp;$B1810&amp;"'"&amp;"!y13"),"")</f>
        <v/>
      </c>
      <c r="CZ1810" s="641" t="str">
        <f ca="1">IF($B1810&lt;&gt;"",INDIRECT("'"&amp;$B1810&amp;"'"&amp;"!z13"),"")</f>
        <v/>
      </c>
      <c r="DA1810" s="641"/>
      <c r="DB1810" s="641" t="str">
        <f ca="1">IF($B1810&lt;&gt;"",INDIRECT("'"&amp;$B1810&amp;"'"&amp;"!ab13"),"")</f>
        <v/>
      </c>
      <c r="DC1810" s="641"/>
      <c r="DD1810" s="641" t="str">
        <f ca="1">IF($B1810&lt;&gt;"",INDIRECT("'"&amp;$B1810&amp;"'"&amp;"!ad13"),"")</f>
        <v/>
      </c>
      <c r="DE1810" s="641"/>
      <c r="DF1810" s="641" t="str">
        <f ca="1">IF($B1810&lt;&gt;"",INDIRECT("'"&amp;$B1810&amp;"'"&amp;"!af13"),"")</f>
        <v/>
      </c>
      <c r="DG1810" s="641"/>
      <c r="DI1810" s="136" t="str">
        <f ca="1">IF($B1810&lt;&gt;"",INDIRECT("'"&amp;$B1810&amp;"'"&amp;"!y14"),"")</f>
        <v/>
      </c>
      <c r="DJ1810" s="641" t="str">
        <f ca="1">IF($B1810&lt;&gt;"",INDIRECT("'"&amp;$B1810&amp;"'"&amp;"!z14"),"")</f>
        <v/>
      </c>
      <c r="DK1810" s="641"/>
      <c r="DL1810" s="641" t="str">
        <f ca="1">IF($B1810&lt;&gt;"",INDIRECT("'"&amp;$B1810&amp;"'"&amp;"!ab14"),"")</f>
        <v/>
      </c>
      <c r="DM1810" s="641"/>
      <c r="DN1810" s="641" t="str">
        <f ca="1">IF($B1810&lt;&gt;"",INDIRECT("'"&amp;$B1810&amp;"'"&amp;"!ad14"),"")</f>
        <v/>
      </c>
      <c r="DO1810" s="641"/>
      <c r="DP1810" s="641" t="str">
        <f ca="1">IF($B1810&lt;&gt;"",INDIRECT("'"&amp;$B1810&amp;"'"&amp;"!af14"),"")</f>
        <v/>
      </c>
      <c r="DQ1810" s="641"/>
      <c r="DS1810" s="136" t="str">
        <f ca="1">IF($B1810&lt;&gt;"",INDIRECT("'"&amp;$B1810&amp;"'"&amp;"!y15"),"")</f>
        <v/>
      </c>
      <c r="DT1810" s="641" t="str">
        <f ca="1">IF($B1810&lt;&gt;"",INDIRECT("'"&amp;$B1810&amp;"'"&amp;"!z15"),"")</f>
        <v/>
      </c>
      <c r="DU1810" s="641"/>
      <c r="DV1810" s="641" t="str">
        <f ca="1">IF($B1810&lt;&gt;"",INDIRECT("'"&amp;$B1810&amp;"'"&amp;"!ab15"),"")</f>
        <v/>
      </c>
      <c r="DW1810" s="641"/>
      <c r="DX1810" s="641" t="str">
        <f ca="1">IF($B1810&lt;&gt;"",INDIRECT("'"&amp;$B1810&amp;"'"&amp;"!ad15"),"")</f>
        <v/>
      </c>
      <c r="DY1810" s="641"/>
      <c r="DZ1810" s="641" t="str">
        <f ca="1">IF($B1810&lt;&gt;"",INDIRECT("'"&amp;$B1810&amp;"'"&amp;"!af15"),"")</f>
        <v/>
      </c>
      <c r="EA1810" s="641"/>
      <c r="EC1810" s="136" t="str">
        <f ca="1">IF($B1810&lt;&gt;"",INDIRECT("'"&amp;$B1810&amp;"'"&amp;"!y16"),"")</f>
        <v/>
      </c>
      <c r="ED1810" s="641" t="str">
        <f ca="1">IF($B1810&lt;&gt;"",INDIRECT("'"&amp;$B1810&amp;"'"&amp;"!z16"),"")</f>
        <v/>
      </c>
      <c r="EE1810" s="641"/>
      <c r="EF1810" s="641" t="str">
        <f ca="1">IF($B1810&lt;&gt;"",INDIRECT("'"&amp;$B1810&amp;"'"&amp;"!ab16"),"")</f>
        <v/>
      </c>
      <c r="EG1810" s="641"/>
      <c r="EH1810" s="641" t="str">
        <f ca="1">IF($B1810&lt;&gt;"",INDIRECT("'"&amp;$B1810&amp;"'"&amp;"!ad16"),"")</f>
        <v/>
      </c>
      <c r="EI1810" s="641"/>
      <c r="EJ1810" s="641" t="str">
        <f ca="1">IF($B1810&lt;&gt;"",INDIRECT("'"&amp;$B1810&amp;"'"&amp;"!af16"),"")</f>
        <v/>
      </c>
      <c r="EK1810" s="641"/>
      <c r="EM1810" s="136" t="str">
        <f ca="1">IF($B1810&lt;&gt;"",INDIRECT("'"&amp;$B1810&amp;"'"&amp;"!y17"),"")</f>
        <v/>
      </c>
      <c r="EN1810" s="641" t="str">
        <f ca="1">IF($B1810&lt;&gt;"",INDIRECT("'"&amp;$B1810&amp;"'"&amp;"!z17"),"")</f>
        <v/>
      </c>
      <c r="EO1810" s="641"/>
      <c r="EP1810" s="641" t="str">
        <f ca="1">IF($B1810&lt;&gt;"",INDIRECT("'"&amp;$B1810&amp;"'"&amp;"!ab17"),"")</f>
        <v/>
      </c>
      <c r="EQ1810" s="641"/>
      <c r="ER1810" s="641" t="str">
        <f ca="1">IF($B1810&lt;&gt;"",INDIRECT("'"&amp;$B1810&amp;"'"&amp;"!ad17"),"")</f>
        <v/>
      </c>
      <c r="ES1810" s="641"/>
      <c r="ET1810" s="641" t="str">
        <f ca="1">IF($B1810&lt;&gt;"",INDIRECT("'"&amp;$B1810&amp;"'"&amp;"!af17"),"")</f>
        <v/>
      </c>
      <c r="EU1810" s="641"/>
      <c r="EW1810" s="136" t="str">
        <f ca="1">IF($B1810&lt;&gt;"",INDIRECT("'"&amp;$B1810&amp;"'"&amp;"!y18"),"")</f>
        <v/>
      </c>
      <c r="EX1810" s="641" t="str">
        <f ca="1">IF($B1810&lt;&gt;"",INDIRECT("'"&amp;$B1810&amp;"'"&amp;"!z18"),"")</f>
        <v/>
      </c>
      <c r="EY1810" s="641"/>
      <c r="EZ1810" s="641" t="str">
        <f ca="1">IF($B1810&lt;&gt;"",INDIRECT("'"&amp;$B1810&amp;"'"&amp;"!ab18"),"")</f>
        <v/>
      </c>
      <c r="FA1810" s="641"/>
      <c r="FB1810" s="641" t="str">
        <f ca="1">IF($B1810&lt;&gt;"",INDIRECT("'"&amp;$B1810&amp;"'"&amp;"!ad18"),"")</f>
        <v/>
      </c>
      <c r="FC1810" s="641"/>
      <c r="FD1810" s="641" t="str">
        <f ca="1">IF($B1810&lt;&gt;"",INDIRECT("'"&amp;$B1810&amp;"'"&amp;"!af18"),"")</f>
        <v/>
      </c>
      <c r="FE1810" s="641"/>
      <c r="FG1810" s="136" t="str">
        <f ca="1">IF($B1810&lt;&gt;"",INDIRECT("'"&amp;$B1810&amp;"'"&amp;"!y19"),"")</f>
        <v/>
      </c>
      <c r="FH1810" s="641" t="str">
        <f ca="1">IF($B1810&lt;&gt;"",INDIRECT("'"&amp;$B1810&amp;"'"&amp;"!z19"),"")</f>
        <v/>
      </c>
      <c r="FI1810" s="641"/>
      <c r="FJ1810" s="641" t="str">
        <f ca="1">IF($B1810&lt;&gt;"",INDIRECT("'"&amp;$B1810&amp;"'"&amp;"!ab19"),"")</f>
        <v/>
      </c>
      <c r="FK1810" s="641"/>
      <c r="FL1810" s="641" t="str">
        <f ca="1">IF($B1810&lt;&gt;"",INDIRECT("'"&amp;$B1810&amp;"'"&amp;"!ad19"),"")</f>
        <v/>
      </c>
      <c r="FM1810" s="641"/>
      <c r="FN1810" s="641" t="str">
        <f ca="1">IF($B1810&lt;&gt;"",INDIRECT("'"&amp;$B1810&amp;"'"&amp;"!af19"),"")</f>
        <v/>
      </c>
      <c r="FO1810" s="641"/>
    </row>
    <row r="1811" spans="1:172" hidden="1">
      <c r="A1811" s="19">
        <v>2</v>
      </c>
      <c r="B1811" s="19" t="str">
        <f ca="1">IF(ISERROR(INDEX(WS,ROWS($A$1810:$A1811))),"",MID(INDEX(WS,ROWS($A$1810:$A1811)), FIND("]",INDEX(WS,ROWS($A$1810:$A1811)))+1,32))&amp;T(NOW())</f>
        <v/>
      </c>
      <c r="C1811" s="136" t="str">
        <f t="shared" ca="1" si="128"/>
        <v/>
      </c>
      <c r="D1811" s="641" t="str">
        <f t="shared" ref="D1811:D1874" ca="1" si="129">IF($B1811&lt;&gt;"",INDIRECT("'"&amp;$B1811&amp;"'"&amp;"!z3"),"")</f>
        <v/>
      </c>
      <c r="E1811" s="641"/>
      <c r="F1811" s="641" t="str">
        <f t="shared" ref="F1811:F1874" ca="1" si="130">IF($B1811&lt;&gt;"",INDIRECT("'"&amp;$B1811&amp;"'"&amp;"!ab3"),"")</f>
        <v/>
      </c>
      <c r="G1811" s="641"/>
      <c r="H1811" s="641" t="str">
        <f t="shared" ref="H1811:H1874" ca="1" si="131">IF($B1811&lt;&gt;"",INDIRECT("'"&amp;$B1811&amp;"'"&amp;"!ad3"),"")</f>
        <v/>
      </c>
      <c r="I1811" s="641"/>
      <c r="J1811" s="641" t="str">
        <f t="shared" ref="J1811:J1874" ca="1" si="132">IF($B1811&lt;&gt;"",INDIRECT("'"&amp;$B1811&amp;"'"&amp;"!af3"),"")</f>
        <v/>
      </c>
      <c r="K1811" s="641"/>
      <c r="L1811" s="210" t="str">
        <f t="shared" ref="L1811:L1813" ca="1" si="133">IF($B1811&lt;&gt;"",INDIRECT("'"&amp;$B1811&amp;"'"&amp;"!ah3"),"")</f>
        <v/>
      </c>
      <c r="M1811" s="136" t="str">
        <f t="shared" ref="M1811:M1874" ca="1" si="134">IF($B1811&lt;&gt;"",INDIRECT("'"&amp;$B1811&amp;"'"&amp;"!y4"),"")</f>
        <v/>
      </c>
      <c r="N1811" s="641" t="str">
        <f t="shared" ref="N1811:N1874" ca="1" si="135">IF($B1811&lt;&gt;"",INDIRECT("'"&amp;$B1811&amp;"'"&amp;"!z4"),"")</f>
        <v/>
      </c>
      <c r="O1811" s="641"/>
      <c r="P1811" s="641" t="str">
        <f t="shared" ref="P1811:P1874" ca="1" si="136">IF($B1811&lt;&gt;"",INDIRECT("'"&amp;$B1811&amp;"'"&amp;"!ab4"),"")</f>
        <v/>
      </c>
      <c r="Q1811" s="641"/>
      <c r="R1811" s="641" t="str">
        <f t="shared" ref="R1811:R1874" ca="1" si="137">IF($B1811&lt;&gt;"",INDIRECT("'"&amp;$B1811&amp;"'"&amp;"!ad4"),"")</f>
        <v/>
      </c>
      <c r="S1811" s="641"/>
      <c r="T1811" s="641" t="str">
        <f t="shared" ref="T1811:T1874" ca="1" si="138">IF($B1811&lt;&gt;"",INDIRECT("'"&amp;$B1811&amp;"'"&amp;"!af4"),"")</f>
        <v/>
      </c>
      <c r="U1811" s="641"/>
      <c r="V1811" s="19" t="str">
        <f t="shared" ref="V1811:V1874" ca="1" si="139">IF($B1811&lt;&gt;"",INDIRECT("'"&amp;$B1811&amp;"'"&amp;"!ah4"),"")</f>
        <v/>
      </c>
      <c r="W1811" s="136" t="str">
        <f t="shared" ref="W1811:W1874" ca="1" si="140">IF($B1811&lt;&gt;"",INDIRECT("'"&amp;$B1811&amp;"'"&amp;"!y5"),"")</f>
        <v/>
      </c>
      <c r="X1811" s="641" t="str">
        <f t="shared" ref="X1811:X1874" ca="1" si="141">IF($B1811&lt;&gt;"",INDIRECT("'"&amp;$B1811&amp;"'"&amp;"!z5"),"")</f>
        <v/>
      </c>
      <c r="Y1811" s="641"/>
      <c r="Z1811" s="641" t="str">
        <f t="shared" ref="Z1811:Z1874" ca="1" si="142">IF($B1811&lt;&gt;"",INDIRECT("'"&amp;$B1811&amp;"'"&amp;"!ab5"),"")</f>
        <v/>
      </c>
      <c r="AA1811" s="641"/>
      <c r="AB1811" s="641" t="str">
        <f t="shared" ref="AB1811:AB1874" ca="1" si="143">IF($B1811&lt;&gt;"",INDIRECT("'"&amp;$B1811&amp;"'"&amp;"!ad5"),"")</f>
        <v/>
      </c>
      <c r="AC1811" s="641"/>
      <c r="AD1811" s="641" t="str">
        <f t="shared" ref="AD1811:AD1874" ca="1" si="144">IF($B1811&lt;&gt;"",INDIRECT("'"&amp;$B1811&amp;"'"&amp;"!af5"),"")</f>
        <v/>
      </c>
      <c r="AE1811" s="641"/>
      <c r="AF1811" s="19" t="str">
        <f t="shared" ref="AF1811:AF1874" ca="1" si="145">IF($B1811&lt;&gt;"",INDIRECT("'"&amp;$B1811&amp;"'"&amp;"!ah5"),"")</f>
        <v/>
      </c>
      <c r="AG1811" s="136" t="str">
        <f t="shared" ref="AG1811:AG1874" ca="1" si="146">IF($B1811&lt;&gt;"",INDIRECT("'"&amp;$B1811&amp;"'"&amp;"!y6"),"")</f>
        <v/>
      </c>
      <c r="AH1811" s="641" t="str">
        <f t="shared" ref="AH1811:AH1874" ca="1" si="147">IF($B1811&lt;&gt;"",INDIRECT("'"&amp;$B1811&amp;"'"&amp;"!z6"),"")</f>
        <v/>
      </c>
      <c r="AI1811" s="641"/>
      <c r="AJ1811" s="641" t="str">
        <f t="shared" ref="AJ1811:AJ1874" ca="1" si="148">IF($B1811&lt;&gt;"",INDIRECT("'"&amp;$B1811&amp;"'"&amp;"!ab6"),"")</f>
        <v/>
      </c>
      <c r="AK1811" s="641"/>
      <c r="AL1811" s="641" t="str">
        <f t="shared" ref="AL1811:AL1874" ca="1" si="149">IF($B1811&lt;&gt;"",INDIRECT("'"&amp;$B1811&amp;"'"&amp;"!ad6"),"")</f>
        <v/>
      </c>
      <c r="AM1811" s="641"/>
      <c r="AN1811" s="641" t="str">
        <f t="shared" ref="AN1811:AN1874" ca="1" si="150">IF($B1811&lt;&gt;"",INDIRECT("'"&amp;$B1811&amp;"'"&amp;"!af6"),"")</f>
        <v/>
      </c>
      <c r="AO1811" s="641"/>
      <c r="AP1811" s="19" t="str">
        <f t="shared" ref="AP1811:AP1874" ca="1" si="151">IF($B1811&lt;&gt;"",INDIRECT("'"&amp;$B1811&amp;"'"&amp;"!ah6"),"")</f>
        <v/>
      </c>
      <c r="AQ1811" s="136" t="str">
        <f t="shared" ref="AQ1811:AQ1874" ca="1" si="152">IF($B1811&lt;&gt;"",INDIRECT("'"&amp;$B1811&amp;"'"&amp;"!y7"),"")</f>
        <v/>
      </c>
      <c r="AR1811" s="641" t="str">
        <f t="shared" ref="AR1811:AR1874" ca="1" si="153">IF($B1811&lt;&gt;"",INDIRECT("'"&amp;$B1811&amp;"'"&amp;"!z7"),"")</f>
        <v/>
      </c>
      <c r="AS1811" s="641"/>
      <c r="AT1811" s="641" t="str">
        <f t="shared" ref="AT1811:AT1874" ca="1" si="154">IF($B1811&lt;&gt;"",INDIRECT("'"&amp;$B1811&amp;"'"&amp;"!ab7"),"")</f>
        <v/>
      </c>
      <c r="AU1811" s="641"/>
      <c r="AV1811" s="641" t="str">
        <f t="shared" ref="AV1811:AV1874" ca="1" si="155">IF($B1811&lt;&gt;"",INDIRECT("'"&amp;$B1811&amp;"'"&amp;"!ad7"),"")</f>
        <v/>
      </c>
      <c r="AW1811" s="641"/>
      <c r="AX1811" s="641" t="str">
        <f t="shared" ref="AX1811:AX1874" ca="1" si="156">IF($B1811&lt;&gt;"",INDIRECT("'"&amp;$B1811&amp;"'"&amp;"!af7"),"")</f>
        <v/>
      </c>
      <c r="AY1811" s="641"/>
      <c r="AZ1811" s="19" t="str">
        <f t="shared" ref="AZ1811:AZ1874" ca="1" si="157">IF($B1811&lt;&gt;"",INDIRECT("'"&amp;$B1811&amp;"'"&amp;"!ah7"),"")</f>
        <v/>
      </c>
      <c r="BA1811" s="136" t="str">
        <f t="shared" ref="BA1811:BA1874" ca="1" si="158">IF($B1811&lt;&gt;"",INDIRECT("'"&amp;$B1811&amp;"'"&amp;"!y8"),"")</f>
        <v/>
      </c>
      <c r="BB1811" s="641" t="str">
        <f t="shared" ref="BB1811:BB1874" ca="1" si="159">IF($B1811&lt;&gt;"",INDIRECT("'"&amp;$B1811&amp;"'"&amp;"!z8"),"")</f>
        <v/>
      </c>
      <c r="BC1811" s="641"/>
      <c r="BD1811" s="641" t="str">
        <f t="shared" ref="BD1811:BD1874" ca="1" si="160">IF($B1811&lt;&gt;"",INDIRECT("'"&amp;$B1811&amp;"'"&amp;"!ab8"),"")</f>
        <v/>
      </c>
      <c r="BE1811" s="641"/>
      <c r="BF1811" s="641" t="str">
        <f t="shared" ref="BF1811:BF1874" ca="1" si="161">IF($B1811&lt;&gt;"",INDIRECT("'"&amp;$B1811&amp;"'"&amp;"!ad8"),"")</f>
        <v/>
      </c>
      <c r="BG1811" s="641"/>
      <c r="BH1811" s="641" t="str">
        <f t="shared" ref="BH1811:BH1874" ca="1" si="162">IF($B1811&lt;&gt;"",INDIRECT("'"&amp;$B1811&amp;"'"&amp;"!af8"),"")</f>
        <v/>
      </c>
      <c r="BI1811" s="641"/>
      <c r="BJ1811" s="19" t="str">
        <f t="shared" ref="BJ1811:BJ1874" ca="1" si="163">IF($B1811&lt;&gt;"",INDIRECT("'"&amp;$B1811&amp;"'"&amp;"!ah8"),"")</f>
        <v/>
      </c>
      <c r="BK1811" s="136" t="str">
        <f t="shared" ref="BK1811:BK1874" ca="1" si="164">IF($B1811&lt;&gt;"",INDIRECT("'"&amp;$B1811&amp;"'"&amp;"!y9"),"")</f>
        <v/>
      </c>
      <c r="BL1811" s="641" t="str">
        <f t="shared" ref="BL1811:BL1874" ca="1" si="165">IF($B1811&lt;&gt;"",INDIRECT("'"&amp;$B1811&amp;"'"&amp;"!z9"),"")</f>
        <v/>
      </c>
      <c r="BM1811" s="641"/>
      <c r="BN1811" s="641" t="str">
        <f t="shared" ref="BN1811:BN1874" ca="1" si="166">IF($B1811&lt;&gt;"",INDIRECT("'"&amp;$B1811&amp;"'"&amp;"!ab9"),"")</f>
        <v/>
      </c>
      <c r="BO1811" s="641"/>
      <c r="BP1811" s="641" t="str">
        <f t="shared" ref="BP1811:BP1874" ca="1" si="167">IF($B1811&lt;&gt;"",INDIRECT("'"&amp;$B1811&amp;"'"&amp;"!ad9"),"")</f>
        <v/>
      </c>
      <c r="BQ1811" s="641"/>
      <c r="BR1811" s="641" t="str">
        <f t="shared" ref="BR1811:BR1841" ca="1" si="168">IF($B1811&lt;&gt;"",INDIRECT("'"&amp;$B1811&amp;"'"&amp;"!af9"),"")</f>
        <v/>
      </c>
      <c r="BS1811" s="641"/>
      <c r="BT1811" s="19" t="str">
        <f t="shared" ref="BT1811:BT1874" ca="1" si="169">IF($B1811&lt;&gt;"",INDIRECT("'"&amp;$B1811&amp;"'"&amp;"!ah9"),"")</f>
        <v/>
      </c>
      <c r="BU1811" s="136" t="str">
        <f t="shared" ref="BU1811:BU1874" ca="1" si="170">IF($B1811&lt;&gt;"",INDIRECT("'"&amp;$B1811&amp;"'"&amp;"!y10"),"")</f>
        <v/>
      </c>
      <c r="BV1811" s="641" t="str">
        <f t="shared" ref="BV1811:BV1874" ca="1" si="171">IF($B1811&lt;&gt;"",INDIRECT("'"&amp;$B1811&amp;"'"&amp;"!z10"),"")</f>
        <v/>
      </c>
      <c r="BW1811" s="641"/>
      <c r="BX1811" s="641" t="str">
        <f t="shared" ref="BX1811:BX1874" ca="1" si="172">IF($B1811&lt;&gt;"",INDIRECT("'"&amp;$B1811&amp;"'"&amp;"!ab10"),"")</f>
        <v/>
      </c>
      <c r="BY1811" s="641"/>
      <c r="BZ1811" s="641" t="str">
        <f t="shared" ref="BZ1811:BZ1874" ca="1" si="173">IF($B1811&lt;&gt;"",INDIRECT("'"&amp;$B1811&amp;"'"&amp;"!ad10"),"")</f>
        <v/>
      </c>
      <c r="CA1811" s="641"/>
      <c r="CB1811" s="641" t="str">
        <f t="shared" ref="CB1811:CB1874" ca="1" si="174">IF($B1811&lt;&gt;"",INDIRECT("'"&amp;$B1811&amp;"'"&amp;"!af10"),"")</f>
        <v/>
      </c>
      <c r="CC1811" s="641"/>
      <c r="CE1811" s="136" t="str">
        <f t="shared" ref="CE1811:CE1874" ca="1" si="175">IF($B1811&lt;&gt;"",INDIRECT("'"&amp;$B1811&amp;"'"&amp;"!y11"),"")</f>
        <v/>
      </c>
      <c r="CF1811" s="641" t="str">
        <f t="shared" ref="CF1811:CF1874" ca="1" si="176">IF($B1811&lt;&gt;"",INDIRECT("'"&amp;$B1811&amp;"'"&amp;"!z11"),"")</f>
        <v/>
      </c>
      <c r="CG1811" s="641"/>
      <c r="CH1811" s="641" t="str">
        <f t="shared" ref="CH1811:CH1874" ca="1" si="177">IF($B1811&lt;&gt;"",INDIRECT("'"&amp;$B1811&amp;"'"&amp;"!ab11"),"")</f>
        <v/>
      </c>
      <c r="CI1811" s="641"/>
      <c r="CJ1811" s="641" t="str">
        <f t="shared" ref="CJ1811:CJ1874" ca="1" si="178">IF($B1811&lt;&gt;"",INDIRECT("'"&amp;$B1811&amp;"'"&amp;"!ad11"),"")</f>
        <v/>
      </c>
      <c r="CK1811" s="641"/>
      <c r="CL1811" s="641" t="str">
        <f t="shared" ref="CL1811:CL1874" ca="1" si="179">IF($B1811&lt;&gt;"",INDIRECT("'"&amp;$B1811&amp;"'"&amp;"!af11"),"")</f>
        <v/>
      </c>
      <c r="CM1811" s="641"/>
      <c r="CO1811" s="136" t="str">
        <f t="shared" ref="CO1811:CO1874" ca="1" si="180">IF($B1811&lt;&gt;"",INDIRECT("'"&amp;$B1811&amp;"'"&amp;"!y12"),"")</f>
        <v/>
      </c>
      <c r="CP1811" s="641" t="str">
        <f t="shared" ref="CP1811:CP1874" ca="1" si="181">IF($B1811&lt;&gt;"",INDIRECT("'"&amp;$B1811&amp;"'"&amp;"!z12"),"")</f>
        <v/>
      </c>
      <c r="CQ1811" s="641"/>
      <c r="CR1811" s="641" t="str">
        <f t="shared" ref="CR1811:CR1874" ca="1" si="182">IF($B1811&lt;&gt;"",INDIRECT("'"&amp;$B1811&amp;"'"&amp;"!ab12"),"")</f>
        <v/>
      </c>
      <c r="CS1811" s="641"/>
      <c r="CT1811" s="641" t="str">
        <f t="shared" ref="CT1811:CT1874" ca="1" si="183">IF($B1811&lt;&gt;"",INDIRECT("'"&amp;$B1811&amp;"'"&amp;"!ad12"),"")</f>
        <v/>
      </c>
      <c r="CU1811" s="641"/>
      <c r="CV1811" s="641" t="str">
        <f t="shared" ref="CV1811:CV1874" ca="1" si="184">IF($B1811&lt;&gt;"",INDIRECT("'"&amp;$B1811&amp;"'"&amp;"!af12"),"")</f>
        <v/>
      </c>
      <c r="CW1811" s="641"/>
      <c r="CY1811" s="136" t="str">
        <f t="shared" ref="CY1811:CY1874" ca="1" si="185">IF($B1811&lt;&gt;"",INDIRECT("'"&amp;$B1811&amp;"'"&amp;"!y13"),"")</f>
        <v/>
      </c>
      <c r="CZ1811" s="641" t="str">
        <f t="shared" ref="CZ1811:CZ1874" ca="1" si="186">IF($B1811&lt;&gt;"",INDIRECT("'"&amp;$B1811&amp;"'"&amp;"!z13"),"")</f>
        <v/>
      </c>
      <c r="DA1811" s="641"/>
      <c r="DB1811" s="641" t="str">
        <f t="shared" ref="DB1811:DB1874" ca="1" si="187">IF($B1811&lt;&gt;"",INDIRECT("'"&amp;$B1811&amp;"'"&amp;"!ab13"),"")</f>
        <v/>
      </c>
      <c r="DC1811" s="641"/>
      <c r="DD1811" s="641" t="str">
        <f t="shared" ref="DD1811:DD1874" ca="1" si="188">IF($B1811&lt;&gt;"",INDIRECT("'"&amp;$B1811&amp;"'"&amp;"!ad13"),"")</f>
        <v/>
      </c>
      <c r="DE1811" s="641"/>
      <c r="DF1811" s="641" t="str">
        <f t="shared" ref="DF1811:DF1874" ca="1" si="189">IF($B1811&lt;&gt;"",INDIRECT("'"&amp;$B1811&amp;"'"&amp;"!af13"),"")</f>
        <v/>
      </c>
      <c r="DG1811" s="641"/>
      <c r="DI1811" s="136" t="str">
        <f t="shared" ref="DI1811:DI1874" ca="1" si="190">IF($B1811&lt;&gt;"",INDIRECT("'"&amp;$B1811&amp;"'"&amp;"!y14"),"")</f>
        <v/>
      </c>
      <c r="DJ1811" s="641" t="str">
        <f t="shared" ref="DJ1811:DJ1874" ca="1" si="191">IF($B1811&lt;&gt;"",INDIRECT("'"&amp;$B1811&amp;"'"&amp;"!z14"),"")</f>
        <v/>
      </c>
      <c r="DK1811" s="641"/>
      <c r="DL1811" s="641" t="str">
        <f t="shared" ref="DL1811:DL1874" ca="1" si="192">IF($B1811&lt;&gt;"",INDIRECT("'"&amp;$B1811&amp;"'"&amp;"!ab14"),"")</f>
        <v/>
      </c>
      <c r="DM1811" s="641"/>
      <c r="DN1811" s="641" t="str">
        <f t="shared" ref="DN1811:DN1874" ca="1" si="193">IF($B1811&lt;&gt;"",INDIRECT("'"&amp;$B1811&amp;"'"&amp;"!ad14"),"")</f>
        <v/>
      </c>
      <c r="DO1811" s="641"/>
      <c r="DP1811" s="641" t="str">
        <f t="shared" ref="DP1811:DP1874" ca="1" si="194">IF($B1811&lt;&gt;"",INDIRECT("'"&amp;$B1811&amp;"'"&amp;"!af14"),"")</f>
        <v/>
      </c>
      <c r="DQ1811" s="641"/>
      <c r="DS1811" s="136" t="str">
        <f t="shared" ref="DS1811:DS1874" ca="1" si="195">IF($B1811&lt;&gt;"",INDIRECT("'"&amp;$B1811&amp;"'"&amp;"!y15"),"")</f>
        <v/>
      </c>
      <c r="DT1811" s="641" t="str">
        <f t="shared" ref="DT1811:DT1874" ca="1" si="196">IF($B1811&lt;&gt;"",INDIRECT("'"&amp;$B1811&amp;"'"&amp;"!z15"),"")</f>
        <v/>
      </c>
      <c r="DU1811" s="641"/>
      <c r="DV1811" s="641" t="str">
        <f t="shared" ref="DV1811:DV1874" ca="1" si="197">IF($B1811&lt;&gt;"",INDIRECT("'"&amp;$B1811&amp;"'"&amp;"!ab15"),"")</f>
        <v/>
      </c>
      <c r="DW1811" s="641"/>
      <c r="DX1811" s="641" t="str">
        <f t="shared" ref="DX1811:DX1874" ca="1" si="198">IF($B1811&lt;&gt;"",INDIRECT("'"&amp;$B1811&amp;"'"&amp;"!ad15"),"")</f>
        <v/>
      </c>
      <c r="DY1811" s="641"/>
      <c r="DZ1811" s="641" t="str">
        <f t="shared" ref="DZ1811:DZ1874" ca="1" si="199">IF($B1811&lt;&gt;"",INDIRECT("'"&amp;$B1811&amp;"'"&amp;"!af15"),"")</f>
        <v/>
      </c>
      <c r="EA1811" s="641"/>
      <c r="EC1811" s="136" t="str">
        <f t="shared" ref="EC1811:EC1874" ca="1" si="200">IF($B1811&lt;&gt;"",INDIRECT("'"&amp;$B1811&amp;"'"&amp;"!y16"),"")</f>
        <v/>
      </c>
      <c r="ED1811" s="641" t="str">
        <f t="shared" ref="ED1811:ED1874" ca="1" si="201">IF($B1811&lt;&gt;"",INDIRECT("'"&amp;$B1811&amp;"'"&amp;"!z16"),"")</f>
        <v/>
      </c>
      <c r="EE1811" s="641"/>
      <c r="EF1811" s="641" t="str">
        <f t="shared" ref="EF1811:EF1874" ca="1" si="202">IF($B1811&lt;&gt;"",INDIRECT("'"&amp;$B1811&amp;"'"&amp;"!ab16"),"")</f>
        <v/>
      </c>
      <c r="EG1811" s="641"/>
      <c r="EH1811" s="641" t="str">
        <f t="shared" ref="EH1811:EH1874" ca="1" si="203">IF($B1811&lt;&gt;"",INDIRECT("'"&amp;$B1811&amp;"'"&amp;"!ad16"),"")</f>
        <v/>
      </c>
      <c r="EI1811" s="641"/>
      <c r="EJ1811" s="641" t="str">
        <f t="shared" ref="EJ1811:EJ1874" ca="1" si="204">IF($B1811&lt;&gt;"",INDIRECT("'"&amp;$B1811&amp;"'"&amp;"!af16"),"")</f>
        <v/>
      </c>
      <c r="EK1811" s="641"/>
      <c r="EM1811" s="136" t="str">
        <f t="shared" ref="EM1811:EM1874" ca="1" si="205">IF($B1811&lt;&gt;"",INDIRECT("'"&amp;$B1811&amp;"'"&amp;"!y17"),"")</f>
        <v/>
      </c>
      <c r="EN1811" s="641" t="str">
        <f t="shared" ref="EN1811:EN1874" ca="1" si="206">IF($B1811&lt;&gt;"",INDIRECT("'"&amp;$B1811&amp;"'"&amp;"!z17"),"")</f>
        <v/>
      </c>
      <c r="EO1811" s="641"/>
      <c r="EP1811" s="641" t="str">
        <f t="shared" ref="EP1811:EP1874" ca="1" si="207">IF($B1811&lt;&gt;"",INDIRECT("'"&amp;$B1811&amp;"'"&amp;"!ab17"),"")</f>
        <v/>
      </c>
      <c r="EQ1811" s="641"/>
      <c r="ER1811" s="641" t="str">
        <f t="shared" ref="ER1811:ER1874" ca="1" si="208">IF($B1811&lt;&gt;"",INDIRECT("'"&amp;$B1811&amp;"'"&amp;"!ad17"),"")</f>
        <v/>
      </c>
      <c r="ES1811" s="641"/>
      <c r="ET1811" s="641" t="str">
        <f t="shared" ref="ET1811:ET1874" ca="1" si="209">IF($B1811&lt;&gt;"",INDIRECT("'"&amp;$B1811&amp;"'"&amp;"!af17"),"")</f>
        <v/>
      </c>
      <c r="EU1811" s="641"/>
      <c r="EW1811" s="136" t="str">
        <f t="shared" ref="EW1811:EW1874" ca="1" si="210">IF($B1811&lt;&gt;"",INDIRECT("'"&amp;$B1811&amp;"'"&amp;"!y18"),"")</f>
        <v/>
      </c>
      <c r="EX1811" s="641" t="str">
        <f t="shared" ref="EX1811:EX1874" ca="1" si="211">IF($B1811&lt;&gt;"",INDIRECT("'"&amp;$B1811&amp;"'"&amp;"!z18"),"")</f>
        <v/>
      </c>
      <c r="EY1811" s="641"/>
      <c r="EZ1811" s="641" t="str">
        <f t="shared" ref="EZ1811:EZ1874" ca="1" si="212">IF($B1811&lt;&gt;"",INDIRECT("'"&amp;$B1811&amp;"'"&amp;"!ab18"),"")</f>
        <v/>
      </c>
      <c r="FA1811" s="641"/>
      <c r="FB1811" s="641" t="str">
        <f t="shared" ref="FB1811:FB1874" ca="1" si="213">IF($B1811&lt;&gt;"",INDIRECT("'"&amp;$B1811&amp;"'"&amp;"!ad18"),"")</f>
        <v/>
      </c>
      <c r="FC1811" s="641"/>
      <c r="FD1811" s="641" t="str">
        <f t="shared" ref="FD1811:FD1874" ca="1" si="214">IF($B1811&lt;&gt;"",INDIRECT("'"&amp;$B1811&amp;"'"&amp;"!af18"),"")</f>
        <v/>
      </c>
      <c r="FE1811" s="641"/>
      <c r="FG1811" s="136" t="str">
        <f t="shared" ref="FG1811:FG1874" ca="1" si="215">IF($B1811&lt;&gt;"",INDIRECT("'"&amp;$B1811&amp;"'"&amp;"!y19"),"")</f>
        <v/>
      </c>
      <c r="FH1811" s="641" t="str">
        <f t="shared" ref="FH1811:FH1874" ca="1" si="216">IF($B1811&lt;&gt;"",INDIRECT("'"&amp;$B1811&amp;"'"&amp;"!z19"),"")</f>
        <v/>
      </c>
      <c r="FI1811" s="641"/>
      <c r="FJ1811" s="641" t="str">
        <f t="shared" ref="FJ1811:FJ1874" ca="1" si="217">IF($B1811&lt;&gt;"",INDIRECT("'"&amp;$B1811&amp;"'"&amp;"!ab19"),"")</f>
        <v/>
      </c>
      <c r="FK1811" s="641"/>
      <c r="FL1811" s="641" t="str">
        <f t="shared" ref="FL1811:FL1874" ca="1" si="218">IF($B1811&lt;&gt;"",INDIRECT("'"&amp;$B1811&amp;"'"&amp;"!ad19"),"")</f>
        <v/>
      </c>
      <c r="FM1811" s="641"/>
      <c r="FN1811" s="641" t="str">
        <f t="shared" ref="FN1811:FN1874" ca="1" si="219">IF($B1811&lt;&gt;"",INDIRECT("'"&amp;$B1811&amp;"'"&amp;"!af19"),"")</f>
        <v/>
      </c>
      <c r="FO1811" s="641"/>
    </row>
    <row r="1812" spans="1:172" hidden="1">
      <c r="A1812" s="19">
        <v>3</v>
      </c>
      <c r="B1812" s="19" t="str">
        <f ca="1">IF(ISERROR(INDEX(WS,ROWS($A$1810:$A1812))),"",MID(INDEX(WS,ROWS($A$1810:$A1812)), FIND("]",INDEX(WS,ROWS($A$1810:$A1812)))+1,32))&amp;T(NOW())</f>
        <v/>
      </c>
      <c r="C1812" s="136" t="str">
        <f t="shared" ca="1" si="128"/>
        <v/>
      </c>
      <c r="D1812" s="641" t="str">
        <f t="shared" ca="1" si="129"/>
        <v/>
      </c>
      <c r="E1812" s="641"/>
      <c r="F1812" s="641" t="str">
        <f t="shared" ca="1" si="130"/>
        <v/>
      </c>
      <c r="G1812" s="641"/>
      <c r="H1812" s="641" t="str">
        <f t="shared" ca="1" si="131"/>
        <v/>
      </c>
      <c r="I1812" s="641"/>
      <c r="J1812" s="641" t="str">
        <f t="shared" ca="1" si="132"/>
        <v/>
      </c>
      <c r="K1812" s="641"/>
      <c r="L1812" s="210" t="str">
        <f t="shared" ca="1" si="133"/>
        <v/>
      </c>
      <c r="M1812" s="136" t="str">
        <f t="shared" ca="1" si="134"/>
        <v/>
      </c>
      <c r="N1812" s="641" t="str">
        <f t="shared" ca="1" si="135"/>
        <v/>
      </c>
      <c r="O1812" s="641"/>
      <c r="P1812" s="641" t="str">
        <f t="shared" ca="1" si="136"/>
        <v/>
      </c>
      <c r="Q1812" s="641"/>
      <c r="R1812" s="641" t="str">
        <f t="shared" ca="1" si="137"/>
        <v/>
      </c>
      <c r="S1812" s="641"/>
      <c r="T1812" s="641" t="str">
        <f t="shared" ca="1" si="138"/>
        <v/>
      </c>
      <c r="U1812" s="641"/>
      <c r="V1812" s="19" t="str">
        <f t="shared" ca="1" si="139"/>
        <v/>
      </c>
      <c r="W1812" s="136" t="str">
        <f t="shared" ca="1" si="140"/>
        <v/>
      </c>
      <c r="X1812" s="641" t="str">
        <f t="shared" ca="1" si="141"/>
        <v/>
      </c>
      <c r="Y1812" s="641"/>
      <c r="Z1812" s="641" t="str">
        <f t="shared" ca="1" si="142"/>
        <v/>
      </c>
      <c r="AA1812" s="641"/>
      <c r="AB1812" s="641" t="str">
        <f t="shared" ca="1" si="143"/>
        <v/>
      </c>
      <c r="AC1812" s="641"/>
      <c r="AD1812" s="641" t="str">
        <f t="shared" ca="1" si="144"/>
        <v/>
      </c>
      <c r="AE1812" s="641"/>
      <c r="AF1812" s="19" t="str">
        <f t="shared" ca="1" si="145"/>
        <v/>
      </c>
      <c r="AG1812" s="136" t="str">
        <f t="shared" ca="1" si="146"/>
        <v/>
      </c>
      <c r="AH1812" s="641" t="str">
        <f t="shared" ca="1" si="147"/>
        <v/>
      </c>
      <c r="AI1812" s="641"/>
      <c r="AJ1812" s="641" t="str">
        <f t="shared" ca="1" si="148"/>
        <v/>
      </c>
      <c r="AK1812" s="641"/>
      <c r="AL1812" s="641" t="str">
        <f t="shared" ca="1" si="149"/>
        <v/>
      </c>
      <c r="AM1812" s="641"/>
      <c r="AN1812" s="641" t="str">
        <f t="shared" ca="1" si="150"/>
        <v/>
      </c>
      <c r="AO1812" s="641"/>
      <c r="AP1812" s="19" t="str">
        <f t="shared" ca="1" si="151"/>
        <v/>
      </c>
      <c r="AQ1812" s="136" t="str">
        <f t="shared" ca="1" si="152"/>
        <v/>
      </c>
      <c r="AR1812" s="641" t="str">
        <f t="shared" ca="1" si="153"/>
        <v/>
      </c>
      <c r="AS1812" s="641"/>
      <c r="AT1812" s="641" t="str">
        <f t="shared" ca="1" si="154"/>
        <v/>
      </c>
      <c r="AU1812" s="641"/>
      <c r="AV1812" s="641" t="str">
        <f t="shared" ca="1" si="155"/>
        <v/>
      </c>
      <c r="AW1812" s="641"/>
      <c r="AX1812" s="641" t="str">
        <f t="shared" ca="1" si="156"/>
        <v/>
      </c>
      <c r="AY1812" s="641"/>
      <c r="AZ1812" s="19" t="str">
        <f t="shared" ca="1" si="157"/>
        <v/>
      </c>
      <c r="BA1812" s="136" t="str">
        <f t="shared" ca="1" si="158"/>
        <v/>
      </c>
      <c r="BB1812" s="641" t="str">
        <f t="shared" ca="1" si="159"/>
        <v/>
      </c>
      <c r="BC1812" s="641"/>
      <c r="BD1812" s="641" t="str">
        <f t="shared" ca="1" si="160"/>
        <v/>
      </c>
      <c r="BE1812" s="641"/>
      <c r="BF1812" s="641" t="str">
        <f t="shared" ca="1" si="161"/>
        <v/>
      </c>
      <c r="BG1812" s="641"/>
      <c r="BH1812" s="641" t="str">
        <f t="shared" ca="1" si="162"/>
        <v/>
      </c>
      <c r="BI1812" s="641"/>
      <c r="BJ1812" s="19" t="str">
        <f t="shared" ca="1" si="163"/>
        <v/>
      </c>
      <c r="BK1812" s="136" t="str">
        <f t="shared" ca="1" si="164"/>
        <v/>
      </c>
      <c r="BL1812" s="641" t="str">
        <f t="shared" ca="1" si="165"/>
        <v/>
      </c>
      <c r="BM1812" s="641"/>
      <c r="BN1812" s="641" t="str">
        <f t="shared" ca="1" si="166"/>
        <v/>
      </c>
      <c r="BO1812" s="641"/>
      <c r="BP1812" s="641" t="str">
        <f t="shared" ca="1" si="167"/>
        <v/>
      </c>
      <c r="BQ1812" s="641"/>
      <c r="BR1812" s="641" t="str">
        <f t="shared" ca="1" si="168"/>
        <v/>
      </c>
      <c r="BS1812" s="641"/>
      <c r="BT1812" s="19" t="str">
        <f t="shared" ca="1" si="169"/>
        <v/>
      </c>
      <c r="BU1812" s="136" t="str">
        <f t="shared" ca="1" si="170"/>
        <v/>
      </c>
      <c r="BV1812" s="641" t="str">
        <f t="shared" ca="1" si="171"/>
        <v/>
      </c>
      <c r="BW1812" s="641"/>
      <c r="BX1812" s="641" t="str">
        <f t="shared" ca="1" si="172"/>
        <v/>
      </c>
      <c r="BY1812" s="641"/>
      <c r="BZ1812" s="641" t="str">
        <f t="shared" ca="1" si="173"/>
        <v/>
      </c>
      <c r="CA1812" s="641"/>
      <c r="CB1812" s="641" t="str">
        <f t="shared" ca="1" si="174"/>
        <v/>
      </c>
      <c r="CC1812" s="641"/>
      <c r="CE1812" s="136" t="str">
        <f t="shared" ca="1" si="175"/>
        <v/>
      </c>
      <c r="CF1812" s="641" t="str">
        <f t="shared" ca="1" si="176"/>
        <v/>
      </c>
      <c r="CG1812" s="641"/>
      <c r="CH1812" s="641" t="str">
        <f t="shared" ca="1" si="177"/>
        <v/>
      </c>
      <c r="CI1812" s="641"/>
      <c r="CJ1812" s="641" t="str">
        <f t="shared" ca="1" si="178"/>
        <v/>
      </c>
      <c r="CK1812" s="641"/>
      <c r="CL1812" s="641" t="str">
        <f t="shared" ca="1" si="179"/>
        <v/>
      </c>
      <c r="CM1812" s="641"/>
      <c r="CO1812" s="136" t="str">
        <f t="shared" ca="1" si="180"/>
        <v/>
      </c>
      <c r="CP1812" s="641" t="str">
        <f t="shared" ca="1" si="181"/>
        <v/>
      </c>
      <c r="CQ1812" s="641"/>
      <c r="CR1812" s="641" t="str">
        <f t="shared" ca="1" si="182"/>
        <v/>
      </c>
      <c r="CS1812" s="641"/>
      <c r="CT1812" s="641" t="str">
        <f t="shared" ca="1" si="183"/>
        <v/>
      </c>
      <c r="CU1812" s="641"/>
      <c r="CV1812" s="641" t="str">
        <f t="shared" ca="1" si="184"/>
        <v/>
      </c>
      <c r="CW1812" s="641"/>
      <c r="CY1812" s="136" t="str">
        <f t="shared" ca="1" si="185"/>
        <v/>
      </c>
      <c r="CZ1812" s="641" t="str">
        <f t="shared" ca="1" si="186"/>
        <v/>
      </c>
      <c r="DA1812" s="641"/>
      <c r="DB1812" s="641" t="str">
        <f t="shared" ca="1" si="187"/>
        <v/>
      </c>
      <c r="DC1812" s="641"/>
      <c r="DD1812" s="641" t="str">
        <f t="shared" ca="1" si="188"/>
        <v/>
      </c>
      <c r="DE1812" s="641"/>
      <c r="DF1812" s="641" t="str">
        <f t="shared" ca="1" si="189"/>
        <v/>
      </c>
      <c r="DG1812" s="641"/>
      <c r="DI1812" s="136" t="str">
        <f t="shared" ca="1" si="190"/>
        <v/>
      </c>
      <c r="DJ1812" s="641" t="str">
        <f t="shared" ca="1" si="191"/>
        <v/>
      </c>
      <c r="DK1812" s="641"/>
      <c r="DL1812" s="641" t="str">
        <f t="shared" ca="1" si="192"/>
        <v/>
      </c>
      <c r="DM1812" s="641"/>
      <c r="DN1812" s="641" t="str">
        <f t="shared" ca="1" si="193"/>
        <v/>
      </c>
      <c r="DO1812" s="641"/>
      <c r="DP1812" s="641" t="str">
        <f t="shared" ca="1" si="194"/>
        <v/>
      </c>
      <c r="DQ1812" s="641"/>
      <c r="DS1812" s="136" t="str">
        <f t="shared" ca="1" si="195"/>
        <v/>
      </c>
      <c r="DT1812" s="641" t="str">
        <f t="shared" ca="1" si="196"/>
        <v/>
      </c>
      <c r="DU1812" s="641"/>
      <c r="DV1812" s="641" t="str">
        <f t="shared" ca="1" si="197"/>
        <v/>
      </c>
      <c r="DW1812" s="641"/>
      <c r="DX1812" s="641" t="str">
        <f t="shared" ca="1" si="198"/>
        <v/>
      </c>
      <c r="DY1812" s="641"/>
      <c r="DZ1812" s="641" t="str">
        <f t="shared" ca="1" si="199"/>
        <v/>
      </c>
      <c r="EA1812" s="641"/>
      <c r="EC1812" s="136" t="str">
        <f t="shared" ca="1" si="200"/>
        <v/>
      </c>
      <c r="ED1812" s="641" t="str">
        <f t="shared" ca="1" si="201"/>
        <v/>
      </c>
      <c r="EE1812" s="641"/>
      <c r="EF1812" s="641" t="str">
        <f t="shared" ca="1" si="202"/>
        <v/>
      </c>
      <c r="EG1812" s="641"/>
      <c r="EH1812" s="641" t="str">
        <f t="shared" ca="1" si="203"/>
        <v/>
      </c>
      <c r="EI1812" s="641"/>
      <c r="EJ1812" s="641" t="str">
        <f t="shared" ca="1" si="204"/>
        <v/>
      </c>
      <c r="EK1812" s="641"/>
      <c r="EM1812" s="136" t="str">
        <f t="shared" ca="1" si="205"/>
        <v/>
      </c>
      <c r="EN1812" s="641" t="str">
        <f t="shared" ca="1" si="206"/>
        <v/>
      </c>
      <c r="EO1812" s="641"/>
      <c r="EP1812" s="641" t="str">
        <f t="shared" ca="1" si="207"/>
        <v/>
      </c>
      <c r="EQ1812" s="641"/>
      <c r="ER1812" s="641" t="str">
        <f t="shared" ca="1" si="208"/>
        <v/>
      </c>
      <c r="ES1812" s="641"/>
      <c r="ET1812" s="641" t="str">
        <f t="shared" ca="1" si="209"/>
        <v/>
      </c>
      <c r="EU1812" s="641"/>
      <c r="EW1812" s="136" t="str">
        <f t="shared" ca="1" si="210"/>
        <v/>
      </c>
      <c r="EX1812" s="641" t="str">
        <f t="shared" ca="1" si="211"/>
        <v/>
      </c>
      <c r="EY1812" s="641"/>
      <c r="EZ1812" s="641" t="str">
        <f t="shared" ca="1" si="212"/>
        <v/>
      </c>
      <c r="FA1812" s="641"/>
      <c r="FB1812" s="641" t="str">
        <f t="shared" ca="1" si="213"/>
        <v/>
      </c>
      <c r="FC1812" s="641"/>
      <c r="FD1812" s="641" t="str">
        <f t="shared" ca="1" si="214"/>
        <v/>
      </c>
      <c r="FE1812" s="641"/>
      <c r="FG1812" s="136" t="str">
        <f t="shared" ca="1" si="215"/>
        <v/>
      </c>
      <c r="FH1812" s="641" t="str">
        <f t="shared" ca="1" si="216"/>
        <v/>
      </c>
      <c r="FI1812" s="641"/>
      <c r="FJ1812" s="641" t="str">
        <f t="shared" ca="1" si="217"/>
        <v/>
      </c>
      <c r="FK1812" s="641"/>
      <c r="FL1812" s="641" t="str">
        <f t="shared" ca="1" si="218"/>
        <v/>
      </c>
      <c r="FM1812" s="641"/>
      <c r="FN1812" s="641" t="str">
        <f t="shared" ca="1" si="219"/>
        <v/>
      </c>
      <c r="FO1812" s="641"/>
    </row>
    <row r="1813" spans="1:172" hidden="1">
      <c r="A1813" s="19">
        <v>4</v>
      </c>
      <c r="B1813" s="19" t="str">
        <f ca="1">IF(ISERROR(INDEX(WS,ROWS($A$1810:$A1813))),"",MID(INDEX(WS,ROWS($A$1810:$A1813)), FIND("]",INDEX(WS,ROWS($A$1810:$A1813)))+1,32))&amp;T(NOW())</f>
        <v/>
      </c>
      <c r="C1813" s="136" t="str">
        <f t="shared" ca="1" si="128"/>
        <v/>
      </c>
      <c r="D1813" s="641" t="str">
        <f t="shared" ca="1" si="129"/>
        <v/>
      </c>
      <c r="E1813" s="641"/>
      <c r="F1813" s="641" t="str">
        <f t="shared" ca="1" si="130"/>
        <v/>
      </c>
      <c r="G1813" s="641"/>
      <c r="H1813" s="641" t="str">
        <f t="shared" ca="1" si="131"/>
        <v/>
      </c>
      <c r="I1813" s="641"/>
      <c r="J1813" s="641" t="str">
        <f t="shared" ca="1" si="132"/>
        <v/>
      </c>
      <c r="K1813" s="641"/>
      <c r="L1813" s="210" t="str">
        <f t="shared" ca="1" si="133"/>
        <v/>
      </c>
      <c r="M1813" s="136" t="str">
        <f t="shared" ca="1" si="134"/>
        <v/>
      </c>
      <c r="N1813" s="641" t="str">
        <f t="shared" ca="1" si="135"/>
        <v/>
      </c>
      <c r="O1813" s="641"/>
      <c r="P1813" s="641" t="str">
        <f t="shared" ca="1" si="136"/>
        <v/>
      </c>
      <c r="Q1813" s="641"/>
      <c r="R1813" s="641" t="str">
        <f t="shared" ca="1" si="137"/>
        <v/>
      </c>
      <c r="S1813" s="641"/>
      <c r="T1813" s="641" t="str">
        <f t="shared" ca="1" si="138"/>
        <v/>
      </c>
      <c r="U1813" s="641"/>
      <c r="V1813" s="19" t="str">
        <f t="shared" ca="1" si="139"/>
        <v/>
      </c>
      <c r="W1813" s="136" t="str">
        <f t="shared" ca="1" si="140"/>
        <v/>
      </c>
      <c r="X1813" s="641" t="str">
        <f t="shared" ca="1" si="141"/>
        <v/>
      </c>
      <c r="Y1813" s="641"/>
      <c r="Z1813" s="641" t="str">
        <f t="shared" ca="1" si="142"/>
        <v/>
      </c>
      <c r="AA1813" s="641"/>
      <c r="AB1813" s="641" t="str">
        <f t="shared" ca="1" si="143"/>
        <v/>
      </c>
      <c r="AC1813" s="641"/>
      <c r="AD1813" s="641" t="str">
        <f t="shared" ca="1" si="144"/>
        <v/>
      </c>
      <c r="AE1813" s="641"/>
      <c r="AF1813" s="19" t="str">
        <f t="shared" ca="1" si="145"/>
        <v/>
      </c>
      <c r="AG1813" s="136" t="str">
        <f t="shared" ca="1" si="146"/>
        <v/>
      </c>
      <c r="AH1813" s="641" t="str">
        <f t="shared" ca="1" si="147"/>
        <v/>
      </c>
      <c r="AI1813" s="641"/>
      <c r="AJ1813" s="641" t="str">
        <f t="shared" ca="1" si="148"/>
        <v/>
      </c>
      <c r="AK1813" s="641"/>
      <c r="AL1813" s="641" t="str">
        <f t="shared" ca="1" si="149"/>
        <v/>
      </c>
      <c r="AM1813" s="641"/>
      <c r="AN1813" s="641" t="str">
        <f t="shared" ca="1" si="150"/>
        <v/>
      </c>
      <c r="AO1813" s="641"/>
      <c r="AP1813" s="19" t="str">
        <f t="shared" ca="1" si="151"/>
        <v/>
      </c>
      <c r="AQ1813" s="136" t="str">
        <f t="shared" ca="1" si="152"/>
        <v/>
      </c>
      <c r="AR1813" s="641" t="str">
        <f t="shared" ca="1" si="153"/>
        <v/>
      </c>
      <c r="AS1813" s="641"/>
      <c r="AT1813" s="641" t="str">
        <f t="shared" ca="1" si="154"/>
        <v/>
      </c>
      <c r="AU1813" s="641"/>
      <c r="AV1813" s="641" t="str">
        <f t="shared" ca="1" si="155"/>
        <v/>
      </c>
      <c r="AW1813" s="641"/>
      <c r="AX1813" s="641" t="str">
        <f t="shared" ca="1" si="156"/>
        <v/>
      </c>
      <c r="AY1813" s="641"/>
      <c r="AZ1813" s="19" t="str">
        <f t="shared" ca="1" si="157"/>
        <v/>
      </c>
      <c r="BA1813" s="136" t="str">
        <f t="shared" ca="1" si="158"/>
        <v/>
      </c>
      <c r="BB1813" s="641" t="str">
        <f t="shared" ca="1" si="159"/>
        <v/>
      </c>
      <c r="BC1813" s="641"/>
      <c r="BD1813" s="641" t="str">
        <f t="shared" ca="1" si="160"/>
        <v/>
      </c>
      <c r="BE1813" s="641"/>
      <c r="BF1813" s="641" t="str">
        <f t="shared" ca="1" si="161"/>
        <v/>
      </c>
      <c r="BG1813" s="641"/>
      <c r="BH1813" s="641" t="str">
        <f t="shared" ca="1" si="162"/>
        <v/>
      </c>
      <c r="BI1813" s="641"/>
      <c r="BJ1813" s="19" t="str">
        <f t="shared" ca="1" si="163"/>
        <v/>
      </c>
      <c r="BK1813" s="136" t="str">
        <f t="shared" ca="1" si="164"/>
        <v/>
      </c>
      <c r="BL1813" s="641" t="str">
        <f t="shared" ca="1" si="165"/>
        <v/>
      </c>
      <c r="BM1813" s="641"/>
      <c r="BN1813" s="641" t="str">
        <f t="shared" ca="1" si="166"/>
        <v/>
      </c>
      <c r="BO1813" s="641"/>
      <c r="BP1813" s="641" t="str">
        <f t="shared" ca="1" si="167"/>
        <v/>
      </c>
      <c r="BQ1813" s="641"/>
      <c r="BR1813" s="641" t="str">
        <f t="shared" ca="1" si="168"/>
        <v/>
      </c>
      <c r="BS1813" s="641"/>
      <c r="BT1813" s="19" t="str">
        <f t="shared" ca="1" si="169"/>
        <v/>
      </c>
      <c r="BU1813" s="136" t="str">
        <f t="shared" ca="1" si="170"/>
        <v/>
      </c>
      <c r="BV1813" s="641" t="str">
        <f t="shared" ca="1" si="171"/>
        <v/>
      </c>
      <c r="BW1813" s="641"/>
      <c r="BX1813" s="641" t="str">
        <f t="shared" ca="1" si="172"/>
        <v/>
      </c>
      <c r="BY1813" s="641"/>
      <c r="BZ1813" s="641" t="str">
        <f t="shared" ca="1" si="173"/>
        <v/>
      </c>
      <c r="CA1813" s="641"/>
      <c r="CB1813" s="641" t="str">
        <f t="shared" ca="1" si="174"/>
        <v/>
      </c>
      <c r="CC1813" s="641"/>
      <c r="CE1813" s="136" t="str">
        <f t="shared" ca="1" si="175"/>
        <v/>
      </c>
      <c r="CF1813" s="641" t="str">
        <f t="shared" ca="1" si="176"/>
        <v/>
      </c>
      <c r="CG1813" s="641"/>
      <c r="CH1813" s="641" t="str">
        <f t="shared" ca="1" si="177"/>
        <v/>
      </c>
      <c r="CI1813" s="641"/>
      <c r="CJ1813" s="641" t="str">
        <f t="shared" ca="1" si="178"/>
        <v/>
      </c>
      <c r="CK1813" s="641"/>
      <c r="CL1813" s="641" t="str">
        <f t="shared" ca="1" si="179"/>
        <v/>
      </c>
      <c r="CM1813" s="641"/>
      <c r="CO1813" s="136" t="str">
        <f t="shared" ca="1" si="180"/>
        <v/>
      </c>
      <c r="CP1813" s="641" t="str">
        <f t="shared" ca="1" si="181"/>
        <v/>
      </c>
      <c r="CQ1813" s="641"/>
      <c r="CR1813" s="641" t="str">
        <f t="shared" ca="1" si="182"/>
        <v/>
      </c>
      <c r="CS1813" s="641"/>
      <c r="CT1813" s="641" t="str">
        <f t="shared" ca="1" si="183"/>
        <v/>
      </c>
      <c r="CU1813" s="641"/>
      <c r="CV1813" s="641" t="str">
        <f t="shared" ca="1" si="184"/>
        <v/>
      </c>
      <c r="CW1813" s="641"/>
      <c r="CY1813" s="136" t="str">
        <f t="shared" ca="1" si="185"/>
        <v/>
      </c>
      <c r="CZ1813" s="641" t="str">
        <f t="shared" ca="1" si="186"/>
        <v/>
      </c>
      <c r="DA1813" s="641"/>
      <c r="DB1813" s="641" t="str">
        <f t="shared" ca="1" si="187"/>
        <v/>
      </c>
      <c r="DC1813" s="641"/>
      <c r="DD1813" s="641" t="str">
        <f t="shared" ca="1" si="188"/>
        <v/>
      </c>
      <c r="DE1813" s="641"/>
      <c r="DF1813" s="641" t="str">
        <f t="shared" ca="1" si="189"/>
        <v/>
      </c>
      <c r="DG1813" s="641"/>
      <c r="DI1813" s="136" t="str">
        <f t="shared" ca="1" si="190"/>
        <v/>
      </c>
      <c r="DJ1813" s="641" t="str">
        <f t="shared" ca="1" si="191"/>
        <v/>
      </c>
      <c r="DK1813" s="641"/>
      <c r="DL1813" s="641" t="str">
        <f t="shared" ca="1" si="192"/>
        <v/>
      </c>
      <c r="DM1813" s="641"/>
      <c r="DN1813" s="641" t="str">
        <f t="shared" ca="1" si="193"/>
        <v/>
      </c>
      <c r="DO1813" s="641"/>
      <c r="DP1813" s="641" t="str">
        <f t="shared" ca="1" si="194"/>
        <v/>
      </c>
      <c r="DQ1813" s="641"/>
      <c r="DS1813" s="136" t="str">
        <f t="shared" ca="1" si="195"/>
        <v/>
      </c>
      <c r="DT1813" s="641" t="str">
        <f t="shared" ca="1" si="196"/>
        <v/>
      </c>
      <c r="DU1813" s="641"/>
      <c r="DV1813" s="641" t="str">
        <f t="shared" ca="1" si="197"/>
        <v/>
      </c>
      <c r="DW1813" s="641"/>
      <c r="DX1813" s="641" t="str">
        <f t="shared" ca="1" si="198"/>
        <v/>
      </c>
      <c r="DY1813" s="641"/>
      <c r="DZ1813" s="641" t="str">
        <f t="shared" ca="1" si="199"/>
        <v/>
      </c>
      <c r="EA1813" s="641"/>
      <c r="EC1813" s="136" t="str">
        <f t="shared" ca="1" si="200"/>
        <v/>
      </c>
      <c r="ED1813" s="641" t="str">
        <f t="shared" ca="1" si="201"/>
        <v/>
      </c>
      <c r="EE1813" s="641"/>
      <c r="EF1813" s="641" t="str">
        <f t="shared" ca="1" si="202"/>
        <v/>
      </c>
      <c r="EG1813" s="641"/>
      <c r="EH1813" s="641" t="str">
        <f t="shared" ca="1" si="203"/>
        <v/>
      </c>
      <c r="EI1813" s="641"/>
      <c r="EJ1813" s="641" t="str">
        <f t="shared" ca="1" si="204"/>
        <v/>
      </c>
      <c r="EK1813" s="641"/>
      <c r="EM1813" s="136" t="str">
        <f t="shared" ca="1" si="205"/>
        <v/>
      </c>
      <c r="EN1813" s="641" t="str">
        <f t="shared" ca="1" si="206"/>
        <v/>
      </c>
      <c r="EO1813" s="641"/>
      <c r="EP1813" s="641" t="str">
        <f t="shared" ca="1" si="207"/>
        <v/>
      </c>
      <c r="EQ1813" s="641"/>
      <c r="ER1813" s="641" t="str">
        <f t="shared" ca="1" si="208"/>
        <v/>
      </c>
      <c r="ES1813" s="641"/>
      <c r="ET1813" s="641" t="str">
        <f t="shared" ca="1" si="209"/>
        <v/>
      </c>
      <c r="EU1813" s="641"/>
      <c r="EW1813" s="136" t="str">
        <f t="shared" ca="1" si="210"/>
        <v/>
      </c>
      <c r="EX1813" s="641" t="str">
        <f t="shared" ca="1" si="211"/>
        <v/>
      </c>
      <c r="EY1813" s="641"/>
      <c r="EZ1813" s="641" t="str">
        <f t="shared" ca="1" si="212"/>
        <v/>
      </c>
      <c r="FA1813" s="641"/>
      <c r="FB1813" s="641" t="str">
        <f t="shared" ca="1" si="213"/>
        <v/>
      </c>
      <c r="FC1813" s="641"/>
      <c r="FD1813" s="641" t="str">
        <f t="shared" ca="1" si="214"/>
        <v/>
      </c>
      <c r="FE1813" s="641"/>
      <c r="FG1813" s="136" t="str">
        <f t="shared" ca="1" si="215"/>
        <v/>
      </c>
      <c r="FH1813" s="641" t="str">
        <f t="shared" ca="1" si="216"/>
        <v/>
      </c>
      <c r="FI1813" s="641"/>
      <c r="FJ1813" s="641" t="str">
        <f t="shared" ca="1" si="217"/>
        <v/>
      </c>
      <c r="FK1813" s="641"/>
      <c r="FL1813" s="641" t="str">
        <f t="shared" ca="1" si="218"/>
        <v/>
      </c>
      <c r="FM1813" s="641"/>
      <c r="FN1813" s="641" t="str">
        <f t="shared" ca="1" si="219"/>
        <v/>
      </c>
      <c r="FO1813" s="641"/>
    </row>
    <row r="1814" spans="1:172" hidden="1">
      <c r="A1814" s="19">
        <v>5</v>
      </c>
      <c r="B1814" s="19" t="str">
        <f ca="1">IF(ISERROR(INDEX(WS,ROWS($A$1810:$A1814))),"",MID(INDEX(WS,ROWS($A$1810:$A1814)), FIND("]",INDEX(WS,ROWS($A$1810:$A1814)))+1,32))&amp;T(NOW())</f>
        <v/>
      </c>
      <c r="C1814" s="136" t="str">
        <f t="shared" ca="1" si="128"/>
        <v/>
      </c>
      <c r="D1814" s="641" t="str">
        <f t="shared" ca="1" si="129"/>
        <v/>
      </c>
      <c r="E1814" s="641"/>
      <c r="F1814" s="641" t="str">
        <f t="shared" ca="1" si="130"/>
        <v/>
      </c>
      <c r="G1814" s="641"/>
      <c r="H1814" s="641" t="str">
        <f t="shared" ca="1" si="131"/>
        <v/>
      </c>
      <c r="I1814" s="641"/>
      <c r="J1814" s="641" t="str">
        <f t="shared" ca="1" si="132"/>
        <v/>
      </c>
      <c r="K1814" s="641"/>
      <c r="L1814" s="210"/>
      <c r="M1814" s="136" t="str">
        <f t="shared" ca="1" si="134"/>
        <v/>
      </c>
      <c r="N1814" s="641" t="str">
        <f t="shared" ca="1" si="135"/>
        <v/>
      </c>
      <c r="O1814" s="641"/>
      <c r="P1814" s="641" t="str">
        <f t="shared" ca="1" si="136"/>
        <v/>
      </c>
      <c r="Q1814" s="641"/>
      <c r="R1814" s="641" t="str">
        <f t="shared" ca="1" si="137"/>
        <v/>
      </c>
      <c r="S1814" s="641"/>
      <c r="T1814" s="641" t="str">
        <f t="shared" ca="1" si="138"/>
        <v/>
      </c>
      <c r="U1814" s="641"/>
      <c r="V1814" s="19" t="str">
        <f t="shared" ca="1" si="139"/>
        <v/>
      </c>
      <c r="W1814" s="136" t="str">
        <f t="shared" ca="1" si="140"/>
        <v/>
      </c>
      <c r="X1814" s="641" t="str">
        <f t="shared" ca="1" si="141"/>
        <v/>
      </c>
      <c r="Y1814" s="641"/>
      <c r="Z1814" s="641" t="str">
        <f t="shared" ca="1" si="142"/>
        <v/>
      </c>
      <c r="AA1814" s="641"/>
      <c r="AB1814" s="641" t="str">
        <f t="shared" ca="1" si="143"/>
        <v/>
      </c>
      <c r="AC1814" s="641"/>
      <c r="AD1814" s="641" t="str">
        <f t="shared" ca="1" si="144"/>
        <v/>
      </c>
      <c r="AE1814" s="641"/>
      <c r="AF1814" s="19" t="str">
        <f t="shared" ca="1" si="145"/>
        <v/>
      </c>
      <c r="AG1814" s="136" t="str">
        <f t="shared" ca="1" si="146"/>
        <v/>
      </c>
      <c r="AH1814" s="641" t="str">
        <f t="shared" ca="1" si="147"/>
        <v/>
      </c>
      <c r="AI1814" s="641"/>
      <c r="AJ1814" s="641" t="str">
        <f t="shared" ca="1" si="148"/>
        <v/>
      </c>
      <c r="AK1814" s="641"/>
      <c r="AL1814" s="641" t="str">
        <f t="shared" ca="1" si="149"/>
        <v/>
      </c>
      <c r="AM1814" s="641"/>
      <c r="AN1814" s="641" t="str">
        <f t="shared" ca="1" si="150"/>
        <v/>
      </c>
      <c r="AO1814" s="641"/>
      <c r="AP1814" s="19" t="str">
        <f t="shared" ca="1" si="151"/>
        <v/>
      </c>
      <c r="AQ1814" s="136" t="str">
        <f t="shared" ca="1" si="152"/>
        <v/>
      </c>
      <c r="AR1814" s="641" t="str">
        <f t="shared" ca="1" si="153"/>
        <v/>
      </c>
      <c r="AS1814" s="641"/>
      <c r="AT1814" s="641" t="str">
        <f t="shared" ca="1" si="154"/>
        <v/>
      </c>
      <c r="AU1814" s="641"/>
      <c r="AV1814" s="641" t="str">
        <f t="shared" ca="1" si="155"/>
        <v/>
      </c>
      <c r="AW1814" s="641"/>
      <c r="AX1814" s="641" t="str">
        <f t="shared" ca="1" si="156"/>
        <v/>
      </c>
      <c r="AY1814" s="641"/>
      <c r="AZ1814" s="19" t="str">
        <f t="shared" ca="1" si="157"/>
        <v/>
      </c>
      <c r="BA1814" s="136" t="str">
        <f t="shared" ca="1" si="158"/>
        <v/>
      </c>
      <c r="BB1814" s="641" t="str">
        <f t="shared" ca="1" si="159"/>
        <v/>
      </c>
      <c r="BC1814" s="641"/>
      <c r="BD1814" s="641" t="str">
        <f t="shared" ca="1" si="160"/>
        <v/>
      </c>
      <c r="BE1814" s="641"/>
      <c r="BF1814" s="641" t="str">
        <f t="shared" ca="1" si="161"/>
        <v/>
      </c>
      <c r="BG1814" s="641"/>
      <c r="BH1814" s="641" t="str">
        <f t="shared" ca="1" si="162"/>
        <v/>
      </c>
      <c r="BI1814" s="641"/>
      <c r="BJ1814" s="19" t="str">
        <f t="shared" ca="1" si="163"/>
        <v/>
      </c>
      <c r="BK1814" s="136" t="str">
        <f t="shared" ca="1" si="164"/>
        <v/>
      </c>
      <c r="BL1814" s="641" t="str">
        <f t="shared" ca="1" si="165"/>
        <v/>
      </c>
      <c r="BM1814" s="641"/>
      <c r="BN1814" s="641" t="str">
        <f t="shared" ca="1" si="166"/>
        <v/>
      </c>
      <c r="BO1814" s="641"/>
      <c r="BP1814" s="641" t="str">
        <f t="shared" ca="1" si="167"/>
        <v/>
      </c>
      <c r="BQ1814" s="641"/>
      <c r="BR1814" s="641" t="str">
        <f t="shared" ca="1" si="168"/>
        <v/>
      </c>
      <c r="BS1814" s="641"/>
      <c r="BT1814" s="19" t="str">
        <f t="shared" ca="1" si="169"/>
        <v/>
      </c>
      <c r="BU1814" s="136" t="str">
        <f t="shared" ca="1" si="170"/>
        <v/>
      </c>
      <c r="BV1814" s="641" t="str">
        <f t="shared" ca="1" si="171"/>
        <v/>
      </c>
      <c r="BW1814" s="641"/>
      <c r="BX1814" s="641" t="str">
        <f t="shared" ca="1" si="172"/>
        <v/>
      </c>
      <c r="BY1814" s="641"/>
      <c r="BZ1814" s="641" t="str">
        <f t="shared" ca="1" si="173"/>
        <v/>
      </c>
      <c r="CA1814" s="641"/>
      <c r="CB1814" s="641" t="str">
        <f t="shared" ca="1" si="174"/>
        <v/>
      </c>
      <c r="CC1814" s="641"/>
      <c r="CE1814" s="136" t="str">
        <f t="shared" ca="1" si="175"/>
        <v/>
      </c>
      <c r="CF1814" s="641" t="str">
        <f t="shared" ca="1" si="176"/>
        <v/>
      </c>
      <c r="CG1814" s="641"/>
      <c r="CH1814" s="641" t="str">
        <f t="shared" ca="1" si="177"/>
        <v/>
      </c>
      <c r="CI1814" s="641"/>
      <c r="CJ1814" s="641" t="str">
        <f t="shared" ca="1" si="178"/>
        <v/>
      </c>
      <c r="CK1814" s="641"/>
      <c r="CL1814" s="641" t="str">
        <f t="shared" ca="1" si="179"/>
        <v/>
      </c>
      <c r="CM1814" s="641"/>
      <c r="CO1814" s="136" t="str">
        <f t="shared" ca="1" si="180"/>
        <v/>
      </c>
      <c r="CP1814" s="641" t="str">
        <f t="shared" ca="1" si="181"/>
        <v/>
      </c>
      <c r="CQ1814" s="641"/>
      <c r="CR1814" s="641" t="str">
        <f t="shared" ca="1" si="182"/>
        <v/>
      </c>
      <c r="CS1814" s="641"/>
      <c r="CT1814" s="641" t="str">
        <f t="shared" ca="1" si="183"/>
        <v/>
      </c>
      <c r="CU1814" s="641"/>
      <c r="CV1814" s="641" t="str">
        <f t="shared" ca="1" si="184"/>
        <v/>
      </c>
      <c r="CW1814" s="641"/>
      <c r="CY1814" s="136" t="str">
        <f t="shared" ca="1" si="185"/>
        <v/>
      </c>
      <c r="CZ1814" s="641" t="str">
        <f t="shared" ca="1" si="186"/>
        <v/>
      </c>
      <c r="DA1814" s="641"/>
      <c r="DB1814" s="641" t="str">
        <f t="shared" ca="1" si="187"/>
        <v/>
      </c>
      <c r="DC1814" s="641"/>
      <c r="DD1814" s="641" t="str">
        <f t="shared" ca="1" si="188"/>
        <v/>
      </c>
      <c r="DE1814" s="641"/>
      <c r="DF1814" s="641" t="str">
        <f t="shared" ca="1" si="189"/>
        <v/>
      </c>
      <c r="DG1814" s="641"/>
      <c r="DI1814" s="136" t="str">
        <f t="shared" ca="1" si="190"/>
        <v/>
      </c>
      <c r="DJ1814" s="641" t="str">
        <f t="shared" ca="1" si="191"/>
        <v/>
      </c>
      <c r="DK1814" s="641"/>
      <c r="DL1814" s="641" t="str">
        <f t="shared" ca="1" si="192"/>
        <v/>
      </c>
      <c r="DM1814" s="641"/>
      <c r="DN1814" s="641" t="str">
        <f t="shared" ca="1" si="193"/>
        <v/>
      </c>
      <c r="DO1814" s="641"/>
      <c r="DP1814" s="641" t="str">
        <f t="shared" ca="1" si="194"/>
        <v/>
      </c>
      <c r="DQ1814" s="641"/>
      <c r="DS1814" s="136" t="str">
        <f t="shared" ca="1" si="195"/>
        <v/>
      </c>
      <c r="DT1814" s="641" t="str">
        <f t="shared" ca="1" si="196"/>
        <v/>
      </c>
      <c r="DU1814" s="641"/>
      <c r="DV1814" s="641" t="str">
        <f t="shared" ca="1" si="197"/>
        <v/>
      </c>
      <c r="DW1814" s="641"/>
      <c r="DX1814" s="641" t="str">
        <f t="shared" ca="1" si="198"/>
        <v/>
      </c>
      <c r="DY1814" s="641"/>
      <c r="DZ1814" s="641" t="str">
        <f t="shared" ca="1" si="199"/>
        <v/>
      </c>
      <c r="EA1814" s="641"/>
      <c r="EC1814" s="136" t="str">
        <f t="shared" ca="1" si="200"/>
        <v/>
      </c>
      <c r="ED1814" s="641" t="str">
        <f t="shared" ca="1" si="201"/>
        <v/>
      </c>
      <c r="EE1814" s="641"/>
      <c r="EF1814" s="641" t="str">
        <f t="shared" ca="1" si="202"/>
        <v/>
      </c>
      <c r="EG1814" s="641"/>
      <c r="EH1814" s="641" t="str">
        <f t="shared" ca="1" si="203"/>
        <v/>
      </c>
      <c r="EI1814" s="641"/>
      <c r="EJ1814" s="641" t="str">
        <f t="shared" ca="1" si="204"/>
        <v/>
      </c>
      <c r="EK1814" s="641"/>
      <c r="EM1814" s="136" t="str">
        <f t="shared" ca="1" si="205"/>
        <v/>
      </c>
      <c r="EN1814" s="641" t="str">
        <f t="shared" ca="1" si="206"/>
        <v/>
      </c>
      <c r="EO1814" s="641"/>
      <c r="EP1814" s="641" t="str">
        <f t="shared" ca="1" si="207"/>
        <v/>
      </c>
      <c r="EQ1814" s="641"/>
      <c r="ER1814" s="641" t="str">
        <f t="shared" ca="1" si="208"/>
        <v/>
      </c>
      <c r="ES1814" s="641"/>
      <c r="ET1814" s="641" t="str">
        <f t="shared" ca="1" si="209"/>
        <v/>
      </c>
      <c r="EU1814" s="641"/>
      <c r="EW1814" s="136" t="str">
        <f t="shared" ca="1" si="210"/>
        <v/>
      </c>
      <c r="EX1814" s="641" t="str">
        <f t="shared" ca="1" si="211"/>
        <v/>
      </c>
      <c r="EY1814" s="641"/>
      <c r="EZ1814" s="641" t="str">
        <f t="shared" ca="1" si="212"/>
        <v/>
      </c>
      <c r="FA1814" s="641"/>
      <c r="FB1814" s="641" t="str">
        <f t="shared" ca="1" si="213"/>
        <v/>
      </c>
      <c r="FC1814" s="641"/>
      <c r="FD1814" s="641" t="str">
        <f t="shared" ca="1" si="214"/>
        <v/>
      </c>
      <c r="FE1814" s="641"/>
      <c r="FG1814" s="136" t="str">
        <f t="shared" ca="1" si="215"/>
        <v/>
      </c>
      <c r="FH1814" s="641" t="str">
        <f t="shared" ca="1" si="216"/>
        <v/>
      </c>
      <c r="FI1814" s="641"/>
      <c r="FJ1814" s="641" t="str">
        <f t="shared" ca="1" si="217"/>
        <v/>
      </c>
      <c r="FK1814" s="641"/>
      <c r="FL1814" s="641" t="str">
        <f t="shared" ca="1" si="218"/>
        <v/>
      </c>
      <c r="FM1814" s="641"/>
      <c r="FN1814" s="641" t="str">
        <f t="shared" ca="1" si="219"/>
        <v/>
      </c>
      <c r="FO1814" s="641"/>
    </row>
    <row r="1815" spans="1:172" hidden="1">
      <c r="A1815" s="19">
        <v>6</v>
      </c>
      <c r="B1815" s="19" t="str">
        <f ca="1">IF(ISERROR(INDEX(WS,ROWS($A$1810:$A1815))),"",MID(INDEX(WS,ROWS($A$1810:$A1815)), FIND("]",INDEX(WS,ROWS($A$1810:$A1815)))+1,32))&amp;T(NOW())</f>
        <v/>
      </c>
      <c r="C1815" s="136" t="str">
        <f t="shared" ca="1" si="128"/>
        <v/>
      </c>
      <c r="D1815" s="641" t="str">
        <f t="shared" ca="1" si="129"/>
        <v/>
      </c>
      <c r="E1815" s="641"/>
      <c r="F1815" s="641" t="str">
        <f t="shared" ca="1" si="130"/>
        <v/>
      </c>
      <c r="G1815" s="641"/>
      <c r="H1815" s="641" t="str">
        <f t="shared" ca="1" si="131"/>
        <v/>
      </c>
      <c r="I1815" s="641"/>
      <c r="J1815" s="641" t="str">
        <f t="shared" ca="1" si="132"/>
        <v/>
      </c>
      <c r="K1815" s="641"/>
      <c r="L1815" s="210"/>
      <c r="M1815" s="136" t="str">
        <f t="shared" ca="1" si="134"/>
        <v/>
      </c>
      <c r="N1815" s="641" t="str">
        <f t="shared" ca="1" si="135"/>
        <v/>
      </c>
      <c r="O1815" s="641"/>
      <c r="P1815" s="641" t="str">
        <f t="shared" ca="1" si="136"/>
        <v/>
      </c>
      <c r="Q1815" s="641"/>
      <c r="R1815" s="641" t="str">
        <f t="shared" ca="1" si="137"/>
        <v/>
      </c>
      <c r="S1815" s="641"/>
      <c r="T1815" s="641" t="str">
        <f t="shared" ca="1" si="138"/>
        <v/>
      </c>
      <c r="U1815" s="641"/>
      <c r="V1815" s="19" t="str">
        <f t="shared" ca="1" si="139"/>
        <v/>
      </c>
      <c r="W1815" s="136" t="str">
        <f t="shared" ca="1" si="140"/>
        <v/>
      </c>
      <c r="X1815" s="641" t="str">
        <f t="shared" ca="1" si="141"/>
        <v/>
      </c>
      <c r="Y1815" s="641"/>
      <c r="Z1815" s="641" t="str">
        <f t="shared" ca="1" si="142"/>
        <v/>
      </c>
      <c r="AA1815" s="641"/>
      <c r="AB1815" s="641" t="str">
        <f t="shared" ca="1" si="143"/>
        <v/>
      </c>
      <c r="AC1815" s="641"/>
      <c r="AD1815" s="641" t="str">
        <f t="shared" ca="1" si="144"/>
        <v/>
      </c>
      <c r="AE1815" s="641"/>
      <c r="AF1815" s="19" t="str">
        <f t="shared" ca="1" si="145"/>
        <v/>
      </c>
      <c r="AG1815" s="136" t="str">
        <f t="shared" ca="1" si="146"/>
        <v/>
      </c>
      <c r="AH1815" s="641" t="str">
        <f t="shared" ca="1" si="147"/>
        <v/>
      </c>
      <c r="AI1815" s="641"/>
      <c r="AJ1815" s="641" t="str">
        <f t="shared" ca="1" si="148"/>
        <v/>
      </c>
      <c r="AK1815" s="641"/>
      <c r="AL1815" s="641" t="str">
        <f t="shared" ca="1" si="149"/>
        <v/>
      </c>
      <c r="AM1815" s="641"/>
      <c r="AN1815" s="641" t="str">
        <f t="shared" ca="1" si="150"/>
        <v/>
      </c>
      <c r="AO1815" s="641"/>
      <c r="AP1815" s="19" t="str">
        <f t="shared" ca="1" si="151"/>
        <v/>
      </c>
      <c r="AQ1815" s="136" t="str">
        <f t="shared" ca="1" si="152"/>
        <v/>
      </c>
      <c r="AR1815" s="641" t="str">
        <f t="shared" ca="1" si="153"/>
        <v/>
      </c>
      <c r="AS1815" s="641"/>
      <c r="AT1815" s="641" t="str">
        <f t="shared" ca="1" si="154"/>
        <v/>
      </c>
      <c r="AU1815" s="641"/>
      <c r="AV1815" s="641" t="str">
        <f t="shared" ca="1" si="155"/>
        <v/>
      </c>
      <c r="AW1815" s="641"/>
      <c r="AX1815" s="641" t="str">
        <f t="shared" ca="1" si="156"/>
        <v/>
      </c>
      <c r="AY1815" s="641"/>
      <c r="AZ1815" s="19" t="str">
        <f t="shared" ca="1" si="157"/>
        <v/>
      </c>
      <c r="BA1815" s="136" t="str">
        <f t="shared" ca="1" si="158"/>
        <v/>
      </c>
      <c r="BB1815" s="641" t="str">
        <f t="shared" ca="1" si="159"/>
        <v/>
      </c>
      <c r="BC1815" s="641"/>
      <c r="BD1815" s="641" t="str">
        <f t="shared" ca="1" si="160"/>
        <v/>
      </c>
      <c r="BE1815" s="641"/>
      <c r="BF1815" s="641" t="str">
        <f t="shared" ca="1" si="161"/>
        <v/>
      </c>
      <c r="BG1815" s="641"/>
      <c r="BH1815" s="641" t="str">
        <f t="shared" ca="1" si="162"/>
        <v/>
      </c>
      <c r="BI1815" s="641"/>
      <c r="BJ1815" s="19" t="str">
        <f t="shared" ca="1" si="163"/>
        <v/>
      </c>
      <c r="BK1815" s="136" t="str">
        <f t="shared" ca="1" si="164"/>
        <v/>
      </c>
      <c r="BL1815" s="641" t="str">
        <f t="shared" ca="1" si="165"/>
        <v/>
      </c>
      <c r="BM1815" s="641"/>
      <c r="BN1815" s="641" t="str">
        <f t="shared" ca="1" si="166"/>
        <v/>
      </c>
      <c r="BO1815" s="641"/>
      <c r="BP1815" s="641" t="str">
        <f t="shared" ca="1" si="167"/>
        <v/>
      </c>
      <c r="BQ1815" s="641"/>
      <c r="BR1815" s="641" t="str">
        <f t="shared" ca="1" si="168"/>
        <v/>
      </c>
      <c r="BS1815" s="641"/>
      <c r="BT1815" s="19" t="str">
        <f t="shared" ca="1" si="169"/>
        <v/>
      </c>
      <c r="BU1815" s="136" t="str">
        <f t="shared" ca="1" si="170"/>
        <v/>
      </c>
      <c r="BV1815" s="641" t="str">
        <f t="shared" ca="1" si="171"/>
        <v/>
      </c>
      <c r="BW1815" s="641"/>
      <c r="BX1815" s="641" t="str">
        <f t="shared" ca="1" si="172"/>
        <v/>
      </c>
      <c r="BY1815" s="641"/>
      <c r="BZ1815" s="641" t="str">
        <f t="shared" ca="1" si="173"/>
        <v/>
      </c>
      <c r="CA1815" s="641"/>
      <c r="CB1815" s="641" t="str">
        <f t="shared" ca="1" si="174"/>
        <v/>
      </c>
      <c r="CC1815" s="641"/>
      <c r="CE1815" s="136" t="str">
        <f t="shared" ca="1" si="175"/>
        <v/>
      </c>
      <c r="CF1815" s="641" t="str">
        <f t="shared" ca="1" si="176"/>
        <v/>
      </c>
      <c r="CG1815" s="641"/>
      <c r="CH1815" s="641" t="str">
        <f t="shared" ca="1" si="177"/>
        <v/>
      </c>
      <c r="CI1815" s="641"/>
      <c r="CJ1815" s="641" t="str">
        <f t="shared" ca="1" si="178"/>
        <v/>
      </c>
      <c r="CK1815" s="641"/>
      <c r="CL1815" s="641" t="str">
        <f t="shared" ca="1" si="179"/>
        <v/>
      </c>
      <c r="CM1815" s="641"/>
      <c r="CO1815" s="136" t="str">
        <f t="shared" ca="1" si="180"/>
        <v/>
      </c>
      <c r="CP1815" s="641" t="str">
        <f t="shared" ca="1" si="181"/>
        <v/>
      </c>
      <c r="CQ1815" s="641"/>
      <c r="CR1815" s="641" t="str">
        <f t="shared" ca="1" si="182"/>
        <v/>
      </c>
      <c r="CS1815" s="641"/>
      <c r="CT1815" s="641" t="str">
        <f t="shared" ca="1" si="183"/>
        <v/>
      </c>
      <c r="CU1815" s="641"/>
      <c r="CV1815" s="641" t="str">
        <f t="shared" ca="1" si="184"/>
        <v/>
      </c>
      <c r="CW1815" s="641"/>
      <c r="CY1815" s="136" t="str">
        <f t="shared" ca="1" si="185"/>
        <v/>
      </c>
      <c r="CZ1815" s="641" t="str">
        <f t="shared" ca="1" si="186"/>
        <v/>
      </c>
      <c r="DA1815" s="641"/>
      <c r="DB1815" s="641" t="str">
        <f t="shared" ca="1" si="187"/>
        <v/>
      </c>
      <c r="DC1815" s="641"/>
      <c r="DD1815" s="641" t="str">
        <f t="shared" ca="1" si="188"/>
        <v/>
      </c>
      <c r="DE1815" s="641"/>
      <c r="DF1815" s="641" t="str">
        <f t="shared" ca="1" si="189"/>
        <v/>
      </c>
      <c r="DG1815" s="641"/>
      <c r="DI1815" s="136" t="str">
        <f t="shared" ca="1" si="190"/>
        <v/>
      </c>
      <c r="DJ1815" s="641" t="str">
        <f t="shared" ca="1" si="191"/>
        <v/>
      </c>
      <c r="DK1815" s="641"/>
      <c r="DL1815" s="641" t="str">
        <f t="shared" ca="1" si="192"/>
        <v/>
      </c>
      <c r="DM1815" s="641"/>
      <c r="DN1815" s="641" t="str">
        <f t="shared" ca="1" si="193"/>
        <v/>
      </c>
      <c r="DO1815" s="641"/>
      <c r="DP1815" s="641" t="str">
        <f t="shared" ca="1" si="194"/>
        <v/>
      </c>
      <c r="DQ1815" s="641"/>
      <c r="DS1815" s="136" t="str">
        <f t="shared" ca="1" si="195"/>
        <v/>
      </c>
      <c r="DT1815" s="641" t="str">
        <f t="shared" ca="1" si="196"/>
        <v/>
      </c>
      <c r="DU1815" s="641"/>
      <c r="DV1815" s="641" t="str">
        <f t="shared" ca="1" si="197"/>
        <v/>
      </c>
      <c r="DW1815" s="641"/>
      <c r="DX1815" s="641" t="str">
        <f t="shared" ca="1" si="198"/>
        <v/>
      </c>
      <c r="DY1815" s="641"/>
      <c r="DZ1815" s="641" t="str">
        <f t="shared" ca="1" si="199"/>
        <v/>
      </c>
      <c r="EA1815" s="641"/>
      <c r="EC1815" s="136" t="str">
        <f t="shared" ca="1" si="200"/>
        <v/>
      </c>
      <c r="ED1815" s="641" t="str">
        <f t="shared" ca="1" si="201"/>
        <v/>
      </c>
      <c r="EE1815" s="641"/>
      <c r="EF1815" s="641" t="str">
        <f t="shared" ca="1" si="202"/>
        <v/>
      </c>
      <c r="EG1815" s="641"/>
      <c r="EH1815" s="641" t="str">
        <f t="shared" ca="1" si="203"/>
        <v/>
      </c>
      <c r="EI1815" s="641"/>
      <c r="EJ1815" s="641" t="str">
        <f t="shared" ca="1" si="204"/>
        <v/>
      </c>
      <c r="EK1815" s="641"/>
      <c r="EM1815" s="136" t="str">
        <f t="shared" ca="1" si="205"/>
        <v/>
      </c>
      <c r="EN1815" s="641" t="str">
        <f t="shared" ca="1" si="206"/>
        <v/>
      </c>
      <c r="EO1815" s="641"/>
      <c r="EP1815" s="641" t="str">
        <f t="shared" ca="1" si="207"/>
        <v/>
      </c>
      <c r="EQ1815" s="641"/>
      <c r="ER1815" s="641" t="str">
        <f t="shared" ca="1" si="208"/>
        <v/>
      </c>
      <c r="ES1815" s="641"/>
      <c r="ET1815" s="641" t="str">
        <f t="shared" ca="1" si="209"/>
        <v/>
      </c>
      <c r="EU1815" s="641"/>
      <c r="EW1815" s="136" t="str">
        <f t="shared" ca="1" si="210"/>
        <v/>
      </c>
      <c r="EX1815" s="641" t="str">
        <f t="shared" ca="1" si="211"/>
        <v/>
      </c>
      <c r="EY1815" s="641"/>
      <c r="EZ1815" s="641" t="str">
        <f t="shared" ca="1" si="212"/>
        <v/>
      </c>
      <c r="FA1815" s="641"/>
      <c r="FB1815" s="641" t="str">
        <f t="shared" ca="1" si="213"/>
        <v/>
      </c>
      <c r="FC1815" s="641"/>
      <c r="FD1815" s="641" t="str">
        <f t="shared" ca="1" si="214"/>
        <v/>
      </c>
      <c r="FE1815" s="641"/>
      <c r="FG1815" s="136" t="str">
        <f t="shared" ca="1" si="215"/>
        <v/>
      </c>
      <c r="FH1815" s="641" t="str">
        <f t="shared" ca="1" si="216"/>
        <v/>
      </c>
      <c r="FI1815" s="641"/>
      <c r="FJ1815" s="641" t="str">
        <f t="shared" ca="1" si="217"/>
        <v/>
      </c>
      <c r="FK1815" s="641"/>
      <c r="FL1815" s="641" t="str">
        <f t="shared" ca="1" si="218"/>
        <v/>
      </c>
      <c r="FM1815" s="641"/>
      <c r="FN1815" s="641" t="str">
        <f t="shared" ca="1" si="219"/>
        <v/>
      </c>
      <c r="FO1815" s="641"/>
    </row>
    <row r="1816" spans="1:172" hidden="1">
      <c r="A1816" s="19">
        <v>7</v>
      </c>
      <c r="B1816" s="19" t="str">
        <f ca="1">IF(ISERROR(INDEX(WS,ROWS($A$1810:$A1816))),"",MID(INDEX(WS,ROWS($A$1810:$A1816)), FIND("]",INDEX(WS,ROWS($A$1810:$A1816)))+1,32))&amp;T(NOW())</f>
        <v/>
      </c>
      <c r="C1816" s="136" t="str">
        <f t="shared" ca="1" si="128"/>
        <v/>
      </c>
      <c r="D1816" s="641" t="str">
        <f t="shared" ca="1" si="129"/>
        <v/>
      </c>
      <c r="E1816" s="641"/>
      <c r="F1816" s="641" t="str">
        <f t="shared" ca="1" si="130"/>
        <v/>
      </c>
      <c r="G1816" s="641"/>
      <c r="H1816" s="641" t="str">
        <f t="shared" ca="1" si="131"/>
        <v/>
      </c>
      <c r="I1816" s="641"/>
      <c r="J1816" s="641" t="str">
        <f t="shared" ca="1" si="132"/>
        <v/>
      </c>
      <c r="K1816" s="641"/>
      <c r="L1816" s="210"/>
      <c r="M1816" s="136" t="str">
        <f t="shared" ca="1" si="134"/>
        <v/>
      </c>
      <c r="N1816" s="641" t="str">
        <f t="shared" ca="1" si="135"/>
        <v/>
      </c>
      <c r="O1816" s="641"/>
      <c r="P1816" s="641" t="str">
        <f t="shared" ca="1" si="136"/>
        <v/>
      </c>
      <c r="Q1816" s="641"/>
      <c r="R1816" s="641" t="str">
        <f t="shared" ca="1" si="137"/>
        <v/>
      </c>
      <c r="S1816" s="641"/>
      <c r="T1816" s="641" t="str">
        <f t="shared" ca="1" si="138"/>
        <v/>
      </c>
      <c r="U1816" s="641"/>
      <c r="V1816" s="19" t="str">
        <f t="shared" ca="1" si="139"/>
        <v/>
      </c>
      <c r="W1816" s="136" t="str">
        <f t="shared" ca="1" si="140"/>
        <v/>
      </c>
      <c r="X1816" s="641" t="str">
        <f t="shared" ca="1" si="141"/>
        <v/>
      </c>
      <c r="Y1816" s="641"/>
      <c r="Z1816" s="641" t="str">
        <f t="shared" ca="1" si="142"/>
        <v/>
      </c>
      <c r="AA1816" s="641"/>
      <c r="AB1816" s="641" t="str">
        <f t="shared" ca="1" si="143"/>
        <v/>
      </c>
      <c r="AC1816" s="641"/>
      <c r="AD1816" s="641" t="str">
        <f t="shared" ca="1" si="144"/>
        <v/>
      </c>
      <c r="AE1816" s="641"/>
      <c r="AF1816" s="19" t="str">
        <f t="shared" ca="1" si="145"/>
        <v/>
      </c>
      <c r="AG1816" s="136" t="str">
        <f t="shared" ca="1" si="146"/>
        <v/>
      </c>
      <c r="AH1816" s="641" t="str">
        <f t="shared" ca="1" si="147"/>
        <v/>
      </c>
      <c r="AI1816" s="641"/>
      <c r="AJ1816" s="641" t="str">
        <f t="shared" ca="1" si="148"/>
        <v/>
      </c>
      <c r="AK1816" s="641"/>
      <c r="AL1816" s="641" t="str">
        <f t="shared" ca="1" si="149"/>
        <v/>
      </c>
      <c r="AM1816" s="641"/>
      <c r="AN1816" s="641" t="str">
        <f t="shared" ca="1" si="150"/>
        <v/>
      </c>
      <c r="AO1816" s="641"/>
      <c r="AP1816" s="19" t="str">
        <f t="shared" ca="1" si="151"/>
        <v/>
      </c>
      <c r="AQ1816" s="136" t="str">
        <f t="shared" ca="1" si="152"/>
        <v/>
      </c>
      <c r="AR1816" s="641" t="str">
        <f t="shared" ca="1" si="153"/>
        <v/>
      </c>
      <c r="AS1816" s="641"/>
      <c r="AT1816" s="641" t="str">
        <f t="shared" ca="1" si="154"/>
        <v/>
      </c>
      <c r="AU1816" s="641"/>
      <c r="AV1816" s="641" t="str">
        <f t="shared" ca="1" si="155"/>
        <v/>
      </c>
      <c r="AW1816" s="641"/>
      <c r="AX1816" s="641" t="str">
        <f t="shared" ca="1" si="156"/>
        <v/>
      </c>
      <c r="AY1816" s="641"/>
      <c r="AZ1816" s="19" t="str">
        <f t="shared" ca="1" si="157"/>
        <v/>
      </c>
      <c r="BA1816" s="136" t="str">
        <f t="shared" ca="1" si="158"/>
        <v/>
      </c>
      <c r="BB1816" s="641" t="str">
        <f t="shared" ca="1" si="159"/>
        <v/>
      </c>
      <c r="BC1816" s="641"/>
      <c r="BD1816" s="641" t="str">
        <f t="shared" ca="1" si="160"/>
        <v/>
      </c>
      <c r="BE1816" s="641"/>
      <c r="BF1816" s="641" t="str">
        <f t="shared" ca="1" si="161"/>
        <v/>
      </c>
      <c r="BG1816" s="641"/>
      <c r="BH1816" s="641" t="str">
        <f t="shared" ca="1" si="162"/>
        <v/>
      </c>
      <c r="BI1816" s="641"/>
      <c r="BJ1816" s="19" t="str">
        <f t="shared" ca="1" si="163"/>
        <v/>
      </c>
      <c r="BK1816" s="136" t="str">
        <f t="shared" ca="1" si="164"/>
        <v/>
      </c>
      <c r="BL1816" s="641" t="str">
        <f t="shared" ca="1" si="165"/>
        <v/>
      </c>
      <c r="BM1816" s="641"/>
      <c r="BN1816" s="641" t="str">
        <f t="shared" ca="1" si="166"/>
        <v/>
      </c>
      <c r="BO1816" s="641"/>
      <c r="BP1816" s="641" t="str">
        <f t="shared" ca="1" si="167"/>
        <v/>
      </c>
      <c r="BQ1816" s="641"/>
      <c r="BR1816" s="641" t="str">
        <f t="shared" ca="1" si="168"/>
        <v/>
      </c>
      <c r="BS1816" s="641"/>
      <c r="BT1816" s="19" t="str">
        <f t="shared" ca="1" si="169"/>
        <v/>
      </c>
      <c r="BU1816" s="136" t="str">
        <f t="shared" ca="1" si="170"/>
        <v/>
      </c>
      <c r="BV1816" s="641" t="str">
        <f t="shared" ca="1" si="171"/>
        <v/>
      </c>
      <c r="BW1816" s="641"/>
      <c r="BX1816" s="641" t="str">
        <f t="shared" ca="1" si="172"/>
        <v/>
      </c>
      <c r="BY1816" s="641"/>
      <c r="BZ1816" s="641" t="str">
        <f t="shared" ca="1" si="173"/>
        <v/>
      </c>
      <c r="CA1816" s="641"/>
      <c r="CB1816" s="641" t="str">
        <f t="shared" ca="1" si="174"/>
        <v/>
      </c>
      <c r="CC1816" s="641"/>
      <c r="CE1816" s="136" t="str">
        <f t="shared" ca="1" si="175"/>
        <v/>
      </c>
      <c r="CF1816" s="641" t="str">
        <f t="shared" ca="1" si="176"/>
        <v/>
      </c>
      <c r="CG1816" s="641"/>
      <c r="CH1816" s="641" t="str">
        <f t="shared" ca="1" si="177"/>
        <v/>
      </c>
      <c r="CI1816" s="641"/>
      <c r="CJ1816" s="641" t="str">
        <f t="shared" ca="1" si="178"/>
        <v/>
      </c>
      <c r="CK1816" s="641"/>
      <c r="CL1816" s="641" t="str">
        <f t="shared" ca="1" si="179"/>
        <v/>
      </c>
      <c r="CM1816" s="641"/>
      <c r="CO1816" s="136" t="str">
        <f t="shared" ca="1" si="180"/>
        <v/>
      </c>
      <c r="CP1816" s="641" t="str">
        <f t="shared" ca="1" si="181"/>
        <v/>
      </c>
      <c r="CQ1816" s="641"/>
      <c r="CR1816" s="641" t="str">
        <f t="shared" ca="1" si="182"/>
        <v/>
      </c>
      <c r="CS1816" s="641"/>
      <c r="CT1816" s="641" t="str">
        <f t="shared" ca="1" si="183"/>
        <v/>
      </c>
      <c r="CU1816" s="641"/>
      <c r="CV1816" s="641" t="str">
        <f t="shared" ca="1" si="184"/>
        <v/>
      </c>
      <c r="CW1816" s="641"/>
      <c r="CY1816" s="136" t="str">
        <f t="shared" ca="1" si="185"/>
        <v/>
      </c>
      <c r="CZ1816" s="641" t="str">
        <f t="shared" ca="1" si="186"/>
        <v/>
      </c>
      <c r="DA1816" s="641"/>
      <c r="DB1816" s="641" t="str">
        <f t="shared" ca="1" si="187"/>
        <v/>
      </c>
      <c r="DC1816" s="641"/>
      <c r="DD1816" s="641" t="str">
        <f t="shared" ca="1" si="188"/>
        <v/>
      </c>
      <c r="DE1816" s="641"/>
      <c r="DF1816" s="641" t="str">
        <f t="shared" ca="1" si="189"/>
        <v/>
      </c>
      <c r="DG1816" s="641"/>
      <c r="DI1816" s="136" t="str">
        <f t="shared" ca="1" si="190"/>
        <v/>
      </c>
      <c r="DJ1816" s="641" t="str">
        <f t="shared" ca="1" si="191"/>
        <v/>
      </c>
      <c r="DK1816" s="641"/>
      <c r="DL1816" s="641" t="str">
        <f t="shared" ca="1" si="192"/>
        <v/>
      </c>
      <c r="DM1816" s="641"/>
      <c r="DN1816" s="641" t="str">
        <f t="shared" ca="1" si="193"/>
        <v/>
      </c>
      <c r="DO1816" s="641"/>
      <c r="DP1816" s="641" t="str">
        <f t="shared" ca="1" si="194"/>
        <v/>
      </c>
      <c r="DQ1816" s="641"/>
      <c r="DS1816" s="136" t="str">
        <f t="shared" ca="1" si="195"/>
        <v/>
      </c>
      <c r="DT1816" s="641" t="str">
        <f t="shared" ca="1" si="196"/>
        <v/>
      </c>
      <c r="DU1816" s="641"/>
      <c r="DV1816" s="641" t="str">
        <f t="shared" ca="1" si="197"/>
        <v/>
      </c>
      <c r="DW1816" s="641"/>
      <c r="DX1816" s="641" t="str">
        <f t="shared" ca="1" si="198"/>
        <v/>
      </c>
      <c r="DY1816" s="641"/>
      <c r="DZ1816" s="641" t="str">
        <f t="shared" ca="1" si="199"/>
        <v/>
      </c>
      <c r="EA1816" s="641"/>
      <c r="EC1816" s="136" t="str">
        <f t="shared" ca="1" si="200"/>
        <v/>
      </c>
      <c r="ED1816" s="641" t="str">
        <f t="shared" ca="1" si="201"/>
        <v/>
      </c>
      <c r="EE1816" s="641"/>
      <c r="EF1816" s="641" t="str">
        <f t="shared" ca="1" si="202"/>
        <v/>
      </c>
      <c r="EG1816" s="641"/>
      <c r="EH1816" s="641" t="str">
        <f t="shared" ca="1" si="203"/>
        <v/>
      </c>
      <c r="EI1816" s="641"/>
      <c r="EJ1816" s="641" t="str">
        <f t="shared" ca="1" si="204"/>
        <v/>
      </c>
      <c r="EK1816" s="641"/>
      <c r="EM1816" s="136" t="str">
        <f t="shared" ca="1" si="205"/>
        <v/>
      </c>
      <c r="EN1816" s="641" t="str">
        <f t="shared" ca="1" si="206"/>
        <v/>
      </c>
      <c r="EO1816" s="641"/>
      <c r="EP1816" s="641" t="str">
        <f t="shared" ca="1" si="207"/>
        <v/>
      </c>
      <c r="EQ1816" s="641"/>
      <c r="ER1816" s="641" t="str">
        <f t="shared" ca="1" si="208"/>
        <v/>
      </c>
      <c r="ES1816" s="641"/>
      <c r="ET1816" s="641" t="str">
        <f t="shared" ca="1" si="209"/>
        <v/>
      </c>
      <c r="EU1816" s="641"/>
      <c r="EW1816" s="136" t="str">
        <f t="shared" ca="1" si="210"/>
        <v/>
      </c>
      <c r="EX1816" s="641" t="str">
        <f t="shared" ca="1" si="211"/>
        <v/>
      </c>
      <c r="EY1816" s="641"/>
      <c r="EZ1816" s="641" t="str">
        <f t="shared" ca="1" si="212"/>
        <v/>
      </c>
      <c r="FA1816" s="641"/>
      <c r="FB1816" s="641" t="str">
        <f t="shared" ca="1" si="213"/>
        <v/>
      </c>
      <c r="FC1816" s="641"/>
      <c r="FD1816" s="641" t="str">
        <f t="shared" ca="1" si="214"/>
        <v/>
      </c>
      <c r="FE1816" s="641"/>
      <c r="FG1816" s="136" t="str">
        <f t="shared" ca="1" si="215"/>
        <v/>
      </c>
      <c r="FH1816" s="641" t="str">
        <f t="shared" ca="1" si="216"/>
        <v/>
      </c>
      <c r="FI1816" s="641"/>
      <c r="FJ1816" s="641" t="str">
        <f t="shared" ca="1" si="217"/>
        <v/>
      </c>
      <c r="FK1816" s="641"/>
      <c r="FL1816" s="641" t="str">
        <f t="shared" ca="1" si="218"/>
        <v/>
      </c>
      <c r="FM1816" s="641"/>
      <c r="FN1816" s="641" t="str">
        <f t="shared" ca="1" si="219"/>
        <v/>
      </c>
      <c r="FO1816" s="641"/>
    </row>
    <row r="1817" spans="1:172" hidden="1">
      <c r="A1817" s="19">
        <v>8</v>
      </c>
      <c r="B1817" s="19" t="str">
        <f ca="1">IF(ISERROR(INDEX(WS,ROWS($A$1810:$A1817))),"",MID(INDEX(WS,ROWS($A$1810:$A1817)), FIND("]",INDEX(WS,ROWS($A$1810:$A1817)))+1,32))&amp;T(NOW())</f>
        <v/>
      </c>
      <c r="C1817" s="136" t="str">
        <f t="shared" ca="1" si="128"/>
        <v/>
      </c>
      <c r="D1817" s="641" t="str">
        <f t="shared" ca="1" si="129"/>
        <v/>
      </c>
      <c r="E1817" s="641"/>
      <c r="F1817" s="641" t="str">
        <f t="shared" ca="1" si="130"/>
        <v/>
      </c>
      <c r="G1817" s="641"/>
      <c r="H1817" s="641" t="str">
        <f t="shared" ca="1" si="131"/>
        <v/>
      </c>
      <c r="I1817" s="641"/>
      <c r="J1817" s="641" t="str">
        <f t="shared" ca="1" si="132"/>
        <v/>
      </c>
      <c r="K1817" s="641"/>
      <c r="L1817" s="210"/>
      <c r="M1817" s="136" t="str">
        <f t="shared" ca="1" si="134"/>
        <v/>
      </c>
      <c r="N1817" s="641" t="str">
        <f t="shared" ca="1" si="135"/>
        <v/>
      </c>
      <c r="O1817" s="641"/>
      <c r="P1817" s="641" t="str">
        <f t="shared" ca="1" si="136"/>
        <v/>
      </c>
      <c r="Q1817" s="641"/>
      <c r="R1817" s="641" t="str">
        <f t="shared" ca="1" si="137"/>
        <v/>
      </c>
      <c r="S1817" s="641"/>
      <c r="T1817" s="641" t="str">
        <f t="shared" ca="1" si="138"/>
        <v/>
      </c>
      <c r="U1817" s="641"/>
      <c r="V1817" s="19" t="str">
        <f t="shared" ca="1" si="139"/>
        <v/>
      </c>
      <c r="W1817" s="136" t="str">
        <f t="shared" ca="1" si="140"/>
        <v/>
      </c>
      <c r="X1817" s="641" t="str">
        <f t="shared" ca="1" si="141"/>
        <v/>
      </c>
      <c r="Y1817" s="641"/>
      <c r="Z1817" s="641" t="str">
        <f t="shared" ca="1" si="142"/>
        <v/>
      </c>
      <c r="AA1817" s="641"/>
      <c r="AB1817" s="641" t="str">
        <f t="shared" ca="1" si="143"/>
        <v/>
      </c>
      <c r="AC1817" s="641"/>
      <c r="AD1817" s="641" t="str">
        <f t="shared" ca="1" si="144"/>
        <v/>
      </c>
      <c r="AE1817" s="641"/>
      <c r="AF1817" s="19" t="str">
        <f t="shared" ca="1" si="145"/>
        <v/>
      </c>
      <c r="AG1817" s="136" t="str">
        <f t="shared" ca="1" si="146"/>
        <v/>
      </c>
      <c r="AH1817" s="641" t="str">
        <f t="shared" ca="1" si="147"/>
        <v/>
      </c>
      <c r="AI1817" s="641"/>
      <c r="AJ1817" s="641" t="str">
        <f t="shared" ca="1" si="148"/>
        <v/>
      </c>
      <c r="AK1817" s="641"/>
      <c r="AL1817" s="641" t="str">
        <f t="shared" ca="1" si="149"/>
        <v/>
      </c>
      <c r="AM1817" s="641"/>
      <c r="AN1817" s="641" t="str">
        <f t="shared" ca="1" si="150"/>
        <v/>
      </c>
      <c r="AO1817" s="641"/>
      <c r="AP1817" s="19" t="str">
        <f t="shared" ca="1" si="151"/>
        <v/>
      </c>
      <c r="AQ1817" s="136" t="str">
        <f t="shared" ca="1" si="152"/>
        <v/>
      </c>
      <c r="AR1817" s="641" t="str">
        <f t="shared" ca="1" si="153"/>
        <v/>
      </c>
      <c r="AS1817" s="641"/>
      <c r="AT1817" s="641" t="str">
        <f t="shared" ca="1" si="154"/>
        <v/>
      </c>
      <c r="AU1817" s="641"/>
      <c r="AV1817" s="641" t="str">
        <f t="shared" ca="1" si="155"/>
        <v/>
      </c>
      <c r="AW1817" s="641"/>
      <c r="AX1817" s="641" t="str">
        <f t="shared" ca="1" si="156"/>
        <v/>
      </c>
      <c r="AY1817" s="641"/>
      <c r="AZ1817" s="19" t="str">
        <f t="shared" ca="1" si="157"/>
        <v/>
      </c>
      <c r="BA1817" s="136" t="str">
        <f t="shared" ca="1" si="158"/>
        <v/>
      </c>
      <c r="BB1817" s="641" t="str">
        <f t="shared" ca="1" si="159"/>
        <v/>
      </c>
      <c r="BC1817" s="641"/>
      <c r="BD1817" s="641" t="str">
        <f t="shared" ca="1" si="160"/>
        <v/>
      </c>
      <c r="BE1817" s="641"/>
      <c r="BF1817" s="641" t="str">
        <f t="shared" ca="1" si="161"/>
        <v/>
      </c>
      <c r="BG1817" s="641"/>
      <c r="BH1817" s="641" t="str">
        <f t="shared" ca="1" si="162"/>
        <v/>
      </c>
      <c r="BI1817" s="641"/>
      <c r="BJ1817" s="19" t="str">
        <f t="shared" ca="1" si="163"/>
        <v/>
      </c>
      <c r="BK1817" s="136" t="str">
        <f t="shared" ca="1" si="164"/>
        <v/>
      </c>
      <c r="BL1817" s="641" t="str">
        <f t="shared" ca="1" si="165"/>
        <v/>
      </c>
      <c r="BM1817" s="641"/>
      <c r="BN1817" s="641" t="str">
        <f t="shared" ca="1" si="166"/>
        <v/>
      </c>
      <c r="BO1817" s="641"/>
      <c r="BP1817" s="641" t="str">
        <f t="shared" ca="1" si="167"/>
        <v/>
      </c>
      <c r="BQ1817" s="641"/>
      <c r="BR1817" s="641" t="str">
        <f t="shared" ca="1" si="168"/>
        <v/>
      </c>
      <c r="BS1817" s="641"/>
      <c r="BT1817" s="19" t="str">
        <f t="shared" ca="1" si="169"/>
        <v/>
      </c>
      <c r="BU1817" s="136" t="str">
        <f t="shared" ca="1" si="170"/>
        <v/>
      </c>
      <c r="BV1817" s="641" t="str">
        <f t="shared" ca="1" si="171"/>
        <v/>
      </c>
      <c r="BW1817" s="641"/>
      <c r="BX1817" s="641" t="str">
        <f t="shared" ca="1" si="172"/>
        <v/>
      </c>
      <c r="BY1817" s="641"/>
      <c r="BZ1817" s="641" t="str">
        <f t="shared" ca="1" si="173"/>
        <v/>
      </c>
      <c r="CA1817" s="641"/>
      <c r="CB1817" s="641" t="str">
        <f t="shared" ca="1" si="174"/>
        <v/>
      </c>
      <c r="CC1817" s="641"/>
      <c r="CE1817" s="136" t="str">
        <f t="shared" ca="1" si="175"/>
        <v/>
      </c>
      <c r="CF1817" s="641" t="str">
        <f t="shared" ca="1" si="176"/>
        <v/>
      </c>
      <c r="CG1817" s="641"/>
      <c r="CH1817" s="641" t="str">
        <f t="shared" ca="1" si="177"/>
        <v/>
      </c>
      <c r="CI1817" s="641"/>
      <c r="CJ1817" s="641" t="str">
        <f t="shared" ca="1" si="178"/>
        <v/>
      </c>
      <c r="CK1817" s="641"/>
      <c r="CL1817" s="641" t="str">
        <f t="shared" ca="1" si="179"/>
        <v/>
      </c>
      <c r="CM1817" s="641"/>
      <c r="CO1817" s="136" t="str">
        <f t="shared" ca="1" si="180"/>
        <v/>
      </c>
      <c r="CP1817" s="641" t="str">
        <f t="shared" ca="1" si="181"/>
        <v/>
      </c>
      <c r="CQ1817" s="641"/>
      <c r="CR1817" s="641" t="str">
        <f t="shared" ca="1" si="182"/>
        <v/>
      </c>
      <c r="CS1817" s="641"/>
      <c r="CT1817" s="641" t="str">
        <f t="shared" ca="1" si="183"/>
        <v/>
      </c>
      <c r="CU1817" s="641"/>
      <c r="CV1817" s="641" t="str">
        <f t="shared" ca="1" si="184"/>
        <v/>
      </c>
      <c r="CW1817" s="641"/>
      <c r="CY1817" s="136" t="str">
        <f t="shared" ca="1" si="185"/>
        <v/>
      </c>
      <c r="CZ1817" s="641" t="str">
        <f t="shared" ca="1" si="186"/>
        <v/>
      </c>
      <c r="DA1817" s="641"/>
      <c r="DB1817" s="641" t="str">
        <f t="shared" ca="1" si="187"/>
        <v/>
      </c>
      <c r="DC1817" s="641"/>
      <c r="DD1817" s="641" t="str">
        <f t="shared" ca="1" si="188"/>
        <v/>
      </c>
      <c r="DE1817" s="641"/>
      <c r="DF1817" s="641" t="str">
        <f t="shared" ca="1" si="189"/>
        <v/>
      </c>
      <c r="DG1817" s="641"/>
      <c r="DI1817" s="136" t="str">
        <f t="shared" ca="1" si="190"/>
        <v/>
      </c>
      <c r="DJ1817" s="641" t="str">
        <f t="shared" ca="1" si="191"/>
        <v/>
      </c>
      <c r="DK1817" s="641"/>
      <c r="DL1817" s="641" t="str">
        <f t="shared" ca="1" si="192"/>
        <v/>
      </c>
      <c r="DM1817" s="641"/>
      <c r="DN1817" s="641" t="str">
        <f t="shared" ca="1" si="193"/>
        <v/>
      </c>
      <c r="DO1817" s="641"/>
      <c r="DP1817" s="641" t="str">
        <f t="shared" ca="1" si="194"/>
        <v/>
      </c>
      <c r="DQ1817" s="641"/>
      <c r="DS1817" s="136" t="str">
        <f t="shared" ca="1" si="195"/>
        <v/>
      </c>
      <c r="DT1817" s="641" t="str">
        <f t="shared" ca="1" si="196"/>
        <v/>
      </c>
      <c r="DU1817" s="641"/>
      <c r="DV1817" s="641" t="str">
        <f t="shared" ca="1" si="197"/>
        <v/>
      </c>
      <c r="DW1817" s="641"/>
      <c r="DX1817" s="641" t="str">
        <f t="shared" ca="1" si="198"/>
        <v/>
      </c>
      <c r="DY1817" s="641"/>
      <c r="DZ1817" s="641" t="str">
        <f t="shared" ca="1" si="199"/>
        <v/>
      </c>
      <c r="EA1817" s="641"/>
      <c r="EC1817" s="136" t="str">
        <f t="shared" ca="1" si="200"/>
        <v/>
      </c>
      <c r="ED1817" s="641" t="str">
        <f t="shared" ca="1" si="201"/>
        <v/>
      </c>
      <c r="EE1817" s="641"/>
      <c r="EF1817" s="641" t="str">
        <f t="shared" ca="1" si="202"/>
        <v/>
      </c>
      <c r="EG1817" s="641"/>
      <c r="EH1817" s="641" t="str">
        <f t="shared" ca="1" si="203"/>
        <v/>
      </c>
      <c r="EI1817" s="641"/>
      <c r="EJ1817" s="641" t="str">
        <f t="shared" ca="1" si="204"/>
        <v/>
      </c>
      <c r="EK1817" s="641"/>
      <c r="EM1817" s="136" t="str">
        <f t="shared" ca="1" si="205"/>
        <v/>
      </c>
      <c r="EN1817" s="641" t="str">
        <f t="shared" ca="1" si="206"/>
        <v/>
      </c>
      <c r="EO1817" s="641"/>
      <c r="EP1817" s="641" t="str">
        <f t="shared" ca="1" si="207"/>
        <v/>
      </c>
      <c r="EQ1817" s="641"/>
      <c r="ER1817" s="641" t="str">
        <f t="shared" ca="1" si="208"/>
        <v/>
      </c>
      <c r="ES1817" s="641"/>
      <c r="ET1817" s="641" t="str">
        <f t="shared" ca="1" si="209"/>
        <v/>
      </c>
      <c r="EU1817" s="641"/>
      <c r="EW1817" s="136" t="str">
        <f t="shared" ca="1" si="210"/>
        <v/>
      </c>
      <c r="EX1817" s="641" t="str">
        <f t="shared" ca="1" si="211"/>
        <v/>
      </c>
      <c r="EY1817" s="641"/>
      <c r="EZ1817" s="641" t="str">
        <f t="shared" ca="1" si="212"/>
        <v/>
      </c>
      <c r="FA1817" s="641"/>
      <c r="FB1817" s="641" t="str">
        <f t="shared" ca="1" si="213"/>
        <v/>
      </c>
      <c r="FC1817" s="641"/>
      <c r="FD1817" s="641" t="str">
        <f t="shared" ca="1" si="214"/>
        <v/>
      </c>
      <c r="FE1817" s="641"/>
      <c r="FG1817" s="136" t="str">
        <f t="shared" ca="1" si="215"/>
        <v/>
      </c>
      <c r="FH1817" s="641" t="str">
        <f t="shared" ca="1" si="216"/>
        <v/>
      </c>
      <c r="FI1817" s="641"/>
      <c r="FJ1817" s="641" t="str">
        <f t="shared" ca="1" si="217"/>
        <v/>
      </c>
      <c r="FK1817" s="641"/>
      <c r="FL1817" s="641" t="str">
        <f t="shared" ca="1" si="218"/>
        <v/>
      </c>
      <c r="FM1817" s="641"/>
      <c r="FN1817" s="641" t="str">
        <f t="shared" ca="1" si="219"/>
        <v/>
      </c>
      <c r="FO1817" s="641"/>
    </row>
    <row r="1818" spans="1:172" hidden="1">
      <c r="A1818" s="19">
        <v>9</v>
      </c>
      <c r="B1818" s="19" t="str">
        <f ca="1">IF(ISERROR(INDEX(WS,ROWS($A$1810:$A1818))),"",MID(INDEX(WS,ROWS($A$1810:$A1818)), FIND("]",INDEX(WS,ROWS($A$1810:$A1818)))+1,32))&amp;T(NOW())</f>
        <v/>
      </c>
      <c r="C1818" s="136" t="str">
        <f t="shared" ca="1" si="128"/>
        <v/>
      </c>
      <c r="D1818" s="641" t="str">
        <f t="shared" ca="1" si="129"/>
        <v/>
      </c>
      <c r="E1818" s="641"/>
      <c r="F1818" s="641" t="str">
        <f t="shared" ca="1" si="130"/>
        <v/>
      </c>
      <c r="G1818" s="641"/>
      <c r="H1818" s="641" t="str">
        <f t="shared" ca="1" si="131"/>
        <v/>
      </c>
      <c r="I1818" s="641"/>
      <c r="J1818" s="641" t="str">
        <f t="shared" ca="1" si="132"/>
        <v/>
      </c>
      <c r="K1818" s="641"/>
      <c r="L1818" s="210"/>
      <c r="M1818" s="136" t="str">
        <f t="shared" ca="1" si="134"/>
        <v/>
      </c>
      <c r="N1818" s="641" t="str">
        <f t="shared" ca="1" si="135"/>
        <v/>
      </c>
      <c r="O1818" s="641"/>
      <c r="P1818" s="641" t="str">
        <f t="shared" ca="1" si="136"/>
        <v/>
      </c>
      <c r="Q1818" s="641"/>
      <c r="R1818" s="641" t="str">
        <f t="shared" ca="1" si="137"/>
        <v/>
      </c>
      <c r="S1818" s="641"/>
      <c r="T1818" s="641" t="str">
        <f t="shared" ca="1" si="138"/>
        <v/>
      </c>
      <c r="U1818" s="641"/>
      <c r="V1818" s="19" t="str">
        <f t="shared" ca="1" si="139"/>
        <v/>
      </c>
      <c r="W1818" s="136" t="str">
        <f t="shared" ca="1" si="140"/>
        <v/>
      </c>
      <c r="X1818" s="641" t="str">
        <f t="shared" ca="1" si="141"/>
        <v/>
      </c>
      <c r="Y1818" s="641"/>
      <c r="Z1818" s="641" t="str">
        <f t="shared" ca="1" si="142"/>
        <v/>
      </c>
      <c r="AA1818" s="641"/>
      <c r="AB1818" s="641" t="str">
        <f t="shared" ca="1" si="143"/>
        <v/>
      </c>
      <c r="AC1818" s="641"/>
      <c r="AD1818" s="641" t="str">
        <f t="shared" ca="1" si="144"/>
        <v/>
      </c>
      <c r="AE1818" s="641"/>
      <c r="AF1818" s="19" t="str">
        <f t="shared" ca="1" si="145"/>
        <v/>
      </c>
      <c r="AG1818" s="136" t="str">
        <f t="shared" ca="1" si="146"/>
        <v/>
      </c>
      <c r="AH1818" s="641" t="str">
        <f t="shared" ca="1" si="147"/>
        <v/>
      </c>
      <c r="AI1818" s="641"/>
      <c r="AJ1818" s="641" t="str">
        <f t="shared" ca="1" si="148"/>
        <v/>
      </c>
      <c r="AK1818" s="641"/>
      <c r="AL1818" s="641" t="str">
        <f t="shared" ca="1" si="149"/>
        <v/>
      </c>
      <c r="AM1818" s="641"/>
      <c r="AN1818" s="641" t="str">
        <f t="shared" ca="1" si="150"/>
        <v/>
      </c>
      <c r="AO1818" s="641"/>
      <c r="AP1818" s="19" t="str">
        <f t="shared" ca="1" si="151"/>
        <v/>
      </c>
      <c r="AQ1818" s="136" t="str">
        <f t="shared" ca="1" si="152"/>
        <v/>
      </c>
      <c r="AR1818" s="641" t="str">
        <f t="shared" ca="1" si="153"/>
        <v/>
      </c>
      <c r="AS1818" s="641"/>
      <c r="AT1818" s="641" t="str">
        <f t="shared" ca="1" si="154"/>
        <v/>
      </c>
      <c r="AU1818" s="641"/>
      <c r="AV1818" s="641" t="str">
        <f t="shared" ca="1" si="155"/>
        <v/>
      </c>
      <c r="AW1818" s="641"/>
      <c r="AX1818" s="641" t="str">
        <f t="shared" ca="1" si="156"/>
        <v/>
      </c>
      <c r="AY1818" s="641"/>
      <c r="AZ1818" s="19" t="str">
        <f t="shared" ca="1" si="157"/>
        <v/>
      </c>
      <c r="BA1818" s="136" t="str">
        <f t="shared" ca="1" si="158"/>
        <v/>
      </c>
      <c r="BB1818" s="641" t="str">
        <f t="shared" ca="1" si="159"/>
        <v/>
      </c>
      <c r="BC1818" s="641"/>
      <c r="BD1818" s="641" t="str">
        <f t="shared" ca="1" si="160"/>
        <v/>
      </c>
      <c r="BE1818" s="641"/>
      <c r="BF1818" s="641" t="str">
        <f t="shared" ca="1" si="161"/>
        <v/>
      </c>
      <c r="BG1818" s="641"/>
      <c r="BH1818" s="641" t="str">
        <f t="shared" ca="1" si="162"/>
        <v/>
      </c>
      <c r="BI1818" s="641"/>
      <c r="BJ1818" s="19" t="str">
        <f t="shared" ca="1" si="163"/>
        <v/>
      </c>
      <c r="BK1818" s="136" t="str">
        <f t="shared" ca="1" si="164"/>
        <v/>
      </c>
      <c r="BL1818" s="641" t="str">
        <f t="shared" ca="1" si="165"/>
        <v/>
      </c>
      <c r="BM1818" s="641"/>
      <c r="BN1818" s="641" t="str">
        <f t="shared" ca="1" si="166"/>
        <v/>
      </c>
      <c r="BO1818" s="641"/>
      <c r="BP1818" s="641" t="str">
        <f t="shared" ca="1" si="167"/>
        <v/>
      </c>
      <c r="BQ1818" s="641"/>
      <c r="BR1818" s="641" t="str">
        <f t="shared" ca="1" si="168"/>
        <v/>
      </c>
      <c r="BS1818" s="641"/>
      <c r="BT1818" s="19" t="str">
        <f t="shared" ca="1" si="169"/>
        <v/>
      </c>
      <c r="BU1818" s="136" t="str">
        <f t="shared" ca="1" si="170"/>
        <v/>
      </c>
      <c r="BV1818" s="641" t="str">
        <f t="shared" ca="1" si="171"/>
        <v/>
      </c>
      <c r="BW1818" s="641"/>
      <c r="BX1818" s="641" t="str">
        <f t="shared" ca="1" si="172"/>
        <v/>
      </c>
      <c r="BY1818" s="641"/>
      <c r="BZ1818" s="641" t="str">
        <f t="shared" ca="1" si="173"/>
        <v/>
      </c>
      <c r="CA1818" s="641"/>
      <c r="CB1818" s="641" t="str">
        <f t="shared" ca="1" si="174"/>
        <v/>
      </c>
      <c r="CC1818" s="641"/>
      <c r="CE1818" s="136" t="str">
        <f t="shared" ca="1" si="175"/>
        <v/>
      </c>
      <c r="CF1818" s="641" t="str">
        <f t="shared" ca="1" si="176"/>
        <v/>
      </c>
      <c r="CG1818" s="641"/>
      <c r="CH1818" s="641" t="str">
        <f t="shared" ca="1" si="177"/>
        <v/>
      </c>
      <c r="CI1818" s="641"/>
      <c r="CJ1818" s="641" t="str">
        <f t="shared" ca="1" si="178"/>
        <v/>
      </c>
      <c r="CK1818" s="641"/>
      <c r="CL1818" s="641" t="str">
        <f t="shared" ca="1" si="179"/>
        <v/>
      </c>
      <c r="CM1818" s="641"/>
      <c r="CO1818" s="136" t="str">
        <f t="shared" ca="1" si="180"/>
        <v/>
      </c>
      <c r="CP1818" s="641" t="str">
        <f t="shared" ca="1" si="181"/>
        <v/>
      </c>
      <c r="CQ1818" s="641"/>
      <c r="CR1818" s="641" t="str">
        <f t="shared" ca="1" si="182"/>
        <v/>
      </c>
      <c r="CS1818" s="641"/>
      <c r="CT1818" s="641" t="str">
        <f t="shared" ca="1" si="183"/>
        <v/>
      </c>
      <c r="CU1818" s="641"/>
      <c r="CV1818" s="641" t="str">
        <f t="shared" ca="1" si="184"/>
        <v/>
      </c>
      <c r="CW1818" s="641"/>
      <c r="CY1818" s="136" t="str">
        <f t="shared" ca="1" si="185"/>
        <v/>
      </c>
      <c r="CZ1818" s="641" t="str">
        <f t="shared" ca="1" si="186"/>
        <v/>
      </c>
      <c r="DA1818" s="641"/>
      <c r="DB1818" s="641" t="str">
        <f t="shared" ca="1" si="187"/>
        <v/>
      </c>
      <c r="DC1818" s="641"/>
      <c r="DD1818" s="641" t="str">
        <f t="shared" ca="1" si="188"/>
        <v/>
      </c>
      <c r="DE1818" s="641"/>
      <c r="DF1818" s="641" t="str">
        <f t="shared" ca="1" si="189"/>
        <v/>
      </c>
      <c r="DG1818" s="641"/>
      <c r="DI1818" s="136" t="str">
        <f t="shared" ca="1" si="190"/>
        <v/>
      </c>
      <c r="DJ1818" s="641" t="str">
        <f t="shared" ca="1" si="191"/>
        <v/>
      </c>
      <c r="DK1818" s="641"/>
      <c r="DL1818" s="641" t="str">
        <f t="shared" ca="1" si="192"/>
        <v/>
      </c>
      <c r="DM1818" s="641"/>
      <c r="DN1818" s="641" t="str">
        <f t="shared" ca="1" si="193"/>
        <v/>
      </c>
      <c r="DO1818" s="641"/>
      <c r="DP1818" s="641" t="str">
        <f t="shared" ca="1" si="194"/>
        <v/>
      </c>
      <c r="DQ1818" s="641"/>
      <c r="DS1818" s="136" t="str">
        <f t="shared" ca="1" si="195"/>
        <v/>
      </c>
      <c r="DT1818" s="641" t="str">
        <f t="shared" ca="1" si="196"/>
        <v/>
      </c>
      <c r="DU1818" s="641"/>
      <c r="DV1818" s="641" t="str">
        <f t="shared" ca="1" si="197"/>
        <v/>
      </c>
      <c r="DW1818" s="641"/>
      <c r="DX1818" s="641" t="str">
        <f t="shared" ca="1" si="198"/>
        <v/>
      </c>
      <c r="DY1818" s="641"/>
      <c r="DZ1818" s="641" t="str">
        <f t="shared" ca="1" si="199"/>
        <v/>
      </c>
      <c r="EA1818" s="641"/>
      <c r="EC1818" s="136" t="str">
        <f t="shared" ca="1" si="200"/>
        <v/>
      </c>
      <c r="ED1818" s="641" t="str">
        <f t="shared" ca="1" si="201"/>
        <v/>
      </c>
      <c r="EE1818" s="641"/>
      <c r="EF1818" s="641" t="str">
        <f t="shared" ca="1" si="202"/>
        <v/>
      </c>
      <c r="EG1818" s="641"/>
      <c r="EH1818" s="641" t="str">
        <f t="shared" ca="1" si="203"/>
        <v/>
      </c>
      <c r="EI1818" s="641"/>
      <c r="EJ1818" s="641" t="str">
        <f t="shared" ca="1" si="204"/>
        <v/>
      </c>
      <c r="EK1818" s="641"/>
      <c r="EM1818" s="136" t="str">
        <f t="shared" ca="1" si="205"/>
        <v/>
      </c>
      <c r="EN1818" s="641" t="str">
        <f t="shared" ca="1" si="206"/>
        <v/>
      </c>
      <c r="EO1818" s="641"/>
      <c r="EP1818" s="641" t="str">
        <f t="shared" ca="1" si="207"/>
        <v/>
      </c>
      <c r="EQ1818" s="641"/>
      <c r="ER1818" s="641" t="str">
        <f t="shared" ca="1" si="208"/>
        <v/>
      </c>
      <c r="ES1818" s="641"/>
      <c r="ET1818" s="641" t="str">
        <f t="shared" ca="1" si="209"/>
        <v/>
      </c>
      <c r="EU1818" s="641"/>
      <c r="EW1818" s="136" t="str">
        <f t="shared" ca="1" si="210"/>
        <v/>
      </c>
      <c r="EX1818" s="641" t="str">
        <f t="shared" ca="1" si="211"/>
        <v/>
      </c>
      <c r="EY1818" s="641"/>
      <c r="EZ1818" s="641" t="str">
        <f t="shared" ca="1" si="212"/>
        <v/>
      </c>
      <c r="FA1818" s="641"/>
      <c r="FB1818" s="641" t="str">
        <f t="shared" ca="1" si="213"/>
        <v/>
      </c>
      <c r="FC1818" s="641"/>
      <c r="FD1818" s="641" t="str">
        <f t="shared" ca="1" si="214"/>
        <v/>
      </c>
      <c r="FE1818" s="641"/>
      <c r="FG1818" s="136" t="str">
        <f t="shared" ca="1" si="215"/>
        <v/>
      </c>
      <c r="FH1818" s="641" t="str">
        <f t="shared" ca="1" si="216"/>
        <v/>
      </c>
      <c r="FI1818" s="641"/>
      <c r="FJ1818" s="641" t="str">
        <f t="shared" ca="1" si="217"/>
        <v/>
      </c>
      <c r="FK1818" s="641"/>
      <c r="FL1818" s="641" t="str">
        <f t="shared" ca="1" si="218"/>
        <v/>
      </c>
      <c r="FM1818" s="641"/>
      <c r="FN1818" s="641" t="str">
        <f t="shared" ca="1" si="219"/>
        <v/>
      </c>
      <c r="FO1818" s="641"/>
    </row>
    <row r="1819" spans="1:172" hidden="1">
      <c r="A1819" s="19">
        <v>10</v>
      </c>
      <c r="B1819" s="19" t="str">
        <f ca="1">IF(ISERROR(INDEX(WS,ROWS($A$1810:$A1819))),"",MID(INDEX(WS,ROWS($A$1810:$A1819)), FIND("]",INDEX(WS,ROWS($A$1810:$A1819)))+1,32))&amp;T(NOW())</f>
        <v/>
      </c>
      <c r="C1819" s="136" t="str">
        <f t="shared" ca="1" si="128"/>
        <v/>
      </c>
      <c r="D1819" s="641" t="str">
        <f t="shared" ca="1" si="129"/>
        <v/>
      </c>
      <c r="E1819" s="641"/>
      <c r="F1819" s="641" t="str">
        <f t="shared" ca="1" si="130"/>
        <v/>
      </c>
      <c r="G1819" s="641"/>
      <c r="H1819" s="641" t="str">
        <f t="shared" ca="1" si="131"/>
        <v/>
      </c>
      <c r="I1819" s="641"/>
      <c r="J1819" s="641" t="str">
        <f t="shared" ca="1" si="132"/>
        <v/>
      </c>
      <c r="K1819" s="641"/>
      <c r="L1819" s="210"/>
      <c r="M1819" s="136" t="str">
        <f t="shared" ca="1" si="134"/>
        <v/>
      </c>
      <c r="N1819" s="641" t="str">
        <f t="shared" ca="1" si="135"/>
        <v/>
      </c>
      <c r="O1819" s="641"/>
      <c r="P1819" s="641" t="str">
        <f t="shared" ca="1" si="136"/>
        <v/>
      </c>
      <c r="Q1819" s="641"/>
      <c r="R1819" s="641" t="str">
        <f t="shared" ca="1" si="137"/>
        <v/>
      </c>
      <c r="S1819" s="641"/>
      <c r="T1819" s="641" t="str">
        <f t="shared" ca="1" si="138"/>
        <v/>
      </c>
      <c r="U1819" s="641"/>
      <c r="V1819" s="19" t="str">
        <f t="shared" ca="1" si="139"/>
        <v/>
      </c>
      <c r="W1819" s="136" t="str">
        <f t="shared" ca="1" si="140"/>
        <v/>
      </c>
      <c r="X1819" s="641" t="str">
        <f t="shared" ca="1" si="141"/>
        <v/>
      </c>
      <c r="Y1819" s="641"/>
      <c r="Z1819" s="641" t="str">
        <f t="shared" ca="1" si="142"/>
        <v/>
      </c>
      <c r="AA1819" s="641"/>
      <c r="AB1819" s="641" t="str">
        <f t="shared" ca="1" si="143"/>
        <v/>
      </c>
      <c r="AC1819" s="641"/>
      <c r="AD1819" s="641" t="str">
        <f t="shared" ca="1" si="144"/>
        <v/>
      </c>
      <c r="AE1819" s="641"/>
      <c r="AF1819" s="19" t="str">
        <f t="shared" ca="1" si="145"/>
        <v/>
      </c>
      <c r="AG1819" s="136" t="str">
        <f t="shared" ca="1" si="146"/>
        <v/>
      </c>
      <c r="AH1819" s="641" t="str">
        <f t="shared" ca="1" si="147"/>
        <v/>
      </c>
      <c r="AI1819" s="641"/>
      <c r="AJ1819" s="641" t="str">
        <f t="shared" ca="1" si="148"/>
        <v/>
      </c>
      <c r="AK1819" s="641"/>
      <c r="AL1819" s="641" t="str">
        <f t="shared" ca="1" si="149"/>
        <v/>
      </c>
      <c r="AM1819" s="641"/>
      <c r="AN1819" s="641" t="str">
        <f t="shared" ca="1" si="150"/>
        <v/>
      </c>
      <c r="AO1819" s="641"/>
      <c r="AP1819" s="19" t="str">
        <f t="shared" ca="1" si="151"/>
        <v/>
      </c>
      <c r="AQ1819" s="136" t="str">
        <f t="shared" ca="1" si="152"/>
        <v/>
      </c>
      <c r="AR1819" s="641" t="str">
        <f t="shared" ca="1" si="153"/>
        <v/>
      </c>
      <c r="AS1819" s="641"/>
      <c r="AT1819" s="641" t="str">
        <f t="shared" ca="1" si="154"/>
        <v/>
      </c>
      <c r="AU1819" s="641"/>
      <c r="AV1819" s="641" t="str">
        <f t="shared" ca="1" si="155"/>
        <v/>
      </c>
      <c r="AW1819" s="641"/>
      <c r="AX1819" s="641" t="str">
        <f t="shared" ca="1" si="156"/>
        <v/>
      </c>
      <c r="AY1819" s="641"/>
      <c r="AZ1819" s="19" t="str">
        <f t="shared" ca="1" si="157"/>
        <v/>
      </c>
      <c r="BA1819" s="136" t="str">
        <f t="shared" ca="1" si="158"/>
        <v/>
      </c>
      <c r="BB1819" s="641" t="str">
        <f t="shared" ca="1" si="159"/>
        <v/>
      </c>
      <c r="BC1819" s="641"/>
      <c r="BD1819" s="641" t="str">
        <f t="shared" ca="1" si="160"/>
        <v/>
      </c>
      <c r="BE1819" s="641"/>
      <c r="BF1819" s="641" t="str">
        <f t="shared" ca="1" si="161"/>
        <v/>
      </c>
      <c r="BG1819" s="641"/>
      <c r="BH1819" s="641" t="str">
        <f t="shared" ca="1" si="162"/>
        <v/>
      </c>
      <c r="BI1819" s="641"/>
      <c r="BJ1819" s="19" t="str">
        <f t="shared" ca="1" si="163"/>
        <v/>
      </c>
      <c r="BK1819" s="136" t="str">
        <f t="shared" ca="1" si="164"/>
        <v/>
      </c>
      <c r="BL1819" s="641" t="str">
        <f t="shared" ca="1" si="165"/>
        <v/>
      </c>
      <c r="BM1819" s="641"/>
      <c r="BN1819" s="641" t="str">
        <f t="shared" ca="1" si="166"/>
        <v/>
      </c>
      <c r="BO1819" s="641"/>
      <c r="BP1819" s="641" t="str">
        <f t="shared" ca="1" si="167"/>
        <v/>
      </c>
      <c r="BQ1819" s="641"/>
      <c r="BR1819" s="641" t="str">
        <f t="shared" ca="1" si="168"/>
        <v/>
      </c>
      <c r="BS1819" s="641"/>
      <c r="BT1819" s="19" t="str">
        <f t="shared" ca="1" si="169"/>
        <v/>
      </c>
      <c r="BU1819" s="136" t="str">
        <f t="shared" ca="1" si="170"/>
        <v/>
      </c>
      <c r="BV1819" s="641" t="str">
        <f t="shared" ca="1" si="171"/>
        <v/>
      </c>
      <c r="BW1819" s="641"/>
      <c r="BX1819" s="641" t="str">
        <f t="shared" ca="1" si="172"/>
        <v/>
      </c>
      <c r="BY1819" s="641"/>
      <c r="BZ1819" s="641" t="str">
        <f t="shared" ca="1" si="173"/>
        <v/>
      </c>
      <c r="CA1819" s="641"/>
      <c r="CB1819" s="641" t="str">
        <f t="shared" ca="1" si="174"/>
        <v/>
      </c>
      <c r="CC1819" s="641"/>
      <c r="CE1819" s="136" t="str">
        <f t="shared" ca="1" si="175"/>
        <v/>
      </c>
      <c r="CF1819" s="641" t="str">
        <f t="shared" ca="1" si="176"/>
        <v/>
      </c>
      <c r="CG1819" s="641"/>
      <c r="CH1819" s="641" t="str">
        <f t="shared" ca="1" si="177"/>
        <v/>
      </c>
      <c r="CI1819" s="641"/>
      <c r="CJ1819" s="641" t="str">
        <f t="shared" ca="1" si="178"/>
        <v/>
      </c>
      <c r="CK1819" s="641"/>
      <c r="CL1819" s="641" t="str">
        <f t="shared" ca="1" si="179"/>
        <v/>
      </c>
      <c r="CM1819" s="641"/>
      <c r="CO1819" s="136" t="str">
        <f t="shared" ca="1" si="180"/>
        <v/>
      </c>
      <c r="CP1819" s="641" t="str">
        <f t="shared" ca="1" si="181"/>
        <v/>
      </c>
      <c r="CQ1819" s="641"/>
      <c r="CR1819" s="641" t="str">
        <f t="shared" ca="1" si="182"/>
        <v/>
      </c>
      <c r="CS1819" s="641"/>
      <c r="CT1819" s="641" t="str">
        <f t="shared" ca="1" si="183"/>
        <v/>
      </c>
      <c r="CU1819" s="641"/>
      <c r="CV1819" s="641" t="str">
        <f t="shared" ca="1" si="184"/>
        <v/>
      </c>
      <c r="CW1819" s="641"/>
      <c r="CY1819" s="136" t="str">
        <f t="shared" ca="1" si="185"/>
        <v/>
      </c>
      <c r="CZ1819" s="641" t="str">
        <f t="shared" ca="1" si="186"/>
        <v/>
      </c>
      <c r="DA1819" s="641"/>
      <c r="DB1819" s="641" t="str">
        <f t="shared" ca="1" si="187"/>
        <v/>
      </c>
      <c r="DC1819" s="641"/>
      <c r="DD1819" s="641" t="str">
        <f t="shared" ca="1" si="188"/>
        <v/>
      </c>
      <c r="DE1819" s="641"/>
      <c r="DF1819" s="641" t="str">
        <f t="shared" ca="1" si="189"/>
        <v/>
      </c>
      <c r="DG1819" s="641"/>
      <c r="DI1819" s="136" t="str">
        <f t="shared" ca="1" si="190"/>
        <v/>
      </c>
      <c r="DJ1819" s="641" t="str">
        <f t="shared" ca="1" si="191"/>
        <v/>
      </c>
      <c r="DK1819" s="641"/>
      <c r="DL1819" s="641" t="str">
        <f t="shared" ca="1" si="192"/>
        <v/>
      </c>
      <c r="DM1819" s="641"/>
      <c r="DN1819" s="641" t="str">
        <f t="shared" ca="1" si="193"/>
        <v/>
      </c>
      <c r="DO1819" s="641"/>
      <c r="DP1819" s="641" t="str">
        <f t="shared" ca="1" si="194"/>
        <v/>
      </c>
      <c r="DQ1819" s="641"/>
      <c r="DS1819" s="136" t="str">
        <f t="shared" ca="1" si="195"/>
        <v/>
      </c>
      <c r="DT1819" s="641" t="str">
        <f t="shared" ca="1" si="196"/>
        <v/>
      </c>
      <c r="DU1819" s="641"/>
      <c r="DV1819" s="641" t="str">
        <f t="shared" ca="1" si="197"/>
        <v/>
      </c>
      <c r="DW1819" s="641"/>
      <c r="DX1819" s="641" t="str">
        <f t="shared" ca="1" si="198"/>
        <v/>
      </c>
      <c r="DY1819" s="641"/>
      <c r="DZ1819" s="641" t="str">
        <f t="shared" ca="1" si="199"/>
        <v/>
      </c>
      <c r="EA1819" s="641"/>
      <c r="EC1819" s="136" t="str">
        <f t="shared" ca="1" si="200"/>
        <v/>
      </c>
      <c r="ED1819" s="641" t="str">
        <f t="shared" ca="1" si="201"/>
        <v/>
      </c>
      <c r="EE1819" s="641"/>
      <c r="EF1819" s="641" t="str">
        <f t="shared" ca="1" si="202"/>
        <v/>
      </c>
      <c r="EG1819" s="641"/>
      <c r="EH1819" s="641" t="str">
        <f t="shared" ca="1" si="203"/>
        <v/>
      </c>
      <c r="EI1819" s="641"/>
      <c r="EJ1819" s="641" t="str">
        <f t="shared" ca="1" si="204"/>
        <v/>
      </c>
      <c r="EK1819" s="641"/>
      <c r="EM1819" s="136" t="str">
        <f t="shared" ca="1" si="205"/>
        <v/>
      </c>
      <c r="EN1819" s="641" t="str">
        <f t="shared" ca="1" si="206"/>
        <v/>
      </c>
      <c r="EO1819" s="641"/>
      <c r="EP1819" s="641" t="str">
        <f t="shared" ca="1" si="207"/>
        <v/>
      </c>
      <c r="EQ1819" s="641"/>
      <c r="ER1819" s="641" t="str">
        <f t="shared" ca="1" si="208"/>
        <v/>
      </c>
      <c r="ES1819" s="641"/>
      <c r="ET1819" s="641" t="str">
        <f t="shared" ca="1" si="209"/>
        <v/>
      </c>
      <c r="EU1819" s="641"/>
      <c r="EW1819" s="136" t="str">
        <f t="shared" ca="1" si="210"/>
        <v/>
      </c>
      <c r="EX1819" s="641" t="str">
        <f t="shared" ca="1" si="211"/>
        <v/>
      </c>
      <c r="EY1819" s="641"/>
      <c r="EZ1819" s="641" t="str">
        <f t="shared" ca="1" si="212"/>
        <v/>
      </c>
      <c r="FA1819" s="641"/>
      <c r="FB1819" s="641" t="str">
        <f t="shared" ca="1" si="213"/>
        <v/>
      </c>
      <c r="FC1819" s="641"/>
      <c r="FD1819" s="641" t="str">
        <f t="shared" ca="1" si="214"/>
        <v/>
      </c>
      <c r="FE1819" s="641"/>
      <c r="FG1819" s="136" t="str">
        <f t="shared" ca="1" si="215"/>
        <v/>
      </c>
      <c r="FH1819" s="641" t="str">
        <f t="shared" ca="1" si="216"/>
        <v/>
      </c>
      <c r="FI1819" s="641"/>
      <c r="FJ1819" s="641" t="str">
        <f t="shared" ca="1" si="217"/>
        <v/>
      </c>
      <c r="FK1819" s="641"/>
      <c r="FL1819" s="641" t="str">
        <f t="shared" ca="1" si="218"/>
        <v/>
      </c>
      <c r="FM1819" s="641"/>
      <c r="FN1819" s="641" t="str">
        <f t="shared" ca="1" si="219"/>
        <v/>
      </c>
      <c r="FO1819" s="641"/>
    </row>
    <row r="1820" spans="1:172" hidden="1">
      <c r="A1820" s="19">
        <v>11</v>
      </c>
      <c r="B1820" s="19" t="str">
        <f ca="1">IF(ISERROR(INDEX(WS,ROWS($A$1810:$A1820))),"",MID(INDEX(WS,ROWS($A$1810:$A1820)), FIND("]",INDEX(WS,ROWS($A$1810:$A1820)))+1,32))&amp;T(NOW())</f>
        <v/>
      </c>
      <c r="C1820" s="136" t="str">
        <f t="shared" ca="1" si="128"/>
        <v/>
      </c>
      <c r="D1820" s="641" t="str">
        <f t="shared" ca="1" si="129"/>
        <v/>
      </c>
      <c r="E1820" s="641"/>
      <c r="F1820" s="641" t="str">
        <f t="shared" ca="1" si="130"/>
        <v/>
      </c>
      <c r="G1820" s="641"/>
      <c r="H1820" s="641" t="str">
        <f t="shared" ca="1" si="131"/>
        <v/>
      </c>
      <c r="I1820" s="641"/>
      <c r="J1820" s="641" t="str">
        <f t="shared" ca="1" si="132"/>
        <v/>
      </c>
      <c r="K1820" s="641"/>
      <c r="L1820" s="210"/>
      <c r="M1820" s="136" t="str">
        <f t="shared" ca="1" si="134"/>
        <v/>
      </c>
      <c r="N1820" s="641" t="str">
        <f t="shared" ca="1" si="135"/>
        <v/>
      </c>
      <c r="O1820" s="641"/>
      <c r="P1820" s="641" t="str">
        <f t="shared" ca="1" si="136"/>
        <v/>
      </c>
      <c r="Q1820" s="641"/>
      <c r="R1820" s="641" t="str">
        <f t="shared" ca="1" si="137"/>
        <v/>
      </c>
      <c r="S1820" s="641"/>
      <c r="T1820" s="641" t="str">
        <f t="shared" ca="1" si="138"/>
        <v/>
      </c>
      <c r="U1820" s="641"/>
      <c r="V1820" s="19" t="str">
        <f t="shared" ca="1" si="139"/>
        <v/>
      </c>
      <c r="W1820" s="136" t="str">
        <f t="shared" ca="1" si="140"/>
        <v/>
      </c>
      <c r="X1820" s="641" t="str">
        <f t="shared" ca="1" si="141"/>
        <v/>
      </c>
      <c r="Y1820" s="641"/>
      <c r="Z1820" s="641" t="str">
        <f t="shared" ca="1" si="142"/>
        <v/>
      </c>
      <c r="AA1820" s="641"/>
      <c r="AB1820" s="641" t="str">
        <f t="shared" ca="1" si="143"/>
        <v/>
      </c>
      <c r="AC1820" s="641"/>
      <c r="AD1820" s="641" t="str">
        <f t="shared" ca="1" si="144"/>
        <v/>
      </c>
      <c r="AE1820" s="641"/>
      <c r="AF1820" s="19" t="str">
        <f t="shared" ca="1" si="145"/>
        <v/>
      </c>
      <c r="AG1820" s="136" t="str">
        <f t="shared" ca="1" si="146"/>
        <v/>
      </c>
      <c r="AH1820" s="641" t="str">
        <f t="shared" ca="1" si="147"/>
        <v/>
      </c>
      <c r="AI1820" s="641"/>
      <c r="AJ1820" s="641" t="str">
        <f t="shared" ca="1" si="148"/>
        <v/>
      </c>
      <c r="AK1820" s="641"/>
      <c r="AL1820" s="641" t="str">
        <f t="shared" ca="1" si="149"/>
        <v/>
      </c>
      <c r="AM1820" s="641"/>
      <c r="AN1820" s="641" t="str">
        <f t="shared" ca="1" si="150"/>
        <v/>
      </c>
      <c r="AO1820" s="641"/>
      <c r="AP1820" s="19" t="str">
        <f t="shared" ca="1" si="151"/>
        <v/>
      </c>
      <c r="AQ1820" s="136" t="str">
        <f t="shared" ca="1" si="152"/>
        <v/>
      </c>
      <c r="AR1820" s="641" t="str">
        <f t="shared" ca="1" si="153"/>
        <v/>
      </c>
      <c r="AS1820" s="641"/>
      <c r="AT1820" s="641" t="str">
        <f t="shared" ca="1" si="154"/>
        <v/>
      </c>
      <c r="AU1820" s="641"/>
      <c r="AV1820" s="641" t="str">
        <f t="shared" ca="1" si="155"/>
        <v/>
      </c>
      <c r="AW1820" s="641"/>
      <c r="AX1820" s="641" t="str">
        <f t="shared" ca="1" si="156"/>
        <v/>
      </c>
      <c r="AY1820" s="641"/>
      <c r="AZ1820" s="19" t="str">
        <f t="shared" ca="1" si="157"/>
        <v/>
      </c>
      <c r="BA1820" s="136" t="str">
        <f t="shared" ca="1" si="158"/>
        <v/>
      </c>
      <c r="BB1820" s="641" t="str">
        <f t="shared" ca="1" si="159"/>
        <v/>
      </c>
      <c r="BC1820" s="641"/>
      <c r="BD1820" s="641" t="str">
        <f t="shared" ca="1" si="160"/>
        <v/>
      </c>
      <c r="BE1820" s="641"/>
      <c r="BF1820" s="641" t="str">
        <f t="shared" ca="1" si="161"/>
        <v/>
      </c>
      <c r="BG1820" s="641"/>
      <c r="BH1820" s="641" t="str">
        <f t="shared" ca="1" si="162"/>
        <v/>
      </c>
      <c r="BI1820" s="641"/>
      <c r="BJ1820" s="19" t="str">
        <f t="shared" ca="1" si="163"/>
        <v/>
      </c>
      <c r="BK1820" s="136" t="str">
        <f t="shared" ca="1" si="164"/>
        <v/>
      </c>
      <c r="BL1820" s="641" t="str">
        <f t="shared" ca="1" si="165"/>
        <v/>
      </c>
      <c r="BM1820" s="641"/>
      <c r="BN1820" s="641" t="str">
        <f t="shared" ca="1" si="166"/>
        <v/>
      </c>
      <c r="BO1820" s="641"/>
      <c r="BP1820" s="641" t="str">
        <f t="shared" ca="1" si="167"/>
        <v/>
      </c>
      <c r="BQ1820" s="641"/>
      <c r="BR1820" s="641" t="str">
        <f t="shared" ca="1" si="168"/>
        <v/>
      </c>
      <c r="BS1820" s="641"/>
      <c r="BT1820" s="19" t="str">
        <f t="shared" ca="1" si="169"/>
        <v/>
      </c>
      <c r="BU1820" s="136" t="str">
        <f t="shared" ca="1" si="170"/>
        <v/>
      </c>
      <c r="BV1820" s="641" t="str">
        <f t="shared" ca="1" si="171"/>
        <v/>
      </c>
      <c r="BW1820" s="641"/>
      <c r="BX1820" s="641" t="str">
        <f t="shared" ca="1" si="172"/>
        <v/>
      </c>
      <c r="BY1820" s="641"/>
      <c r="BZ1820" s="641" t="str">
        <f t="shared" ca="1" si="173"/>
        <v/>
      </c>
      <c r="CA1820" s="641"/>
      <c r="CB1820" s="641" t="str">
        <f t="shared" ca="1" si="174"/>
        <v/>
      </c>
      <c r="CC1820" s="641"/>
      <c r="CE1820" s="136" t="str">
        <f t="shared" ca="1" si="175"/>
        <v/>
      </c>
      <c r="CF1820" s="641" t="str">
        <f t="shared" ca="1" si="176"/>
        <v/>
      </c>
      <c r="CG1820" s="641"/>
      <c r="CH1820" s="641" t="str">
        <f t="shared" ca="1" si="177"/>
        <v/>
      </c>
      <c r="CI1820" s="641"/>
      <c r="CJ1820" s="641" t="str">
        <f t="shared" ca="1" si="178"/>
        <v/>
      </c>
      <c r="CK1820" s="641"/>
      <c r="CL1820" s="641" t="str">
        <f t="shared" ca="1" si="179"/>
        <v/>
      </c>
      <c r="CM1820" s="641"/>
      <c r="CO1820" s="136" t="str">
        <f t="shared" ca="1" si="180"/>
        <v/>
      </c>
      <c r="CP1820" s="641" t="str">
        <f t="shared" ca="1" si="181"/>
        <v/>
      </c>
      <c r="CQ1820" s="641"/>
      <c r="CR1820" s="641" t="str">
        <f t="shared" ca="1" si="182"/>
        <v/>
      </c>
      <c r="CS1820" s="641"/>
      <c r="CT1820" s="641" t="str">
        <f t="shared" ca="1" si="183"/>
        <v/>
      </c>
      <c r="CU1820" s="641"/>
      <c r="CV1820" s="641" t="str">
        <f t="shared" ca="1" si="184"/>
        <v/>
      </c>
      <c r="CW1820" s="641"/>
      <c r="CY1820" s="136" t="str">
        <f t="shared" ca="1" si="185"/>
        <v/>
      </c>
      <c r="CZ1820" s="641" t="str">
        <f t="shared" ca="1" si="186"/>
        <v/>
      </c>
      <c r="DA1820" s="641"/>
      <c r="DB1820" s="641" t="str">
        <f t="shared" ca="1" si="187"/>
        <v/>
      </c>
      <c r="DC1820" s="641"/>
      <c r="DD1820" s="641" t="str">
        <f t="shared" ca="1" si="188"/>
        <v/>
      </c>
      <c r="DE1820" s="641"/>
      <c r="DF1820" s="641" t="str">
        <f t="shared" ca="1" si="189"/>
        <v/>
      </c>
      <c r="DG1820" s="641"/>
      <c r="DI1820" s="136" t="str">
        <f t="shared" ca="1" si="190"/>
        <v/>
      </c>
      <c r="DJ1820" s="641" t="str">
        <f t="shared" ca="1" si="191"/>
        <v/>
      </c>
      <c r="DK1820" s="641"/>
      <c r="DL1820" s="641" t="str">
        <f t="shared" ca="1" si="192"/>
        <v/>
      </c>
      <c r="DM1820" s="641"/>
      <c r="DN1820" s="641" t="str">
        <f t="shared" ca="1" si="193"/>
        <v/>
      </c>
      <c r="DO1820" s="641"/>
      <c r="DP1820" s="641" t="str">
        <f t="shared" ca="1" si="194"/>
        <v/>
      </c>
      <c r="DQ1820" s="641"/>
      <c r="DS1820" s="136" t="str">
        <f t="shared" ca="1" si="195"/>
        <v/>
      </c>
      <c r="DT1820" s="641" t="str">
        <f t="shared" ca="1" si="196"/>
        <v/>
      </c>
      <c r="DU1820" s="641"/>
      <c r="DV1820" s="641" t="str">
        <f t="shared" ca="1" si="197"/>
        <v/>
      </c>
      <c r="DW1820" s="641"/>
      <c r="DX1820" s="641" t="str">
        <f t="shared" ca="1" si="198"/>
        <v/>
      </c>
      <c r="DY1820" s="641"/>
      <c r="DZ1820" s="641" t="str">
        <f t="shared" ca="1" si="199"/>
        <v/>
      </c>
      <c r="EA1820" s="641"/>
      <c r="EC1820" s="136" t="str">
        <f t="shared" ca="1" si="200"/>
        <v/>
      </c>
      <c r="ED1820" s="641" t="str">
        <f t="shared" ca="1" si="201"/>
        <v/>
      </c>
      <c r="EE1820" s="641"/>
      <c r="EF1820" s="641" t="str">
        <f t="shared" ca="1" si="202"/>
        <v/>
      </c>
      <c r="EG1820" s="641"/>
      <c r="EH1820" s="641" t="str">
        <f t="shared" ca="1" si="203"/>
        <v/>
      </c>
      <c r="EI1820" s="641"/>
      <c r="EJ1820" s="641" t="str">
        <f t="shared" ca="1" si="204"/>
        <v/>
      </c>
      <c r="EK1820" s="641"/>
      <c r="EM1820" s="136" t="str">
        <f t="shared" ca="1" si="205"/>
        <v/>
      </c>
      <c r="EN1820" s="641" t="str">
        <f t="shared" ca="1" si="206"/>
        <v/>
      </c>
      <c r="EO1820" s="641"/>
      <c r="EP1820" s="641" t="str">
        <f t="shared" ca="1" si="207"/>
        <v/>
      </c>
      <c r="EQ1820" s="641"/>
      <c r="ER1820" s="641" t="str">
        <f t="shared" ca="1" si="208"/>
        <v/>
      </c>
      <c r="ES1820" s="641"/>
      <c r="ET1820" s="641" t="str">
        <f t="shared" ca="1" si="209"/>
        <v/>
      </c>
      <c r="EU1820" s="641"/>
      <c r="EW1820" s="136" t="str">
        <f t="shared" ca="1" si="210"/>
        <v/>
      </c>
      <c r="EX1820" s="641" t="str">
        <f t="shared" ca="1" si="211"/>
        <v/>
      </c>
      <c r="EY1820" s="641"/>
      <c r="EZ1820" s="641" t="str">
        <f t="shared" ca="1" si="212"/>
        <v/>
      </c>
      <c r="FA1820" s="641"/>
      <c r="FB1820" s="641" t="str">
        <f t="shared" ca="1" si="213"/>
        <v/>
      </c>
      <c r="FC1820" s="641"/>
      <c r="FD1820" s="641" t="str">
        <f t="shared" ca="1" si="214"/>
        <v/>
      </c>
      <c r="FE1820" s="641"/>
      <c r="FG1820" s="136" t="str">
        <f t="shared" ca="1" si="215"/>
        <v/>
      </c>
      <c r="FH1820" s="641" t="str">
        <f t="shared" ca="1" si="216"/>
        <v/>
      </c>
      <c r="FI1820" s="641"/>
      <c r="FJ1820" s="641" t="str">
        <f t="shared" ca="1" si="217"/>
        <v/>
      </c>
      <c r="FK1820" s="641"/>
      <c r="FL1820" s="641" t="str">
        <f t="shared" ca="1" si="218"/>
        <v/>
      </c>
      <c r="FM1820" s="641"/>
      <c r="FN1820" s="641" t="str">
        <f t="shared" ca="1" si="219"/>
        <v/>
      </c>
      <c r="FO1820" s="641"/>
    </row>
    <row r="1821" spans="1:172" hidden="1">
      <c r="A1821" s="19">
        <v>12</v>
      </c>
      <c r="B1821" s="19" t="str">
        <f ca="1">IF(ISERROR(INDEX(WS,ROWS($A$1810:$A1821))),"",MID(INDEX(WS,ROWS($A$1810:$A1821)), FIND("]",INDEX(WS,ROWS($A$1810:$A1821)))+1,32))&amp;T(NOW())</f>
        <v/>
      </c>
      <c r="C1821" s="136" t="str">
        <f t="shared" ca="1" si="128"/>
        <v/>
      </c>
      <c r="D1821" s="641" t="str">
        <f t="shared" ca="1" si="129"/>
        <v/>
      </c>
      <c r="E1821" s="641"/>
      <c r="F1821" s="641" t="str">
        <f t="shared" ca="1" si="130"/>
        <v/>
      </c>
      <c r="G1821" s="641"/>
      <c r="H1821" s="641" t="str">
        <f t="shared" ca="1" si="131"/>
        <v/>
      </c>
      <c r="I1821" s="641"/>
      <c r="J1821" s="641" t="str">
        <f t="shared" ca="1" si="132"/>
        <v/>
      </c>
      <c r="K1821" s="641"/>
      <c r="L1821" s="210"/>
      <c r="M1821" s="136" t="str">
        <f t="shared" ca="1" si="134"/>
        <v/>
      </c>
      <c r="N1821" s="641" t="str">
        <f t="shared" ca="1" si="135"/>
        <v/>
      </c>
      <c r="O1821" s="641"/>
      <c r="P1821" s="641" t="str">
        <f t="shared" ca="1" si="136"/>
        <v/>
      </c>
      <c r="Q1821" s="641"/>
      <c r="R1821" s="641" t="str">
        <f t="shared" ca="1" si="137"/>
        <v/>
      </c>
      <c r="S1821" s="641"/>
      <c r="T1821" s="641" t="str">
        <f t="shared" ca="1" si="138"/>
        <v/>
      </c>
      <c r="U1821" s="641"/>
      <c r="V1821" s="19" t="str">
        <f t="shared" ca="1" si="139"/>
        <v/>
      </c>
      <c r="W1821" s="136" t="str">
        <f t="shared" ca="1" si="140"/>
        <v/>
      </c>
      <c r="X1821" s="641" t="str">
        <f t="shared" ca="1" si="141"/>
        <v/>
      </c>
      <c r="Y1821" s="641"/>
      <c r="Z1821" s="641" t="str">
        <f t="shared" ca="1" si="142"/>
        <v/>
      </c>
      <c r="AA1821" s="641"/>
      <c r="AB1821" s="641" t="str">
        <f t="shared" ca="1" si="143"/>
        <v/>
      </c>
      <c r="AC1821" s="641"/>
      <c r="AD1821" s="641" t="str">
        <f t="shared" ca="1" si="144"/>
        <v/>
      </c>
      <c r="AE1821" s="641"/>
      <c r="AF1821" s="19" t="str">
        <f t="shared" ca="1" si="145"/>
        <v/>
      </c>
      <c r="AG1821" s="136" t="str">
        <f t="shared" ca="1" si="146"/>
        <v/>
      </c>
      <c r="AH1821" s="641" t="str">
        <f t="shared" ca="1" si="147"/>
        <v/>
      </c>
      <c r="AI1821" s="641"/>
      <c r="AJ1821" s="641" t="str">
        <f t="shared" ca="1" si="148"/>
        <v/>
      </c>
      <c r="AK1821" s="641"/>
      <c r="AL1821" s="641" t="str">
        <f t="shared" ca="1" si="149"/>
        <v/>
      </c>
      <c r="AM1821" s="641"/>
      <c r="AN1821" s="641" t="str">
        <f t="shared" ca="1" si="150"/>
        <v/>
      </c>
      <c r="AO1821" s="641"/>
      <c r="AP1821" s="19" t="str">
        <f t="shared" ca="1" si="151"/>
        <v/>
      </c>
      <c r="AQ1821" s="136" t="str">
        <f t="shared" ca="1" si="152"/>
        <v/>
      </c>
      <c r="AR1821" s="641" t="str">
        <f t="shared" ca="1" si="153"/>
        <v/>
      </c>
      <c r="AS1821" s="641"/>
      <c r="AT1821" s="641" t="str">
        <f t="shared" ca="1" si="154"/>
        <v/>
      </c>
      <c r="AU1821" s="641"/>
      <c r="AV1821" s="641" t="str">
        <f t="shared" ca="1" si="155"/>
        <v/>
      </c>
      <c r="AW1821" s="641"/>
      <c r="AX1821" s="641" t="str">
        <f t="shared" ca="1" si="156"/>
        <v/>
      </c>
      <c r="AY1821" s="641"/>
      <c r="AZ1821" s="19" t="str">
        <f t="shared" ca="1" si="157"/>
        <v/>
      </c>
      <c r="BA1821" s="136" t="str">
        <f t="shared" ca="1" si="158"/>
        <v/>
      </c>
      <c r="BB1821" s="641" t="str">
        <f t="shared" ca="1" si="159"/>
        <v/>
      </c>
      <c r="BC1821" s="641"/>
      <c r="BD1821" s="641" t="str">
        <f t="shared" ca="1" si="160"/>
        <v/>
      </c>
      <c r="BE1821" s="641"/>
      <c r="BF1821" s="641" t="str">
        <f t="shared" ca="1" si="161"/>
        <v/>
      </c>
      <c r="BG1821" s="641"/>
      <c r="BH1821" s="641" t="str">
        <f t="shared" ca="1" si="162"/>
        <v/>
      </c>
      <c r="BI1821" s="641"/>
      <c r="BJ1821" s="19" t="str">
        <f t="shared" ca="1" si="163"/>
        <v/>
      </c>
      <c r="BK1821" s="136" t="str">
        <f t="shared" ca="1" si="164"/>
        <v/>
      </c>
      <c r="BL1821" s="641" t="str">
        <f t="shared" ca="1" si="165"/>
        <v/>
      </c>
      <c r="BM1821" s="641"/>
      <c r="BN1821" s="641" t="str">
        <f t="shared" ca="1" si="166"/>
        <v/>
      </c>
      <c r="BO1821" s="641"/>
      <c r="BP1821" s="641" t="str">
        <f t="shared" ca="1" si="167"/>
        <v/>
      </c>
      <c r="BQ1821" s="641"/>
      <c r="BR1821" s="641" t="str">
        <f t="shared" ca="1" si="168"/>
        <v/>
      </c>
      <c r="BS1821" s="641"/>
      <c r="BT1821" s="19" t="str">
        <f t="shared" ca="1" si="169"/>
        <v/>
      </c>
      <c r="BU1821" s="136" t="str">
        <f t="shared" ca="1" si="170"/>
        <v/>
      </c>
      <c r="BV1821" s="641" t="str">
        <f t="shared" ca="1" si="171"/>
        <v/>
      </c>
      <c r="BW1821" s="641"/>
      <c r="BX1821" s="641" t="str">
        <f t="shared" ca="1" si="172"/>
        <v/>
      </c>
      <c r="BY1821" s="641"/>
      <c r="BZ1821" s="641" t="str">
        <f t="shared" ca="1" si="173"/>
        <v/>
      </c>
      <c r="CA1821" s="641"/>
      <c r="CB1821" s="641" t="str">
        <f t="shared" ca="1" si="174"/>
        <v/>
      </c>
      <c r="CC1821" s="641"/>
      <c r="CE1821" s="136" t="str">
        <f t="shared" ca="1" si="175"/>
        <v/>
      </c>
      <c r="CF1821" s="641" t="str">
        <f t="shared" ca="1" si="176"/>
        <v/>
      </c>
      <c r="CG1821" s="641"/>
      <c r="CH1821" s="641" t="str">
        <f t="shared" ca="1" si="177"/>
        <v/>
      </c>
      <c r="CI1821" s="641"/>
      <c r="CJ1821" s="641" t="str">
        <f t="shared" ca="1" si="178"/>
        <v/>
      </c>
      <c r="CK1821" s="641"/>
      <c r="CL1821" s="641" t="str">
        <f t="shared" ca="1" si="179"/>
        <v/>
      </c>
      <c r="CM1821" s="641"/>
      <c r="CO1821" s="136" t="str">
        <f t="shared" ca="1" si="180"/>
        <v/>
      </c>
      <c r="CP1821" s="641" t="str">
        <f t="shared" ca="1" si="181"/>
        <v/>
      </c>
      <c r="CQ1821" s="641"/>
      <c r="CR1821" s="641" t="str">
        <f t="shared" ca="1" si="182"/>
        <v/>
      </c>
      <c r="CS1821" s="641"/>
      <c r="CT1821" s="641" t="str">
        <f t="shared" ca="1" si="183"/>
        <v/>
      </c>
      <c r="CU1821" s="641"/>
      <c r="CV1821" s="641" t="str">
        <f t="shared" ca="1" si="184"/>
        <v/>
      </c>
      <c r="CW1821" s="641"/>
      <c r="CY1821" s="136" t="str">
        <f t="shared" ca="1" si="185"/>
        <v/>
      </c>
      <c r="CZ1821" s="641" t="str">
        <f t="shared" ca="1" si="186"/>
        <v/>
      </c>
      <c r="DA1821" s="641"/>
      <c r="DB1821" s="641" t="str">
        <f t="shared" ca="1" si="187"/>
        <v/>
      </c>
      <c r="DC1821" s="641"/>
      <c r="DD1821" s="641" t="str">
        <f t="shared" ca="1" si="188"/>
        <v/>
      </c>
      <c r="DE1821" s="641"/>
      <c r="DF1821" s="641" t="str">
        <f t="shared" ca="1" si="189"/>
        <v/>
      </c>
      <c r="DG1821" s="641"/>
      <c r="DI1821" s="136" t="str">
        <f t="shared" ca="1" si="190"/>
        <v/>
      </c>
      <c r="DJ1821" s="641" t="str">
        <f t="shared" ca="1" si="191"/>
        <v/>
      </c>
      <c r="DK1821" s="641"/>
      <c r="DL1821" s="641" t="str">
        <f t="shared" ca="1" si="192"/>
        <v/>
      </c>
      <c r="DM1821" s="641"/>
      <c r="DN1821" s="641" t="str">
        <f t="shared" ca="1" si="193"/>
        <v/>
      </c>
      <c r="DO1821" s="641"/>
      <c r="DP1821" s="641" t="str">
        <f t="shared" ca="1" si="194"/>
        <v/>
      </c>
      <c r="DQ1821" s="641"/>
      <c r="DS1821" s="136" t="str">
        <f t="shared" ca="1" si="195"/>
        <v/>
      </c>
      <c r="DT1821" s="641" t="str">
        <f t="shared" ca="1" si="196"/>
        <v/>
      </c>
      <c r="DU1821" s="641"/>
      <c r="DV1821" s="641" t="str">
        <f t="shared" ca="1" si="197"/>
        <v/>
      </c>
      <c r="DW1821" s="641"/>
      <c r="DX1821" s="641" t="str">
        <f t="shared" ca="1" si="198"/>
        <v/>
      </c>
      <c r="DY1821" s="641"/>
      <c r="DZ1821" s="641" t="str">
        <f t="shared" ca="1" si="199"/>
        <v/>
      </c>
      <c r="EA1821" s="641"/>
      <c r="EC1821" s="136" t="str">
        <f t="shared" ca="1" si="200"/>
        <v/>
      </c>
      <c r="ED1821" s="641" t="str">
        <f t="shared" ca="1" si="201"/>
        <v/>
      </c>
      <c r="EE1821" s="641"/>
      <c r="EF1821" s="641" t="str">
        <f t="shared" ca="1" si="202"/>
        <v/>
      </c>
      <c r="EG1821" s="641"/>
      <c r="EH1821" s="641" t="str">
        <f t="shared" ca="1" si="203"/>
        <v/>
      </c>
      <c r="EI1821" s="641"/>
      <c r="EJ1821" s="641" t="str">
        <f t="shared" ca="1" si="204"/>
        <v/>
      </c>
      <c r="EK1821" s="641"/>
      <c r="EM1821" s="136" t="str">
        <f t="shared" ca="1" si="205"/>
        <v/>
      </c>
      <c r="EN1821" s="641" t="str">
        <f t="shared" ca="1" si="206"/>
        <v/>
      </c>
      <c r="EO1821" s="641"/>
      <c r="EP1821" s="641" t="str">
        <f t="shared" ca="1" si="207"/>
        <v/>
      </c>
      <c r="EQ1821" s="641"/>
      <c r="ER1821" s="641" t="str">
        <f t="shared" ca="1" si="208"/>
        <v/>
      </c>
      <c r="ES1821" s="641"/>
      <c r="ET1821" s="641" t="str">
        <f t="shared" ca="1" si="209"/>
        <v/>
      </c>
      <c r="EU1821" s="641"/>
      <c r="EW1821" s="136" t="str">
        <f t="shared" ca="1" si="210"/>
        <v/>
      </c>
      <c r="EX1821" s="641" t="str">
        <f t="shared" ca="1" si="211"/>
        <v/>
      </c>
      <c r="EY1821" s="641"/>
      <c r="EZ1821" s="641" t="str">
        <f t="shared" ca="1" si="212"/>
        <v/>
      </c>
      <c r="FA1821" s="641"/>
      <c r="FB1821" s="641" t="str">
        <f t="shared" ca="1" si="213"/>
        <v/>
      </c>
      <c r="FC1821" s="641"/>
      <c r="FD1821" s="641" t="str">
        <f t="shared" ca="1" si="214"/>
        <v/>
      </c>
      <c r="FE1821" s="641"/>
      <c r="FG1821" s="136" t="str">
        <f t="shared" ca="1" si="215"/>
        <v/>
      </c>
      <c r="FH1821" s="641" t="str">
        <f t="shared" ca="1" si="216"/>
        <v/>
      </c>
      <c r="FI1821" s="641"/>
      <c r="FJ1821" s="641" t="str">
        <f t="shared" ca="1" si="217"/>
        <v/>
      </c>
      <c r="FK1821" s="641"/>
      <c r="FL1821" s="641" t="str">
        <f t="shared" ca="1" si="218"/>
        <v/>
      </c>
      <c r="FM1821" s="641"/>
      <c r="FN1821" s="641" t="str">
        <f t="shared" ca="1" si="219"/>
        <v/>
      </c>
      <c r="FO1821" s="641"/>
    </row>
    <row r="1822" spans="1:172" hidden="1">
      <c r="A1822" s="19">
        <v>13</v>
      </c>
      <c r="B1822" s="19" t="str">
        <f ca="1">IF(ISERROR(INDEX(WS,ROWS($A$1810:$A1822))),"",MID(INDEX(WS,ROWS($A$1810:$A1822)), FIND("]",INDEX(WS,ROWS($A$1810:$A1822)))+1,32))&amp;T(NOW())</f>
        <v/>
      </c>
      <c r="C1822" s="136" t="str">
        <f t="shared" ca="1" si="128"/>
        <v/>
      </c>
      <c r="D1822" s="641" t="str">
        <f t="shared" ca="1" si="129"/>
        <v/>
      </c>
      <c r="E1822" s="641"/>
      <c r="F1822" s="641" t="str">
        <f t="shared" ca="1" si="130"/>
        <v/>
      </c>
      <c r="G1822" s="641"/>
      <c r="H1822" s="641" t="str">
        <f t="shared" ca="1" si="131"/>
        <v/>
      </c>
      <c r="I1822" s="641"/>
      <c r="J1822" s="641" t="str">
        <f t="shared" ca="1" si="132"/>
        <v/>
      </c>
      <c r="K1822" s="641"/>
      <c r="L1822" s="210"/>
      <c r="M1822" s="136" t="str">
        <f t="shared" ca="1" si="134"/>
        <v/>
      </c>
      <c r="N1822" s="641" t="str">
        <f t="shared" ca="1" si="135"/>
        <v/>
      </c>
      <c r="O1822" s="641"/>
      <c r="P1822" s="641" t="str">
        <f t="shared" ca="1" si="136"/>
        <v/>
      </c>
      <c r="Q1822" s="641"/>
      <c r="R1822" s="641" t="str">
        <f t="shared" ca="1" si="137"/>
        <v/>
      </c>
      <c r="S1822" s="641"/>
      <c r="T1822" s="641" t="str">
        <f t="shared" ca="1" si="138"/>
        <v/>
      </c>
      <c r="U1822" s="641"/>
      <c r="V1822" s="19" t="str">
        <f t="shared" ca="1" si="139"/>
        <v/>
      </c>
      <c r="W1822" s="136" t="str">
        <f t="shared" ca="1" si="140"/>
        <v/>
      </c>
      <c r="X1822" s="641" t="str">
        <f t="shared" ca="1" si="141"/>
        <v/>
      </c>
      <c r="Y1822" s="641"/>
      <c r="Z1822" s="641" t="str">
        <f t="shared" ca="1" si="142"/>
        <v/>
      </c>
      <c r="AA1822" s="641"/>
      <c r="AB1822" s="641" t="str">
        <f t="shared" ca="1" si="143"/>
        <v/>
      </c>
      <c r="AC1822" s="641"/>
      <c r="AD1822" s="641" t="str">
        <f t="shared" ca="1" si="144"/>
        <v/>
      </c>
      <c r="AE1822" s="641"/>
      <c r="AF1822" s="19" t="str">
        <f t="shared" ca="1" si="145"/>
        <v/>
      </c>
      <c r="AG1822" s="136" t="str">
        <f t="shared" ca="1" si="146"/>
        <v/>
      </c>
      <c r="AH1822" s="641" t="str">
        <f t="shared" ca="1" si="147"/>
        <v/>
      </c>
      <c r="AI1822" s="641"/>
      <c r="AJ1822" s="641" t="str">
        <f t="shared" ca="1" si="148"/>
        <v/>
      </c>
      <c r="AK1822" s="641"/>
      <c r="AL1822" s="641" t="str">
        <f t="shared" ca="1" si="149"/>
        <v/>
      </c>
      <c r="AM1822" s="641"/>
      <c r="AN1822" s="641" t="str">
        <f t="shared" ca="1" si="150"/>
        <v/>
      </c>
      <c r="AO1822" s="641"/>
      <c r="AP1822" s="19" t="str">
        <f t="shared" ca="1" si="151"/>
        <v/>
      </c>
      <c r="AQ1822" s="136" t="str">
        <f t="shared" ca="1" si="152"/>
        <v/>
      </c>
      <c r="AR1822" s="641" t="str">
        <f t="shared" ca="1" si="153"/>
        <v/>
      </c>
      <c r="AS1822" s="641"/>
      <c r="AT1822" s="641" t="str">
        <f t="shared" ca="1" si="154"/>
        <v/>
      </c>
      <c r="AU1822" s="641"/>
      <c r="AV1822" s="641" t="str">
        <f t="shared" ca="1" si="155"/>
        <v/>
      </c>
      <c r="AW1822" s="641"/>
      <c r="AX1822" s="641" t="str">
        <f t="shared" ca="1" si="156"/>
        <v/>
      </c>
      <c r="AY1822" s="641"/>
      <c r="AZ1822" s="19" t="str">
        <f t="shared" ca="1" si="157"/>
        <v/>
      </c>
      <c r="BA1822" s="136" t="str">
        <f t="shared" ca="1" si="158"/>
        <v/>
      </c>
      <c r="BB1822" s="641" t="str">
        <f t="shared" ca="1" si="159"/>
        <v/>
      </c>
      <c r="BC1822" s="641"/>
      <c r="BD1822" s="641" t="str">
        <f t="shared" ca="1" si="160"/>
        <v/>
      </c>
      <c r="BE1822" s="641"/>
      <c r="BF1822" s="641" t="str">
        <f t="shared" ca="1" si="161"/>
        <v/>
      </c>
      <c r="BG1822" s="641"/>
      <c r="BH1822" s="641" t="str">
        <f t="shared" ca="1" si="162"/>
        <v/>
      </c>
      <c r="BI1822" s="641"/>
      <c r="BJ1822" s="19" t="str">
        <f t="shared" ca="1" si="163"/>
        <v/>
      </c>
      <c r="BK1822" s="136" t="str">
        <f t="shared" ca="1" si="164"/>
        <v/>
      </c>
      <c r="BL1822" s="641" t="str">
        <f t="shared" ca="1" si="165"/>
        <v/>
      </c>
      <c r="BM1822" s="641"/>
      <c r="BN1822" s="641" t="str">
        <f t="shared" ca="1" si="166"/>
        <v/>
      </c>
      <c r="BO1822" s="641"/>
      <c r="BP1822" s="641" t="str">
        <f t="shared" ca="1" si="167"/>
        <v/>
      </c>
      <c r="BQ1822" s="641"/>
      <c r="BR1822" s="641" t="str">
        <f t="shared" ca="1" si="168"/>
        <v/>
      </c>
      <c r="BS1822" s="641"/>
      <c r="BT1822" s="19" t="str">
        <f t="shared" ca="1" si="169"/>
        <v/>
      </c>
      <c r="BU1822" s="136" t="str">
        <f t="shared" ca="1" si="170"/>
        <v/>
      </c>
      <c r="BV1822" s="641" t="str">
        <f t="shared" ca="1" si="171"/>
        <v/>
      </c>
      <c r="BW1822" s="641"/>
      <c r="BX1822" s="641" t="str">
        <f t="shared" ca="1" si="172"/>
        <v/>
      </c>
      <c r="BY1822" s="641"/>
      <c r="BZ1822" s="641" t="str">
        <f t="shared" ca="1" si="173"/>
        <v/>
      </c>
      <c r="CA1822" s="641"/>
      <c r="CB1822" s="641" t="str">
        <f t="shared" ca="1" si="174"/>
        <v/>
      </c>
      <c r="CC1822" s="641"/>
      <c r="CE1822" s="136" t="str">
        <f t="shared" ca="1" si="175"/>
        <v/>
      </c>
      <c r="CF1822" s="641" t="str">
        <f t="shared" ca="1" si="176"/>
        <v/>
      </c>
      <c r="CG1822" s="641"/>
      <c r="CH1822" s="641" t="str">
        <f t="shared" ca="1" si="177"/>
        <v/>
      </c>
      <c r="CI1822" s="641"/>
      <c r="CJ1822" s="641" t="str">
        <f t="shared" ca="1" si="178"/>
        <v/>
      </c>
      <c r="CK1822" s="641"/>
      <c r="CL1822" s="641" t="str">
        <f t="shared" ca="1" si="179"/>
        <v/>
      </c>
      <c r="CM1822" s="641"/>
      <c r="CO1822" s="136" t="str">
        <f t="shared" ca="1" si="180"/>
        <v/>
      </c>
      <c r="CP1822" s="641" t="str">
        <f t="shared" ca="1" si="181"/>
        <v/>
      </c>
      <c r="CQ1822" s="641"/>
      <c r="CR1822" s="641" t="str">
        <f t="shared" ca="1" si="182"/>
        <v/>
      </c>
      <c r="CS1822" s="641"/>
      <c r="CT1822" s="641" t="str">
        <f t="shared" ca="1" si="183"/>
        <v/>
      </c>
      <c r="CU1822" s="641"/>
      <c r="CV1822" s="641" t="str">
        <f t="shared" ca="1" si="184"/>
        <v/>
      </c>
      <c r="CW1822" s="641"/>
      <c r="CY1822" s="136" t="str">
        <f t="shared" ca="1" si="185"/>
        <v/>
      </c>
      <c r="CZ1822" s="641" t="str">
        <f t="shared" ca="1" si="186"/>
        <v/>
      </c>
      <c r="DA1822" s="641"/>
      <c r="DB1822" s="641" t="str">
        <f t="shared" ca="1" si="187"/>
        <v/>
      </c>
      <c r="DC1822" s="641"/>
      <c r="DD1822" s="641" t="str">
        <f t="shared" ca="1" si="188"/>
        <v/>
      </c>
      <c r="DE1822" s="641"/>
      <c r="DF1822" s="641" t="str">
        <f t="shared" ca="1" si="189"/>
        <v/>
      </c>
      <c r="DG1822" s="641"/>
      <c r="DI1822" s="136" t="str">
        <f t="shared" ca="1" si="190"/>
        <v/>
      </c>
      <c r="DJ1822" s="641" t="str">
        <f t="shared" ca="1" si="191"/>
        <v/>
      </c>
      <c r="DK1822" s="641"/>
      <c r="DL1822" s="641" t="str">
        <f t="shared" ca="1" si="192"/>
        <v/>
      </c>
      <c r="DM1822" s="641"/>
      <c r="DN1822" s="641" t="str">
        <f t="shared" ca="1" si="193"/>
        <v/>
      </c>
      <c r="DO1822" s="641"/>
      <c r="DP1822" s="641" t="str">
        <f t="shared" ca="1" si="194"/>
        <v/>
      </c>
      <c r="DQ1822" s="641"/>
      <c r="DS1822" s="136" t="str">
        <f t="shared" ca="1" si="195"/>
        <v/>
      </c>
      <c r="DT1822" s="641" t="str">
        <f t="shared" ca="1" si="196"/>
        <v/>
      </c>
      <c r="DU1822" s="641"/>
      <c r="DV1822" s="641" t="str">
        <f t="shared" ca="1" si="197"/>
        <v/>
      </c>
      <c r="DW1822" s="641"/>
      <c r="DX1822" s="641" t="str">
        <f t="shared" ca="1" si="198"/>
        <v/>
      </c>
      <c r="DY1822" s="641"/>
      <c r="DZ1822" s="641" t="str">
        <f t="shared" ca="1" si="199"/>
        <v/>
      </c>
      <c r="EA1822" s="641"/>
      <c r="EC1822" s="136" t="str">
        <f t="shared" ca="1" si="200"/>
        <v/>
      </c>
      <c r="ED1822" s="641" t="str">
        <f t="shared" ca="1" si="201"/>
        <v/>
      </c>
      <c r="EE1822" s="641"/>
      <c r="EF1822" s="641" t="str">
        <f t="shared" ca="1" si="202"/>
        <v/>
      </c>
      <c r="EG1822" s="641"/>
      <c r="EH1822" s="641" t="str">
        <f t="shared" ca="1" si="203"/>
        <v/>
      </c>
      <c r="EI1822" s="641"/>
      <c r="EJ1822" s="641" t="str">
        <f t="shared" ca="1" si="204"/>
        <v/>
      </c>
      <c r="EK1822" s="641"/>
      <c r="EM1822" s="136" t="str">
        <f t="shared" ca="1" si="205"/>
        <v/>
      </c>
      <c r="EN1822" s="641" t="str">
        <f t="shared" ca="1" si="206"/>
        <v/>
      </c>
      <c r="EO1822" s="641"/>
      <c r="EP1822" s="641" t="str">
        <f t="shared" ca="1" si="207"/>
        <v/>
      </c>
      <c r="EQ1822" s="641"/>
      <c r="ER1822" s="641" t="str">
        <f t="shared" ca="1" si="208"/>
        <v/>
      </c>
      <c r="ES1822" s="641"/>
      <c r="ET1822" s="641" t="str">
        <f t="shared" ca="1" si="209"/>
        <v/>
      </c>
      <c r="EU1822" s="641"/>
      <c r="EW1822" s="136" t="str">
        <f t="shared" ca="1" si="210"/>
        <v/>
      </c>
      <c r="EX1822" s="641" t="str">
        <f t="shared" ca="1" si="211"/>
        <v/>
      </c>
      <c r="EY1822" s="641"/>
      <c r="EZ1822" s="641" t="str">
        <f t="shared" ca="1" si="212"/>
        <v/>
      </c>
      <c r="FA1822" s="641"/>
      <c r="FB1822" s="641" t="str">
        <f t="shared" ca="1" si="213"/>
        <v/>
      </c>
      <c r="FC1822" s="641"/>
      <c r="FD1822" s="641" t="str">
        <f t="shared" ca="1" si="214"/>
        <v/>
      </c>
      <c r="FE1822" s="641"/>
      <c r="FG1822" s="136" t="str">
        <f t="shared" ca="1" si="215"/>
        <v/>
      </c>
      <c r="FH1822" s="641" t="str">
        <f t="shared" ca="1" si="216"/>
        <v/>
      </c>
      <c r="FI1822" s="641"/>
      <c r="FJ1822" s="641" t="str">
        <f t="shared" ca="1" si="217"/>
        <v/>
      </c>
      <c r="FK1822" s="641"/>
      <c r="FL1822" s="641" t="str">
        <f t="shared" ca="1" si="218"/>
        <v/>
      </c>
      <c r="FM1822" s="641"/>
      <c r="FN1822" s="641" t="str">
        <f t="shared" ca="1" si="219"/>
        <v/>
      </c>
      <c r="FO1822" s="641"/>
    </row>
    <row r="1823" spans="1:172" hidden="1">
      <c r="A1823" s="19">
        <v>14</v>
      </c>
      <c r="B1823" s="19" t="str">
        <f ca="1">IF(ISERROR(INDEX(WS,ROWS($A$1810:$A1823))),"",MID(INDEX(WS,ROWS($A$1810:$A1823)), FIND("]",INDEX(WS,ROWS($A$1810:$A1823)))+1,32))&amp;T(NOW())</f>
        <v/>
      </c>
      <c r="C1823" s="136" t="str">
        <f t="shared" ca="1" si="128"/>
        <v/>
      </c>
      <c r="D1823" s="641" t="str">
        <f t="shared" ca="1" si="129"/>
        <v/>
      </c>
      <c r="E1823" s="641"/>
      <c r="F1823" s="641" t="str">
        <f t="shared" ca="1" si="130"/>
        <v/>
      </c>
      <c r="G1823" s="641"/>
      <c r="H1823" s="641" t="str">
        <f t="shared" ca="1" si="131"/>
        <v/>
      </c>
      <c r="I1823" s="641"/>
      <c r="J1823" s="641" t="str">
        <f t="shared" ca="1" si="132"/>
        <v/>
      </c>
      <c r="K1823" s="641"/>
      <c r="L1823" s="210"/>
      <c r="M1823" s="136" t="str">
        <f t="shared" ca="1" si="134"/>
        <v/>
      </c>
      <c r="N1823" s="641" t="str">
        <f t="shared" ca="1" si="135"/>
        <v/>
      </c>
      <c r="O1823" s="641"/>
      <c r="P1823" s="641" t="str">
        <f t="shared" ca="1" si="136"/>
        <v/>
      </c>
      <c r="Q1823" s="641"/>
      <c r="R1823" s="641" t="str">
        <f t="shared" ca="1" si="137"/>
        <v/>
      </c>
      <c r="S1823" s="641"/>
      <c r="T1823" s="641" t="str">
        <f t="shared" ca="1" si="138"/>
        <v/>
      </c>
      <c r="U1823" s="641"/>
      <c r="V1823" s="19" t="str">
        <f t="shared" ca="1" si="139"/>
        <v/>
      </c>
      <c r="W1823" s="136" t="str">
        <f t="shared" ca="1" si="140"/>
        <v/>
      </c>
      <c r="X1823" s="641" t="str">
        <f t="shared" ca="1" si="141"/>
        <v/>
      </c>
      <c r="Y1823" s="641"/>
      <c r="Z1823" s="641" t="str">
        <f t="shared" ca="1" si="142"/>
        <v/>
      </c>
      <c r="AA1823" s="641"/>
      <c r="AB1823" s="641" t="str">
        <f t="shared" ca="1" si="143"/>
        <v/>
      </c>
      <c r="AC1823" s="641"/>
      <c r="AD1823" s="641" t="str">
        <f t="shared" ca="1" si="144"/>
        <v/>
      </c>
      <c r="AE1823" s="641"/>
      <c r="AF1823" s="19" t="str">
        <f t="shared" ca="1" si="145"/>
        <v/>
      </c>
      <c r="AG1823" s="136" t="str">
        <f t="shared" ca="1" si="146"/>
        <v/>
      </c>
      <c r="AH1823" s="641" t="str">
        <f t="shared" ca="1" si="147"/>
        <v/>
      </c>
      <c r="AI1823" s="641"/>
      <c r="AJ1823" s="641" t="str">
        <f t="shared" ca="1" si="148"/>
        <v/>
      </c>
      <c r="AK1823" s="641"/>
      <c r="AL1823" s="641" t="str">
        <f t="shared" ca="1" si="149"/>
        <v/>
      </c>
      <c r="AM1823" s="641"/>
      <c r="AN1823" s="641" t="str">
        <f t="shared" ca="1" si="150"/>
        <v/>
      </c>
      <c r="AO1823" s="641"/>
      <c r="AP1823" s="19" t="str">
        <f t="shared" ca="1" si="151"/>
        <v/>
      </c>
      <c r="AQ1823" s="136" t="str">
        <f t="shared" ca="1" si="152"/>
        <v/>
      </c>
      <c r="AR1823" s="641" t="str">
        <f t="shared" ca="1" si="153"/>
        <v/>
      </c>
      <c r="AS1823" s="641"/>
      <c r="AT1823" s="641" t="str">
        <f t="shared" ca="1" si="154"/>
        <v/>
      </c>
      <c r="AU1823" s="641"/>
      <c r="AV1823" s="641" t="str">
        <f t="shared" ca="1" si="155"/>
        <v/>
      </c>
      <c r="AW1823" s="641"/>
      <c r="AX1823" s="641" t="str">
        <f t="shared" ca="1" si="156"/>
        <v/>
      </c>
      <c r="AY1823" s="641"/>
      <c r="AZ1823" s="19" t="str">
        <f t="shared" ca="1" si="157"/>
        <v/>
      </c>
      <c r="BA1823" s="136" t="str">
        <f t="shared" ca="1" si="158"/>
        <v/>
      </c>
      <c r="BB1823" s="641" t="str">
        <f t="shared" ca="1" si="159"/>
        <v/>
      </c>
      <c r="BC1823" s="641"/>
      <c r="BD1823" s="641" t="str">
        <f t="shared" ca="1" si="160"/>
        <v/>
      </c>
      <c r="BE1823" s="641"/>
      <c r="BF1823" s="641" t="str">
        <f t="shared" ca="1" si="161"/>
        <v/>
      </c>
      <c r="BG1823" s="641"/>
      <c r="BH1823" s="641" t="str">
        <f t="shared" ca="1" si="162"/>
        <v/>
      </c>
      <c r="BI1823" s="641"/>
      <c r="BJ1823" s="19" t="str">
        <f t="shared" ca="1" si="163"/>
        <v/>
      </c>
      <c r="BK1823" s="136" t="str">
        <f t="shared" ca="1" si="164"/>
        <v/>
      </c>
      <c r="BL1823" s="641" t="str">
        <f t="shared" ca="1" si="165"/>
        <v/>
      </c>
      <c r="BM1823" s="641"/>
      <c r="BN1823" s="641" t="str">
        <f t="shared" ca="1" si="166"/>
        <v/>
      </c>
      <c r="BO1823" s="641"/>
      <c r="BP1823" s="641" t="str">
        <f t="shared" ca="1" si="167"/>
        <v/>
      </c>
      <c r="BQ1823" s="641"/>
      <c r="BR1823" s="641" t="str">
        <f t="shared" ca="1" si="168"/>
        <v/>
      </c>
      <c r="BS1823" s="641"/>
      <c r="BT1823" s="19" t="str">
        <f t="shared" ca="1" si="169"/>
        <v/>
      </c>
      <c r="BU1823" s="136" t="str">
        <f t="shared" ca="1" si="170"/>
        <v/>
      </c>
      <c r="BV1823" s="641" t="str">
        <f t="shared" ca="1" si="171"/>
        <v/>
      </c>
      <c r="BW1823" s="641"/>
      <c r="BX1823" s="641" t="str">
        <f t="shared" ca="1" si="172"/>
        <v/>
      </c>
      <c r="BY1823" s="641"/>
      <c r="BZ1823" s="641" t="str">
        <f t="shared" ca="1" si="173"/>
        <v/>
      </c>
      <c r="CA1823" s="641"/>
      <c r="CB1823" s="641" t="str">
        <f t="shared" ca="1" si="174"/>
        <v/>
      </c>
      <c r="CC1823" s="641"/>
      <c r="CE1823" s="136" t="str">
        <f t="shared" ca="1" si="175"/>
        <v/>
      </c>
      <c r="CF1823" s="641" t="str">
        <f t="shared" ca="1" si="176"/>
        <v/>
      </c>
      <c r="CG1823" s="641"/>
      <c r="CH1823" s="641" t="str">
        <f t="shared" ca="1" si="177"/>
        <v/>
      </c>
      <c r="CI1823" s="641"/>
      <c r="CJ1823" s="641" t="str">
        <f t="shared" ca="1" si="178"/>
        <v/>
      </c>
      <c r="CK1823" s="641"/>
      <c r="CL1823" s="641" t="str">
        <f t="shared" ca="1" si="179"/>
        <v/>
      </c>
      <c r="CM1823" s="641"/>
      <c r="CO1823" s="136" t="str">
        <f t="shared" ca="1" si="180"/>
        <v/>
      </c>
      <c r="CP1823" s="641" t="str">
        <f t="shared" ca="1" si="181"/>
        <v/>
      </c>
      <c r="CQ1823" s="641"/>
      <c r="CR1823" s="641" t="str">
        <f t="shared" ca="1" si="182"/>
        <v/>
      </c>
      <c r="CS1823" s="641"/>
      <c r="CT1823" s="641" t="str">
        <f t="shared" ca="1" si="183"/>
        <v/>
      </c>
      <c r="CU1823" s="641"/>
      <c r="CV1823" s="641" t="str">
        <f t="shared" ca="1" si="184"/>
        <v/>
      </c>
      <c r="CW1823" s="641"/>
      <c r="CY1823" s="136" t="str">
        <f t="shared" ca="1" si="185"/>
        <v/>
      </c>
      <c r="CZ1823" s="641" t="str">
        <f t="shared" ca="1" si="186"/>
        <v/>
      </c>
      <c r="DA1823" s="641"/>
      <c r="DB1823" s="641" t="str">
        <f t="shared" ca="1" si="187"/>
        <v/>
      </c>
      <c r="DC1823" s="641"/>
      <c r="DD1823" s="641" t="str">
        <f t="shared" ca="1" si="188"/>
        <v/>
      </c>
      <c r="DE1823" s="641"/>
      <c r="DF1823" s="641" t="str">
        <f t="shared" ca="1" si="189"/>
        <v/>
      </c>
      <c r="DG1823" s="641"/>
      <c r="DI1823" s="136" t="str">
        <f t="shared" ca="1" si="190"/>
        <v/>
      </c>
      <c r="DJ1823" s="641" t="str">
        <f t="shared" ca="1" si="191"/>
        <v/>
      </c>
      <c r="DK1823" s="641"/>
      <c r="DL1823" s="641" t="str">
        <f t="shared" ca="1" si="192"/>
        <v/>
      </c>
      <c r="DM1823" s="641"/>
      <c r="DN1823" s="641" t="str">
        <f t="shared" ca="1" si="193"/>
        <v/>
      </c>
      <c r="DO1823" s="641"/>
      <c r="DP1823" s="641" t="str">
        <f t="shared" ca="1" si="194"/>
        <v/>
      </c>
      <c r="DQ1823" s="641"/>
      <c r="DS1823" s="136" t="str">
        <f t="shared" ca="1" si="195"/>
        <v/>
      </c>
      <c r="DT1823" s="641" t="str">
        <f t="shared" ca="1" si="196"/>
        <v/>
      </c>
      <c r="DU1823" s="641"/>
      <c r="DV1823" s="641" t="str">
        <f t="shared" ca="1" si="197"/>
        <v/>
      </c>
      <c r="DW1823" s="641"/>
      <c r="DX1823" s="641" t="str">
        <f t="shared" ca="1" si="198"/>
        <v/>
      </c>
      <c r="DY1823" s="641"/>
      <c r="DZ1823" s="641" t="str">
        <f t="shared" ca="1" si="199"/>
        <v/>
      </c>
      <c r="EA1823" s="641"/>
      <c r="EC1823" s="136" t="str">
        <f t="shared" ca="1" si="200"/>
        <v/>
      </c>
      <c r="ED1823" s="641" t="str">
        <f t="shared" ca="1" si="201"/>
        <v/>
      </c>
      <c r="EE1823" s="641"/>
      <c r="EF1823" s="641" t="str">
        <f t="shared" ca="1" si="202"/>
        <v/>
      </c>
      <c r="EG1823" s="641"/>
      <c r="EH1823" s="641" t="str">
        <f t="shared" ca="1" si="203"/>
        <v/>
      </c>
      <c r="EI1823" s="641"/>
      <c r="EJ1823" s="641" t="str">
        <f t="shared" ca="1" si="204"/>
        <v/>
      </c>
      <c r="EK1823" s="641"/>
      <c r="EM1823" s="136" t="str">
        <f t="shared" ca="1" si="205"/>
        <v/>
      </c>
      <c r="EN1823" s="641" t="str">
        <f t="shared" ca="1" si="206"/>
        <v/>
      </c>
      <c r="EO1823" s="641"/>
      <c r="EP1823" s="641" t="str">
        <f t="shared" ca="1" si="207"/>
        <v/>
      </c>
      <c r="EQ1823" s="641"/>
      <c r="ER1823" s="641" t="str">
        <f t="shared" ca="1" si="208"/>
        <v/>
      </c>
      <c r="ES1823" s="641"/>
      <c r="ET1823" s="641" t="str">
        <f t="shared" ca="1" si="209"/>
        <v/>
      </c>
      <c r="EU1823" s="641"/>
      <c r="EW1823" s="136" t="str">
        <f t="shared" ca="1" si="210"/>
        <v/>
      </c>
      <c r="EX1823" s="641" t="str">
        <f t="shared" ca="1" si="211"/>
        <v/>
      </c>
      <c r="EY1823" s="641"/>
      <c r="EZ1823" s="641" t="str">
        <f t="shared" ca="1" si="212"/>
        <v/>
      </c>
      <c r="FA1823" s="641"/>
      <c r="FB1823" s="641" t="str">
        <f t="shared" ca="1" si="213"/>
        <v/>
      </c>
      <c r="FC1823" s="641"/>
      <c r="FD1823" s="641" t="str">
        <f t="shared" ca="1" si="214"/>
        <v/>
      </c>
      <c r="FE1823" s="641"/>
      <c r="FG1823" s="136" t="str">
        <f t="shared" ca="1" si="215"/>
        <v/>
      </c>
      <c r="FH1823" s="641" t="str">
        <f t="shared" ca="1" si="216"/>
        <v/>
      </c>
      <c r="FI1823" s="641"/>
      <c r="FJ1823" s="641" t="str">
        <f t="shared" ca="1" si="217"/>
        <v/>
      </c>
      <c r="FK1823" s="641"/>
      <c r="FL1823" s="641" t="str">
        <f t="shared" ca="1" si="218"/>
        <v/>
      </c>
      <c r="FM1823" s="641"/>
      <c r="FN1823" s="641" t="str">
        <f t="shared" ca="1" si="219"/>
        <v/>
      </c>
      <c r="FO1823" s="641"/>
    </row>
    <row r="1824" spans="1:172" hidden="1">
      <c r="A1824" s="19">
        <v>15</v>
      </c>
      <c r="B1824" s="19" t="str">
        <f ca="1">IF(ISERROR(INDEX(WS,ROWS($A$1810:$A1824))),"",MID(INDEX(WS,ROWS($A$1810:$A1824)), FIND("]",INDEX(WS,ROWS($A$1810:$A1824)))+1,32))&amp;T(NOW())</f>
        <v/>
      </c>
      <c r="C1824" s="136" t="str">
        <f t="shared" ca="1" si="128"/>
        <v/>
      </c>
      <c r="D1824" s="641" t="str">
        <f t="shared" ca="1" si="129"/>
        <v/>
      </c>
      <c r="E1824" s="641"/>
      <c r="F1824" s="641" t="str">
        <f t="shared" ca="1" si="130"/>
        <v/>
      </c>
      <c r="G1824" s="641"/>
      <c r="H1824" s="641" t="str">
        <f t="shared" ca="1" si="131"/>
        <v/>
      </c>
      <c r="I1824" s="641"/>
      <c r="J1824" s="641" t="str">
        <f t="shared" ca="1" si="132"/>
        <v/>
      </c>
      <c r="K1824" s="641"/>
      <c r="L1824" s="210"/>
      <c r="M1824" s="136" t="str">
        <f t="shared" ca="1" si="134"/>
        <v/>
      </c>
      <c r="N1824" s="641" t="str">
        <f t="shared" ca="1" si="135"/>
        <v/>
      </c>
      <c r="O1824" s="641"/>
      <c r="P1824" s="641" t="str">
        <f t="shared" ca="1" si="136"/>
        <v/>
      </c>
      <c r="Q1824" s="641"/>
      <c r="R1824" s="641" t="str">
        <f t="shared" ca="1" si="137"/>
        <v/>
      </c>
      <c r="S1824" s="641"/>
      <c r="T1824" s="641" t="str">
        <f t="shared" ca="1" si="138"/>
        <v/>
      </c>
      <c r="U1824" s="641"/>
      <c r="V1824" s="19" t="str">
        <f t="shared" ca="1" si="139"/>
        <v/>
      </c>
      <c r="W1824" s="136" t="str">
        <f t="shared" ca="1" si="140"/>
        <v/>
      </c>
      <c r="X1824" s="641" t="str">
        <f t="shared" ca="1" si="141"/>
        <v/>
      </c>
      <c r="Y1824" s="641"/>
      <c r="Z1824" s="641" t="str">
        <f t="shared" ca="1" si="142"/>
        <v/>
      </c>
      <c r="AA1824" s="641"/>
      <c r="AB1824" s="641" t="str">
        <f t="shared" ca="1" si="143"/>
        <v/>
      </c>
      <c r="AC1824" s="641"/>
      <c r="AD1824" s="641" t="str">
        <f t="shared" ca="1" si="144"/>
        <v/>
      </c>
      <c r="AE1824" s="641"/>
      <c r="AF1824" s="19" t="str">
        <f t="shared" ca="1" si="145"/>
        <v/>
      </c>
      <c r="AG1824" s="136" t="str">
        <f t="shared" ca="1" si="146"/>
        <v/>
      </c>
      <c r="AH1824" s="641" t="str">
        <f t="shared" ca="1" si="147"/>
        <v/>
      </c>
      <c r="AI1824" s="641"/>
      <c r="AJ1824" s="641" t="str">
        <f t="shared" ca="1" si="148"/>
        <v/>
      </c>
      <c r="AK1824" s="641"/>
      <c r="AL1824" s="641" t="str">
        <f t="shared" ca="1" si="149"/>
        <v/>
      </c>
      <c r="AM1824" s="641"/>
      <c r="AN1824" s="641" t="str">
        <f t="shared" ca="1" si="150"/>
        <v/>
      </c>
      <c r="AO1824" s="641"/>
      <c r="AP1824" s="19" t="str">
        <f t="shared" ca="1" si="151"/>
        <v/>
      </c>
      <c r="AQ1824" s="136" t="str">
        <f t="shared" ca="1" si="152"/>
        <v/>
      </c>
      <c r="AR1824" s="641" t="str">
        <f t="shared" ca="1" si="153"/>
        <v/>
      </c>
      <c r="AS1824" s="641"/>
      <c r="AT1824" s="641" t="str">
        <f t="shared" ca="1" si="154"/>
        <v/>
      </c>
      <c r="AU1824" s="641"/>
      <c r="AV1824" s="641" t="str">
        <f t="shared" ca="1" si="155"/>
        <v/>
      </c>
      <c r="AW1824" s="641"/>
      <c r="AX1824" s="641" t="str">
        <f t="shared" ca="1" si="156"/>
        <v/>
      </c>
      <c r="AY1824" s="641"/>
      <c r="AZ1824" s="19" t="str">
        <f t="shared" ca="1" si="157"/>
        <v/>
      </c>
      <c r="BA1824" s="136" t="str">
        <f t="shared" ca="1" si="158"/>
        <v/>
      </c>
      <c r="BB1824" s="641" t="str">
        <f t="shared" ca="1" si="159"/>
        <v/>
      </c>
      <c r="BC1824" s="641"/>
      <c r="BD1824" s="641" t="str">
        <f t="shared" ca="1" si="160"/>
        <v/>
      </c>
      <c r="BE1824" s="641"/>
      <c r="BF1824" s="641" t="str">
        <f t="shared" ca="1" si="161"/>
        <v/>
      </c>
      <c r="BG1824" s="641"/>
      <c r="BH1824" s="641" t="str">
        <f t="shared" ca="1" si="162"/>
        <v/>
      </c>
      <c r="BI1824" s="641"/>
      <c r="BJ1824" s="19" t="str">
        <f t="shared" ca="1" si="163"/>
        <v/>
      </c>
      <c r="BK1824" s="136" t="str">
        <f t="shared" ca="1" si="164"/>
        <v/>
      </c>
      <c r="BL1824" s="641" t="str">
        <f t="shared" ca="1" si="165"/>
        <v/>
      </c>
      <c r="BM1824" s="641"/>
      <c r="BN1824" s="641" t="str">
        <f t="shared" ca="1" si="166"/>
        <v/>
      </c>
      <c r="BO1824" s="641"/>
      <c r="BP1824" s="641" t="str">
        <f t="shared" ca="1" si="167"/>
        <v/>
      </c>
      <c r="BQ1824" s="641"/>
      <c r="BR1824" s="641" t="str">
        <f t="shared" ca="1" si="168"/>
        <v/>
      </c>
      <c r="BS1824" s="641"/>
      <c r="BT1824" s="19" t="str">
        <f t="shared" ca="1" si="169"/>
        <v/>
      </c>
      <c r="BU1824" s="136" t="str">
        <f t="shared" ca="1" si="170"/>
        <v/>
      </c>
      <c r="BV1824" s="641" t="str">
        <f t="shared" ca="1" si="171"/>
        <v/>
      </c>
      <c r="BW1824" s="641"/>
      <c r="BX1824" s="641" t="str">
        <f t="shared" ca="1" si="172"/>
        <v/>
      </c>
      <c r="BY1824" s="641"/>
      <c r="BZ1824" s="641" t="str">
        <f t="shared" ca="1" si="173"/>
        <v/>
      </c>
      <c r="CA1824" s="641"/>
      <c r="CB1824" s="641" t="str">
        <f t="shared" ca="1" si="174"/>
        <v/>
      </c>
      <c r="CC1824" s="641"/>
      <c r="CE1824" s="136" t="str">
        <f t="shared" ca="1" si="175"/>
        <v/>
      </c>
      <c r="CF1824" s="641" t="str">
        <f t="shared" ca="1" si="176"/>
        <v/>
      </c>
      <c r="CG1824" s="641"/>
      <c r="CH1824" s="641" t="str">
        <f t="shared" ca="1" si="177"/>
        <v/>
      </c>
      <c r="CI1824" s="641"/>
      <c r="CJ1824" s="641" t="str">
        <f t="shared" ca="1" si="178"/>
        <v/>
      </c>
      <c r="CK1824" s="641"/>
      <c r="CL1824" s="641" t="str">
        <f t="shared" ca="1" si="179"/>
        <v/>
      </c>
      <c r="CM1824" s="641"/>
      <c r="CO1824" s="136" t="str">
        <f t="shared" ca="1" si="180"/>
        <v/>
      </c>
      <c r="CP1824" s="641" t="str">
        <f t="shared" ca="1" si="181"/>
        <v/>
      </c>
      <c r="CQ1824" s="641"/>
      <c r="CR1824" s="641" t="str">
        <f t="shared" ca="1" si="182"/>
        <v/>
      </c>
      <c r="CS1824" s="641"/>
      <c r="CT1824" s="641" t="str">
        <f t="shared" ca="1" si="183"/>
        <v/>
      </c>
      <c r="CU1824" s="641"/>
      <c r="CV1824" s="641" t="str">
        <f t="shared" ca="1" si="184"/>
        <v/>
      </c>
      <c r="CW1824" s="641"/>
      <c r="CY1824" s="136" t="str">
        <f t="shared" ca="1" si="185"/>
        <v/>
      </c>
      <c r="CZ1824" s="641" t="str">
        <f t="shared" ca="1" si="186"/>
        <v/>
      </c>
      <c r="DA1824" s="641"/>
      <c r="DB1824" s="641" t="str">
        <f t="shared" ca="1" si="187"/>
        <v/>
      </c>
      <c r="DC1824" s="641"/>
      <c r="DD1824" s="641" t="str">
        <f t="shared" ca="1" si="188"/>
        <v/>
      </c>
      <c r="DE1824" s="641"/>
      <c r="DF1824" s="641" t="str">
        <f t="shared" ca="1" si="189"/>
        <v/>
      </c>
      <c r="DG1824" s="641"/>
      <c r="DI1824" s="136" t="str">
        <f t="shared" ca="1" si="190"/>
        <v/>
      </c>
      <c r="DJ1824" s="641" t="str">
        <f t="shared" ca="1" si="191"/>
        <v/>
      </c>
      <c r="DK1824" s="641"/>
      <c r="DL1824" s="641" t="str">
        <f t="shared" ca="1" si="192"/>
        <v/>
      </c>
      <c r="DM1824" s="641"/>
      <c r="DN1824" s="641" t="str">
        <f t="shared" ca="1" si="193"/>
        <v/>
      </c>
      <c r="DO1824" s="641"/>
      <c r="DP1824" s="641" t="str">
        <f t="shared" ca="1" si="194"/>
        <v/>
      </c>
      <c r="DQ1824" s="641"/>
      <c r="DS1824" s="136" t="str">
        <f t="shared" ca="1" si="195"/>
        <v/>
      </c>
      <c r="DT1824" s="641" t="str">
        <f t="shared" ca="1" si="196"/>
        <v/>
      </c>
      <c r="DU1824" s="641"/>
      <c r="DV1824" s="641" t="str">
        <f t="shared" ca="1" si="197"/>
        <v/>
      </c>
      <c r="DW1824" s="641"/>
      <c r="DX1824" s="641" t="str">
        <f t="shared" ca="1" si="198"/>
        <v/>
      </c>
      <c r="DY1824" s="641"/>
      <c r="DZ1824" s="641" t="str">
        <f t="shared" ca="1" si="199"/>
        <v/>
      </c>
      <c r="EA1824" s="641"/>
      <c r="EC1824" s="136" t="str">
        <f t="shared" ca="1" si="200"/>
        <v/>
      </c>
      <c r="ED1824" s="641" t="str">
        <f t="shared" ca="1" si="201"/>
        <v/>
      </c>
      <c r="EE1824" s="641"/>
      <c r="EF1824" s="641" t="str">
        <f t="shared" ca="1" si="202"/>
        <v/>
      </c>
      <c r="EG1824" s="641"/>
      <c r="EH1824" s="641" t="str">
        <f t="shared" ca="1" si="203"/>
        <v/>
      </c>
      <c r="EI1824" s="641"/>
      <c r="EJ1824" s="641" t="str">
        <f t="shared" ca="1" si="204"/>
        <v/>
      </c>
      <c r="EK1824" s="641"/>
      <c r="EM1824" s="136" t="str">
        <f t="shared" ca="1" si="205"/>
        <v/>
      </c>
      <c r="EN1824" s="641" t="str">
        <f t="shared" ca="1" si="206"/>
        <v/>
      </c>
      <c r="EO1824" s="641"/>
      <c r="EP1824" s="641" t="str">
        <f t="shared" ca="1" si="207"/>
        <v/>
      </c>
      <c r="EQ1824" s="641"/>
      <c r="ER1824" s="641" t="str">
        <f t="shared" ca="1" si="208"/>
        <v/>
      </c>
      <c r="ES1824" s="641"/>
      <c r="ET1824" s="641" t="str">
        <f t="shared" ca="1" si="209"/>
        <v/>
      </c>
      <c r="EU1824" s="641"/>
      <c r="EW1824" s="136" t="str">
        <f t="shared" ca="1" si="210"/>
        <v/>
      </c>
      <c r="EX1824" s="641" t="str">
        <f t="shared" ca="1" si="211"/>
        <v/>
      </c>
      <c r="EY1824" s="641"/>
      <c r="EZ1824" s="641" t="str">
        <f t="shared" ca="1" si="212"/>
        <v/>
      </c>
      <c r="FA1824" s="641"/>
      <c r="FB1824" s="641" t="str">
        <f t="shared" ca="1" si="213"/>
        <v/>
      </c>
      <c r="FC1824" s="641"/>
      <c r="FD1824" s="641" t="str">
        <f t="shared" ca="1" si="214"/>
        <v/>
      </c>
      <c r="FE1824" s="641"/>
      <c r="FG1824" s="136" t="str">
        <f t="shared" ca="1" si="215"/>
        <v/>
      </c>
      <c r="FH1824" s="641" t="str">
        <f t="shared" ca="1" si="216"/>
        <v/>
      </c>
      <c r="FI1824" s="641"/>
      <c r="FJ1824" s="641" t="str">
        <f t="shared" ca="1" si="217"/>
        <v/>
      </c>
      <c r="FK1824" s="641"/>
      <c r="FL1824" s="641" t="str">
        <f t="shared" ca="1" si="218"/>
        <v/>
      </c>
      <c r="FM1824" s="641"/>
      <c r="FN1824" s="641" t="str">
        <f t="shared" ca="1" si="219"/>
        <v/>
      </c>
      <c r="FO1824" s="641"/>
    </row>
    <row r="1825" spans="1:171" hidden="1">
      <c r="A1825" s="19">
        <v>16</v>
      </c>
      <c r="B1825" s="19" t="str">
        <f ca="1">IF(ISERROR(INDEX(WS,ROWS($A$1810:$A1825))),"",MID(INDEX(WS,ROWS($A$1810:$A1825)), FIND("]",INDEX(WS,ROWS($A$1810:$A1825)))+1,32))&amp;T(NOW())</f>
        <v/>
      </c>
      <c r="C1825" s="136" t="str">
        <f t="shared" ca="1" si="128"/>
        <v/>
      </c>
      <c r="D1825" s="641" t="str">
        <f t="shared" ca="1" si="129"/>
        <v/>
      </c>
      <c r="E1825" s="641"/>
      <c r="F1825" s="641" t="str">
        <f t="shared" ca="1" si="130"/>
        <v/>
      </c>
      <c r="G1825" s="641"/>
      <c r="H1825" s="641" t="str">
        <f t="shared" ca="1" si="131"/>
        <v/>
      </c>
      <c r="I1825" s="641"/>
      <c r="J1825" s="641" t="str">
        <f t="shared" ca="1" si="132"/>
        <v/>
      </c>
      <c r="K1825" s="641"/>
      <c r="L1825" s="210"/>
      <c r="M1825" s="136" t="str">
        <f t="shared" ca="1" si="134"/>
        <v/>
      </c>
      <c r="N1825" s="641" t="str">
        <f t="shared" ca="1" si="135"/>
        <v/>
      </c>
      <c r="O1825" s="641"/>
      <c r="P1825" s="641" t="str">
        <f t="shared" ca="1" si="136"/>
        <v/>
      </c>
      <c r="Q1825" s="641"/>
      <c r="R1825" s="641" t="str">
        <f t="shared" ca="1" si="137"/>
        <v/>
      </c>
      <c r="S1825" s="641"/>
      <c r="T1825" s="641" t="str">
        <f t="shared" ca="1" si="138"/>
        <v/>
      </c>
      <c r="U1825" s="641"/>
      <c r="V1825" s="19" t="str">
        <f t="shared" ca="1" si="139"/>
        <v/>
      </c>
      <c r="W1825" s="136" t="str">
        <f t="shared" ca="1" si="140"/>
        <v/>
      </c>
      <c r="X1825" s="641" t="str">
        <f t="shared" ca="1" si="141"/>
        <v/>
      </c>
      <c r="Y1825" s="641"/>
      <c r="Z1825" s="641" t="str">
        <f t="shared" ca="1" si="142"/>
        <v/>
      </c>
      <c r="AA1825" s="641"/>
      <c r="AB1825" s="641" t="str">
        <f t="shared" ca="1" si="143"/>
        <v/>
      </c>
      <c r="AC1825" s="641"/>
      <c r="AD1825" s="641" t="str">
        <f t="shared" ca="1" si="144"/>
        <v/>
      </c>
      <c r="AE1825" s="641"/>
      <c r="AF1825" s="19" t="str">
        <f t="shared" ca="1" si="145"/>
        <v/>
      </c>
      <c r="AG1825" s="136" t="str">
        <f t="shared" ca="1" si="146"/>
        <v/>
      </c>
      <c r="AH1825" s="641" t="str">
        <f t="shared" ca="1" si="147"/>
        <v/>
      </c>
      <c r="AI1825" s="641"/>
      <c r="AJ1825" s="641" t="str">
        <f t="shared" ca="1" si="148"/>
        <v/>
      </c>
      <c r="AK1825" s="641"/>
      <c r="AL1825" s="641" t="str">
        <f t="shared" ca="1" si="149"/>
        <v/>
      </c>
      <c r="AM1825" s="641"/>
      <c r="AN1825" s="641" t="str">
        <f t="shared" ca="1" si="150"/>
        <v/>
      </c>
      <c r="AO1825" s="641"/>
      <c r="AP1825" s="19" t="str">
        <f t="shared" ca="1" si="151"/>
        <v/>
      </c>
      <c r="AQ1825" s="136" t="str">
        <f t="shared" ca="1" si="152"/>
        <v/>
      </c>
      <c r="AR1825" s="641" t="str">
        <f t="shared" ca="1" si="153"/>
        <v/>
      </c>
      <c r="AS1825" s="641"/>
      <c r="AT1825" s="641" t="str">
        <f t="shared" ca="1" si="154"/>
        <v/>
      </c>
      <c r="AU1825" s="641"/>
      <c r="AV1825" s="641" t="str">
        <f t="shared" ca="1" si="155"/>
        <v/>
      </c>
      <c r="AW1825" s="641"/>
      <c r="AX1825" s="641" t="str">
        <f t="shared" ca="1" si="156"/>
        <v/>
      </c>
      <c r="AY1825" s="641"/>
      <c r="AZ1825" s="19" t="str">
        <f t="shared" ca="1" si="157"/>
        <v/>
      </c>
      <c r="BA1825" s="136" t="str">
        <f t="shared" ca="1" si="158"/>
        <v/>
      </c>
      <c r="BB1825" s="641" t="str">
        <f t="shared" ca="1" si="159"/>
        <v/>
      </c>
      <c r="BC1825" s="641"/>
      <c r="BD1825" s="641" t="str">
        <f t="shared" ca="1" si="160"/>
        <v/>
      </c>
      <c r="BE1825" s="641"/>
      <c r="BF1825" s="641" t="str">
        <f t="shared" ca="1" si="161"/>
        <v/>
      </c>
      <c r="BG1825" s="641"/>
      <c r="BH1825" s="641" t="str">
        <f t="shared" ca="1" si="162"/>
        <v/>
      </c>
      <c r="BI1825" s="641"/>
      <c r="BJ1825" s="19" t="str">
        <f t="shared" ca="1" si="163"/>
        <v/>
      </c>
      <c r="BK1825" s="136" t="str">
        <f t="shared" ca="1" si="164"/>
        <v/>
      </c>
      <c r="BL1825" s="641" t="str">
        <f t="shared" ca="1" si="165"/>
        <v/>
      </c>
      <c r="BM1825" s="641"/>
      <c r="BN1825" s="641" t="str">
        <f t="shared" ca="1" si="166"/>
        <v/>
      </c>
      <c r="BO1825" s="641"/>
      <c r="BP1825" s="641" t="str">
        <f t="shared" ca="1" si="167"/>
        <v/>
      </c>
      <c r="BQ1825" s="641"/>
      <c r="BR1825" s="641" t="str">
        <f t="shared" ca="1" si="168"/>
        <v/>
      </c>
      <c r="BS1825" s="641"/>
      <c r="BT1825" s="19" t="str">
        <f t="shared" ca="1" si="169"/>
        <v/>
      </c>
      <c r="BU1825" s="136" t="str">
        <f t="shared" ca="1" si="170"/>
        <v/>
      </c>
      <c r="BV1825" s="641" t="str">
        <f t="shared" ca="1" si="171"/>
        <v/>
      </c>
      <c r="BW1825" s="641"/>
      <c r="BX1825" s="641" t="str">
        <f t="shared" ca="1" si="172"/>
        <v/>
      </c>
      <c r="BY1825" s="641"/>
      <c r="BZ1825" s="641" t="str">
        <f t="shared" ca="1" si="173"/>
        <v/>
      </c>
      <c r="CA1825" s="641"/>
      <c r="CB1825" s="641" t="str">
        <f t="shared" ca="1" si="174"/>
        <v/>
      </c>
      <c r="CC1825" s="641"/>
      <c r="CE1825" s="136" t="str">
        <f t="shared" ca="1" si="175"/>
        <v/>
      </c>
      <c r="CF1825" s="641" t="str">
        <f t="shared" ca="1" si="176"/>
        <v/>
      </c>
      <c r="CG1825" s="641"/>
      <c r="CH1825" s="641" t="str">
        <f t="shared" ca="1" si="177"/>
        <v/>
      </c>
      <c r="CI1825" s="641"/>
      <c r="CJ1825" s="641" t="str">
        <f t="shared" ca="1" si="178"/>
        <v/>
      </c>
      <c r="CK1825" s="641"/>
      <c r="CL1825" s="641" t="str">
        <f t="shared" ca="1" si="179"/>
        <v/>
      </c>
      <c r="CM1825" s="641"/>
      <c r="CO1825" s="136" t="str">
        <f t="shared" ca="1" si="180"/>
        <v/>
      </c>
      <c r="CP1825" s="641" t="str">
        <f t="shared" ca="1" si="181"/>
        <v/>
      </c>
      <c r="CQ1825" s="641"/>
      <c r="CR1825" s="641" t="str">
        <f t="shared" ca="1" si="182"/>
        <v/>
      </c>
      <c r="CS1825" s="641"/>
      <c r="CT1825" s="641" t="str">
        <f t="shared" ca="1" si="183"/>
        <v/>
      </c>
      <c r="CU1825" s="641"/>
      <c r="CV1825" s="641" t="str">
        <f t="shared" ca="1" si="184"/>
        <v/>
      </c>
      <c r="CW1825" s="641"/>
      <c r="CY1825" s="136" t="str">
        <f t="shared" ca="1" si="185"/>
        <v/>
      </c>
      <c r="CZ1825" s="641" t="str">
        <f t="shared" ca="1" si="186"/>
        <v/>
      </c>
      <c r="DA1825" s="641"/>
      <c r="DB1825" s="641" t="str">
        <f t="shared" ca="1" si="187"/>
        <v/>
      </c>
      <c r="DC1825" s="641"/>
      <c r="DD1825" s="641" t="str">
        <f t="shared" ca="1" si="188"/>
        <v/>
      </c>
      <c r="DE1825" s="641"/>
      <c r="DF1825" s="641" t="str">
        <f t="shared" ca="1" si="189"/>
        <v/>
      </c>
      <c r="DG1825" s="641"/>
      <c r="DI1825" s="136" t="str">
        <f t="shared" ca="1" si="190"/>
        <v/>
      </c>
      <c r="DJ1825" s="641" t="str">
        <f t="shared" ca="1" si="191"/>
        <v/>
      </c>
      <c r="DK1825" s="641"/>
      <c r="DL1825" s="641" t="str">
        <f t="shared" ca="1" si="192"/>
        <v/>
      </c>
      <c r="DM1825" s="641"/>
      <c r="DN1825" s="641" t="str">
        <f t="shared" ca="1" si="193"/>
        <v/>
      </c>
      <c r="DO1825" s="641"/>
      <c r="DP1825" s="641" t="str">
        <f t="shared" ca="1" si="194"/>
        <v/>
      </c>
      <c r="DQ1825" s="641"/>
      <c r="DS1825" s="136" t="str">
        <f t="shared" ca="1" si="195"/>
        <v/>
      </c>
      <c r="DT1825" s="641" t="str">
        <f t="shared" ca="1" si="196"/>
        <v/>
      </c>
      <c r="DU1825" s="641"/>
      <c r="DV1825" s="641" t="str">
        <f t="shared" ca="1" si="197"/>
        <v/>
      </c>
      <c r="DW1825" s="641"/>
      <c r="DX1825" s="641" t="str">
        <f t="shared" ca="1" si="198"/>
        <v/>
      </c>
      <c r="DY1825" s="641"/>
      <c r="DZ1825" s="641" t="str">
        <f t="shared" ca="1" si="199"/>
        <v/>
      </c>
      <c r="EA1825" s="641"/>
      <c r="EC1825" s="136" t="str">
        <f t="shared" ca="1" si="200"/>
        <v/>
      </c>
      <c r="ED1825" s="641" t="str">
        <f t="shared" ca="1" si="201"/>
        <v/>
      </c>
      <c r="EE1825" s="641"/>
      <c r="EF1825" s="641" t="str">
        <f t="shared" ca="1" si="202"/>
        <v/>
      </c>
      <c r="EG1825" s="641"/>
      <c r="EH1825" s="641" t="str">
        <f t="shared" ca="1" si="203"/>
        <v/>
      </c>
      <c r="EI1825" s="641"/>
      <c r="EJ1825" s="641" t="str">
        <f t="shared" ca="1" si="204"/>
        <v/>
      </c>
      <c r="EK1825" s="641"/>
      <c r="EM1825" s="136" t="str">
        <f t="shared" ca="1" si="205"/>
        <v/>
      </c>
      <c r="EN1825" s="641" t="str">
        <f t="shared" ca="1" si="206"/>
        <v/>
      </c>
      <c r="EO1825" s="641"/>
      <c r="EP1825" s="641" t="str">
        <f t="shared" ca="1" si="207"/>
        <v/>
      </c>
      <c r="EQ1825" s="641"/>
      <c r="ER1825" s="641" t="str">
        <f t="shared" ca="1" si="208"/>
        <v/>
      </c>
      <c r="ES1825" s="641"/>
      <c r="ET1825" s="641" t="str">
        <f t="shared" ca="1" si="209"/>
        <v/>
      </c>
      <c r="EU1825" s="641"/>
      <c r="EW1825" s="136" t="str">
        <f t="shared" ca="1" si="210"/>
        <v/>
      </c>
      <c r="EX1825" s="641" t="str">
        <f t="shared" ca="1" si="211"/>
        <v/>
      </c>
      <c r="EY1825" s="641"/>
      <c r="EZ1825" s="641" t="str">
        <f t="shared" ca="1" si="212"/>
        <v/>
      </c>
      <c r="FA1825" s="641"/>
      <c r="FB1825" s="641" t="str">
        <f t="shared" ca="1" si="213"/>
        <v/>
      </c>
      <c r="FC1825" s="641"/>
      <c r="FD1825" s="641" t="str">
        <f t="shared" ca="1" si="214"/>
        <v/>
      </c>
      <c r="FE1825" s="641"/>
      <c r="FG1825" s="136" t="str">
        <f t="shared" ca="1" si="215"/>
        <v/>
      </c>
      <c r="FH1825" s="641" t="str">
        <f t="shared" ca="1" si="216"/>
        <v/>
      </c>
      <c r="FI1825" s="641"/>
      <c r="FJ1825" s="641" t="str">
        <f t="shared" ca="1" si="217"/>
        <v/>
      </c>
      <c r="FK1825" s="641"/>
      <c r="FL1825" s="641" t="str">
        <f t="shared" ca="1" si="218"/>
        <v/>
      </c>
      <c r="FM1825" s="641"/>
      <c r="FN1825" s="641" t="str">
        <f t="shared" ca="1" si="219"/>
        <v/>
      </c>
      <c r="FO1825" s="641"/>
    </row>
    <row r="1826" spans="1:171" hidden="1">
      <c r="A1826" s="19">
        <v>17</v>
      </c>
      <c r="B1826" s="19" t="str">
        <f ca="1">IF(ISERROR(INDEX(WS,ROWS($A$1810:$A1826))),"",MID(INDEX(WS,ROWS($A$1810:$A1826)), FIND("]",INDEX(WS,ROWS($A$1810:$A1826)))+1,32))&amp;T(NOW())</f>
        <v/>
      </c>
      <c r="C1826" s="136" t="str">
        <f t="shared" ca="1" si="128"/>
        <v/>
      </c>
      <c r="D1826" s="641" t="str">
        <f t="shared" ca="1" si="129"/>
        <v/>
      </c>
      <c r="E1826" s="641"/>
      <c r="F1826" s="641" t="str">
        <f t="shared" ca="1" si="130"/>
        <v/>
      </c>
      <c r="G1826" s="641"/>
      <c r="H1826" s="641" t="str">
        <f t="shared" ca="1" si="131"/>
        <v/>
      </c>
      <c r="I1826" s="641"/>
      <c r="J1826" s="641" t="str">
        <f t="shared" ca="1" si="132"/>
        <v/>
      </c>
      <c r="K1826" s="641"/>
      <c r="L1826" s="210"/>
      <c r="M1826" s="136" t="str">
        <f t="shared" ca="1" si="134"/>
        <v/>
      </c>
      <c r="N1826" s="641" t="str">
        <f t="shared" ca="1" si="135"/>
        <v/>
      </c>
      <c r="O1826" s="641"/>
      <c r="P1826" s="641" t="str">
        <f t="shared" ca="1" si="136"/>
        <v/>
      </c>
      <c r="Q1826" s="641"/>
      <c r="R1826" s="641" t="str">
        <f t="shared" ca="1" si="137"/>
        <v/>
      </c>
      <c r="S1826" s="641"/>
      <c r="T1826" s="641" t="str">
        <f t="shared" ca="1" si="138"/>
        <v/>
      </c>
      <c r="U1826" s="641"/>
      <c r="V1826" s="19" t="str">
        <f t="shared" ca="1" si="139"/>
        <v/>
      </c>
      <c r="W1826" s="136" t="str">
        <f t="shared" ca="1" si="140"/>
        <v/>
      </c>
      <c r="X1826" s="641" t="str">
        <f t="shared" ca="1" si="141"/>
        <v/>
      </c>
      <c r="Y1826" s="641"/>
      <c r="Z1826" s="641" t="str">
        <f t="shared" ca="1" si="142"/>
        <v/>
      </c>
      <c r="AA1826" s="641"/>
      <c r="AB1826" s="641" t="str">
        <f t="shared" ca="1" si="143"/>
        <v/>
      </c>
      <c r="AC1826" s="641"/>
      <c r="AD1826" s="641" t="str">
        <f t="shared" ca="1" si="144"/>
        <v/>
      </c>
      <c r="AE1826" s="641"/>
      <c r="AF1826" s="19" t="str">
        <f t="shared" ca="1" si="145"/>
        <v/>
      </c>
      <c r="AG1826" s="136" t="str">
        <f t="shared" ca="1" si="146"/>
        <v/>
      </c>
      <c r="AH1826" s="641" t="str">
        <f t="shared" ca="1" si="147"/>
        <v/>
      </c>
      <c r="AI1826" s="641"/>
      <c r="AJ1826" s="641" t="str">
        <f t="shared" ca="1" si="148"/>
        <v/>
      </c>
      <c r="AK1826" s="641"/>
      <c r="AL1826" s="641" t="str">
        <f t="shared" ca="1" si="149"/>
        <v/>
      </c>
      <c r="AM1826" s="641"/>
      <c r="AN1826" s="641" t="str">
        <f t="shared" ca="1" si="150"/>
        <v/>
      </c>
      <c r="AO1826" s="641"/>
      <c r="AP1826" s="19" t="str">
        <f t="shared" ca="1" si="151"/>
        <v/>
      </c>
      <c r="AQ1826" s="136" t="str">
        <f t="shared" ca="1" si="152"/>
        <v/>
      </c>
      <c r="AR1826" s="641" t="str">
        <f t="shared" ca="1" si="153"/>
        <v/>
      </c>
      <c r="AS1826" s="641"/>
      <c r="AT1826" s="641" t="str">
        <f t="shared" ca="1" si="154"/>
        <v/>
      </c>
      <c r="AU1826" s="641"/>
      <c r="AV1826" s="641" t="str">
        <f t="shared" ca="1" si="155"/>
        <v/>
      </c>
      <c r="AW1826" s="641"/>
      <c r="AX1826" s="641" t="str">
        <f t="shared" ca="1" si="156"/>
        <v/>
      </c>
      <c r="AY1826" s="641"/>
      <c r="AZ1826" s="19" t="str">
        <f t="shared" ca="1" si="157"/>
        <v/>
      </c>
      <c r="BA1826" s="136" t="str">
        <f t="shared" ca="1" si="158"/>
        <v/>
      </c>
      <c r="BB1826" s="641" t="str">
        <f t="shared" ca="1" si="159"/>
        <v/>
      </c>
      <c r="BC1826" s="641"/>
      <c r="BD1826" s="641" t="str">
        <f t="shared" ca="1" si="160"/>
        <v/>
      </c>
      <c r="BE1826" s="641"/>
      <c r="BF1826" s="641" t="str">
        <f t="shared" ca="1" si="161"/>
        <v/>
      </c>
      <c r="BG1826" s="641"/>
      <c r="BH1826" s="641" t="str">
        <f t="shared" ca="1" si="162"/>
        <v/>
      </c>
      <c r="BI1826" s="641"/>
      <c r="BJ1826" s="19" t="str">
        <f t="shared" ca="1" si="163"/>
        <v/>
      </c>
      <c r="BK1826" s="136" t="str">
        <f t="shared" ca="1" si="164"/>
        <v/>
      </c>
      <c r="BL1826" s="641" t="str">
        <f t="shared" ca="1" si="165"/>
        <v/>
      </c>
      <c r="BM1826" s="641"/>
      <c r="BN1826" s="641" t="str">
        <f t="shared" ca="1" si="166"/>
        <v/>
      </c>
      <c r="BO1826" s="641"/>
      <c r="BP1826" s="641" t="str">
        <f t="shared" ca="1" si="167"/>
        <v/>
      </c>
      <c r="BQ1826" s="641"/>
      <c r="BR1826" s="641" t="str">
        <f t="shared" ca="1" si="168"/>
        <v/>
      </c>
      <c r="BS1826" s="641"/>
      <c r="BT1826" s="19" t="str">
        <f t="shared" ca="1" si="169"/>
        <v/>
      </c>
      <c r="BU1826" s="136" t="str">
        <f t="shared" ca="1" si="170"/>
        <v/>
      </c>
      <c r="BV1826" s="641" t="str">
        <f t="shared" ca="1" si="171"/>
        <v/>
      </c>
      <c r="BW1826" s="641"/>
      <c r="BX1826" s="641" t="str">
        <f t="shared" ca="1" si="172"/>
        <v/>
      </c>
      <c r="BY1826" s="641"/>
      <c r="BZ1826" s="641" t="str">
        <f t="shared" ca="1" si="173"/>
        <v/>
      </c>
      <c r="CA1826" s="641"/>
      <c r="CB1826" s="641" t="str">
        <f t="shared" ca="1" si="174"/>
        <v/>
      </c>
      <c r="CC1826" s="641"/>
      <c r="CE1826" s="136" t="str">
        <f t="shared" ca="1" si="175"/>
        <v/>
      </c>
      <c r="CF1826" s="641" t="str">
        <f t="shared" ca="1" si="176"/>
        <v/>
      </c>
      <c r="CG1826" s="641"/>
      <c r="CH1826" s="641" t="str">
        <f t="shared" ca="1" si="177"/>
        <v/>
      </c>
      <c r="CI1826" s="641"/>
      <c r="CJ1826" s="641" t="str">
        <f t="shared" ca="1" si="178"/>
        <v/>
      </c>
      <c r="CK1826" s="641"/>
      <c r="CL1826" s="641" t="str">
        <f t="shared" ca="1" si="179"/>
        <v/>
      </c>
      <c r="CM1826" s="641"/>
      <c r="CO1826" s="136" t="str">
        <f t="shared" ca="1" si="180"/>
        <v/>
      </c>
      <c r="CP1826" s="641" t="str">
        <f t="shared" ca="1" si="181"/>
        <v/>
      </c>
      <c r="CQ1826" s="641"/>
      <c r="CR1826" s="641" t="str">
        <f t="shared" ca="1" si="182"/>
        <v/>
      </c>
      <c r="CS1826" s="641"/>
      <c r="CT1826" s="641" t="str">
        <f t="shared" ca="1" si="183"/>
        <v/>
      </c>
      <c r="CU1826" s="641"/>
      <c r="CV1826" s="641" t="str">
        <f t="shared" ca="1" si="184"/>
        <v/>
      </c>
      <c r="CW1826" s="641"/>
      <c r="CY1826" s="136" t="str">
        <f t="shared" ca="1" si="185"/>
        <v/>
      </c>
      <c r="CZ1826" s="641" t="str">
        <f t="shared" ca="1" si="186"/>
        <v/>
      </c>
      <c r="DA1826" s="641"/>
      <c r="DB1826" s="641" t="str">
        <f t="shared" ca="1" si="187"/>
        <v/>
      </c>
      <c r="DC1826" s="641"/>
      <c r="DD1826" s="641" t="str">
        <f t="shared" ca="1" si="188"/>
        <v/>
      </c>
      <c r="DE1826" s="641"/>
      <c r="DF1826" s="641" t="str">
        <f t="shared" ca="1" si="189"/>
        <v/>
      </c>
      <c r="DG1826" s="641"/>
      <c r="DI1826" s="136" t="str">
        <f t="shared" ca="1" si="190"/>
        <v/>
      </c>
      <c r="DJ1826" s="641" t="str">
        <f t="shared" ca="1" si="191"/>
        <v/>
      </c>
      <c r="DK1826" s="641"/>
      <c r="DL1826" s="641" t="str">
        <f t="shared" ca="1" si="192"/>
        <v/>
      </c>
      <c r="DM1826" s="641"/>
      <c r="DN1826" s="641" t="str">
        <f t="shared" ca="1" si="193"/>
        <v/>
      </c>
      <c r="DO1826" s="641"/>
      <c r="DP1826" s="641" t="str">
        <f t="shared" ca="1" si="194"/>
        <v/>
      </c>
      <c r="DQ1826" s="641"/>
      <c r="DS1826" s="136" t="str">
        <f t="shared" ca="1" si="195"/>
        <v/>
      </c>
      <c r="DT1826" s="641" t="str">
        <f t="shared" ca="1" si="196"/>
        <v/>
      </c>
      <c r="DU1826" s="641"/>
      <c r="DV1826" s="641" t="str">
        <f t="shared" ca="1" si="197"/>
        <v/>
      </c>
      <c r="DW1826" s="641"/>
      <c r="DX1826" s="641" t="str">
        <f t="shared" ca="1" si="198"/>
        <v/>
      </c>
      <c r="DY1826" s="641"/>
      <c r="DZ1826" s="641" t="str">
        <f t="shared" ca="1" si="199"/>
        <v/>
      </c>
      <c r="EA1826" s="641"/>
      <c r="EC1826" s="136" t="str">
        <f t="shared" ca="1" si="200"/>
        <v/>
      </c>
      <c r="ED1826" s="641" t="str">
        <f t="shared" ca="1" si="201"/>
        <v/>
      </c>
      <c r="EE1826" s="641"/>
      <c r="EF1826" s="641" t="str">
        <f t="shared" ca="1" si="202"/>
        <v/>
      </c>
      <c r="EG1826" s="641"/>
      <c r="EH1826" s="641" t="str">
        <f t="shared" ca="1" si="203"/>
        <v/>
      </c>
      <c r="EI1826" s="641"/>
      <c r="EJ1826" s="641" t="str">
        <f t="shared" ca="1" si="204"/>
        <v/>
      </c>
      <c r="EK1826" s="641"/>
      <c r="EM1826" s="136" t="str">
        <f t="shared" ca="1" si="205"/>
        <v/>
      </c>
      <c r="EN1826" s="641" t="str">
        <f t="shared" ca="1" si="206"/>
        <v/>
      </c>
      <c r="EO1826" s="641"/>
      <c r="EP1826" s="641" t="str">
        <f t="shared" ca="1" si="207"/>
        <v/>
      </c>
      <c r="EQ1826" s="641"/>
      <c r="ER1826" s="641" t="str">
        <f t="shared" ca="1" si="208"/>
        <v/>
      </c>
      <c r="ES1826" s="641"/>
      <c r="ET1826" s="641" t="str">
        <f t="shared" ca="1" si="209"/>
        <v/>
      </c>
      <c r="EU1826" s="641"/>
      <c r="EW1826" s="136" t="str">
        <f t="shared" ca="1" si="210"/>
        <v/>
      </c>
      <c r="EX1826" s="641" t="str">
        <f t="shared" ca="1" si="211"/>
        <v/>
      </c>
      <c r="EY1826" s="641"/>
      <c r="EZ1826" s="641" t="str">
        <f t="shared" ca="1" si="212"/>
        <v/>
      </c>
      <c r="FA1826" s="641"/>
      <c r="FB1826" s="641" t="str">
        <f t="shared" ca="1" si="213"/>
        <v/>
      </c>
      <c r="FC1826" s="641"/>
      <c r="FD1826" s="641" t="str">
        <f t="shared" ca="1" si="214"/>
        <v/>
      </c>
      <c r="FE1826" s="641"/>
      <c r="FG1826" s="136" t="str">
        <f t="shared" ca="1" si="215"/>
        <v/>
      </c>
      <c r="FH1826" s="641" t="str">
        <f t="shared" ca="1" si="216"/>
        <v/>
      </c>
      <c r="FI1826" s="641"/>
      <c r="FJ1826" s="641" t="str">
        <f t="shared" ca="1" si="217"/>
        <v/>
      </c>
      <c r="FK1826" s="641"/>
      <c r="FL1826" s="641" t="str">
        <f t="shared" ca="1" si="218"/>
        <v/>
      </c>
      <c r="FM1826" s="641"/>
      <c r="FN1826" s="641" t="str">
        <f t="shared" ca="1" si="219"/>
        <v/>
      </c>
      <c r="FO1826" s="641"/>
    </row>
    <row r="1827" spans="1:171" hidden="1">
      <c r="A1827" s="19">
        <v>18</v>
      </c>
      <c r="B1827" s="19" t="str">
        <f ca="1">IF(ISERROR(INDEX(WS,ROWS($A$1810:$A1827))),"",MID(INDEX(WS,ROWS($A$1810:$A1827)), FIND("]",INDEX(WS,ROWS($A$1810:$A1827)))+1,32))&amp;T(NOW())</f>
        <v/>
      </c>
      <c r="C1827" s="136" t="str">
        <f t="shared" ca="1" si="128"/>
        <v/>
      </c>
      <c r="D1827" s="641" t="str">
        <f t="shared" ca="1" si="129"/>
        <v/>
      </c>
      <c r="E1827" s="641"/>
      <c r="F1827" s="641" t="str">
        <f t="shared" ca="1" si="130"/>
        <v/>
      </c>
      <c r="G1827" s="641"/>
      <c r="H1827" s="641" t="str">
        <f t="shared" ca="1" si="131"/>
        <v/>
      </c>
      <c r="I1827" s="641"/>
      <c r="J1827" s="641" t="str">
        <f t="shared" ca="1" si="132"/>
        <v/>
      </c>
      <c r="K1827" s="641"/>
      <c r="L1827" s="210"/>
      <c r="M1827" s="136" t="str">
        <f t="shared" ca="1" si="134"/>
        <v/>
      </c>
      <c r="N1827" s="641" t="str">
        <f t="shared" ca="1" si="135"/>
        <v/>
      </c>
      <c r="O1827" s="641"/>
      <c r="P1827" s="641" t="str">
        <f t="shared" ca="1" si="136"/>
        <v/>
      </c>
      <c r="Q1827" s="641"/>
      <c r="R1827" s="641" t="str">
        <f t="shared" ca="1" si="137"/>
        <v/>
      </c>
      <c r="S1827" s="641"/>
      <c r="T1827" s="641" t="str">
        <f t="shared" ca="1" si="138"/>
        <v/>
      </c>
      <c r="U1827" s="641"/>
      <c r="V1827" s="19" t="str">
        <f t="shared" ca="1" si="139"/>
        <v/>
      </c>
      <c r="W1827" s="136" t="str">
        <f t="shared" ca="1" si="140"/>
        <v/>
      </c>
      <c r="X1827" s="641" t="str">
        <f t="shared" ca="1" si="141"/>
        <v/>
      </c>
      <c r="Y1827" s="641"/>
      <c r="Z1827" s="641" t="str">
        <f t="shared" ca="1" si="142"/>
        <v/>
      </c>
      <c r="AA1827" s="641"/>
      <c r="AB1827" s="641" t="str">
        <f t="shared" ca="1" si="143"/>
        <v/>
      </c>
      <c r="AC1827" s="641"/>
      <c r="AD1827" s="641" t="str">
        <f t="shared" ca="1" si="144"/>
        <v/>
      </c>
      <c r="AE1827" s="641"/>
      <c r="AF1827" s="19" t="str">
        <f t="shared" ca="1" si="145"/>
        <v/>
      </c>
      <c r="AG1827" s="136" t="str">
        <f t="shared" ca="1" si="146"/>
        <v/>
      </c>
      <c r="AH1827" s="641" t="str">
        <f t="shared" ca="1" si="147"/>
        <v/>
      </c>
      <c r="AI1827" s="641"/>
      <c r="AJ1827" s="641" t="str">
        <f t="shared" ca="1" si="148"/>
        <v/>
      </c>
      <c r="AK1827" s="641"/>
      <c r="AL1827" s="641" t="str">
        <f t="shared" ca="1" si="149"/>
        <v/>
      </c>
      <c r="AM1827" s="641"/>
      <c r="AN1827" s="641" t="str">
        <f t="shared" ca="1" si="150"/>
        <v/>
      </c>
      <c r="AO1827" s="641"/>
      <c r="AP1827" s="19" t="str">
        <f t="shared" ca="1" si="151"/>
        <v/>
      </c>
      <c r="AQ1827" s="136" t="str">
        <f t="shared" ca="1" si="152"/>
        <v/>
      </c>
      <c r="AR1827" s="641" t="str">
        <f t="shared" ca="1" si="153"/>
        <v/>
      </c>
      <c r="AS1827" s="641"/>
      <c r="AT1827" s="641" t="str">
        <f t="shared" ca="1" si="154"/>
        <v/>
      </c>
      <c r="AU1827" s="641"/>
      <c r="AV1827" s="641" t="str">
        <f t="shared" ca="1" si="155"/>
        <v/>
      </c>
      <c r="AW1827" s="641"/>
      <c r="AX1827" s="641" t="str">
        <f t="shared" ca="1" si="156"/>
        <v/>
      </c>
      <c r="AY1827" s="641"/>
      <c r="AZ1827" s="19" t="str">
        <f t="shared" ca="1" si="157"/>
        <v/>
      </c>
      <c r="BA1827" s="136" t="str">
        <f t="shared" ca="1" si="158"/>
        <v/>
      </c>
      <c r="BB1827" s="641" t="str">
        <f t="shared" ca="1" si="159"/>
        <v/>
      </c>
      <c r="BC1827" s="641"/>
      <c r="BD1827" s="641" t="str">
        <f t="shared" ca="1" si="160"/>
        <v/>
      </c>
      <c r="BE1827" s="641"/>
      <c r="BF1827" s="641" t="str">
        <f t="shared" ca="1" si="161"/>
        <v/>
      </c>
      <c r="BG1827" s="641"/>
      <c r="BH1827" s="641" t="str">
        <f t="shared" ca="1" si="162"/>
        <v/>
      </c>
      <c r="BI1827" s="641"/>
      <c r="BJ1827" s="19" t="str">
        <f t="shared" ca="1" si="163"/>
        <v/>
      </c>
      <c r="BK1827" s="136" t="str">
        <f t="shared" ca="1" si="164"/>
        <v/>
      </c>
      <c r="BL1827" s="641" t="str">
        <f t="shared" ca="1" si="165"/>
        <v/>
      </c>
      <c r="BM1827" s="641"/>
      <c r="BN1827" s="641" t="str">
        <f t="shared" ca="1" si="166"/>
        <v/>
      </c>
      <c r="BO1827" s="641"/>
      <c r="BP1827" s="641" t="str">
        <f t="shared" ca="1" si="167"/>
        <v/>
      </c>
      <c r="BQ1827" s="641"/>
      <c r="BR1827" s="641" t="str">
        <f t="shared" ca="1" si="168"/>
        <v/>
      </c>
      <c r="BS1827" s="641"/>
      <c r="BT1827" s="19" t="str">
        <f t="shared" ca="1" si="169"/>
        <v/>
      </c>
      <c r="BU1827" s="136" t="str">
        <f t="shared" ca="1" si="170"/>
        <v/>
      </c>
      <c r="BV1827" s="641" t="str">
        <f t="shared" ca="1" si="171"/>
        <v/>
      </c>
      <c r="BW1827" s="641"/>
      <c r="BX1827" s="641" t="str">
        <f t="shared" ca="1" si="172"/>
        <v/>
      </c>
      <c r="BY1827" s="641"/>
      <c r="BZ1827" s="641" t="str">
        <f t="shared" ca="1" si="173"/>
        <v/>
      </c>
      <c r="CA1827" s="641"/>
      <c r="CB1827" s="641" t="str">
        <f t="shared" ca="1" si="174"/>
        <v/>
      </c>
      <c r="CC1827" s="641"/>
      <c r="CE1827" s="136" t="str">
        <f t="shared" ca="1" si="175"/>
        <v/>
      </c>
      <c r="CF1827" s="641" t="str">
        <f t="shared" ca="1" si="176"/>
        <v/>
      </c>
      <c r="CG1827" s="641"/>
      <c r="CH1827" s="641" t="str">
        <f t="shared" ca="1" si="177"/>
        <v/>
      </c>
      <c r="CI1827" s="641"/>
      <c r="CJ1827" s="641" t="str">
        <f t="shared" ca="1" si="178"/>
        <v/>
      </c>
      <c r="CK1827" s="641"/>
      <c r="CL1827" s="641" t="str">
        <f t="shared" ca="1" si="179"/>
        <v/>
      </c>
      <c r="CM1827" s="641"/>
      <c r="CO1827" s="136" t="str">
        <f t="shared" ca="1" si="180"/>
        <v/>
      </c>
      <c r="CP1827" s="641" t="str">
        <f t="shared" ca="1" si="181"/>
        <v/>
      </c>
      <c r="CQ1827" s="641"/>
      <c r="CR1827" s="641" t="str">
        <f t="shared" ca="1" si="182"/>
        <v/>
      </c>
      <c r="CS1827" s="641"/>
      <c r="CT1827" s="641" t="str">
        <f t="shared" ca="1" si="183"/>
        <v/>
      </c>
      <c r="CU1827" s="641"/>
      <c r="CV1827" s="641" t="str">
        <f t="shared" ca="1" si="184"/>
        <v/>
      </c>
      <c r="CW1827" s="641"/>
      <c r="CY1827" s="136" t="str">
        <f t="shared" ca="1" si="185"/>
        <v/>
      </c>
      <c r="CZ1827" s="641" t="str">
        <f t="shared" ca="1" si="186"/>
        <v/>
      </c>
      <c r="DA1827" s="641"/>
      <c r="DB1827" s="641" t="str">
        <f t="shared" ca="1" si="187"/>
        <v/>
      </c>
      <c r="DC1827" s="641"/>
      <c r="DD1827" s="641" t="str">
        <f t="shared" ca="1" si="188"/>
        <v/>
      </c>
      <c r="DE1827" s="641"/>
      <c r="DF1827" s="641" t="str">
        <f t="shared" ca="1" si="189"/>
        <v/>
      </c>
      <c r="DG1827" s="641"/>
      <c r="DI1827" s="136" t="str">
        <f t="shared" ca="1" si="190"/>
        <v/>
      </c>
      <c r="DJ1827" s="641" t="str">
        <f t="shared" ca="1" si="191"/>
        <v/>
      </c>
      <c r="DK1827" s="641"/>
      <c r="DL1827" s="641" t="str">
        <f t="shared" ca="1" si="192"/>
        <v/>
      </c>
      <c r="DM1827" s="641"/>
      <c r="DN1827" s="641" t="str">
        <f t="shared" ca="1" si="193"/>
        <v/>
      </c>
      <c r="DO1827" s="641"/>
      <c r="DP1827" s="641" t="str">
        <f t="shared" ca="1" si="194"/>
        <v/>
      </c>
      <c r="DQ1827" s="641"/>
      <c r="DS1827" s="136" t="str">
        <f t="shared" ca="1" si="195"/>
        <v/>
      </c>
      <c r="DT1827" s="641" t="str">
        <f t="shared" ca="1" si="196"/>
        <v/>
      </c>
      <c r="DU1827" s="641"/>
      <c r="DV1827" s="641" t="str">
        <f t="shared" ca="1" si="197"/>
        <v/>
      </c>
      <c r="DW1827" s="641"/>
      <c r="DX1827" s="641" t="str">
        <f t="shared" ca="1" si="198"/>
        <v/>
      </c>
      <c r="DY1827" s="641"/>
      <c r="DZ1827" s="641" t="str">
        <f t="shared" ca="1" si="199"/>
        <v/>
      </c>
      <c r="EA1827" s="641"/>
      <c r="EC1827" s="136" t="str">
        <f t="shared" ca="1" si="200"/>
        <v/>
      </c>
      <c r="ED1827" s="641" t="str">
        <f t="shared" ca="1" si="201"/>
        <v/>
      </c>
      <c r="EE1827" s="641"/>
      <c r="EF1827" s="641" t="str">
        <f t="shared" ca="1" si="202"/>
        <v/>
      </c>
      <c r="EG1827" s="641"/>
      <c r="EH1827" s="641" t="str">
        <f t="shared" ca="1" si="203"/>
        <v/>
      </c>
      <c r="EI1827" s="641"/>
      <c r="EJ1827" s="641" t="str">
        <f t="shared" ca="1" si="204"/>
        <v/>
      </c>
      <c r="EK1827" s="641"/>
      <c r="EM1827" s="136" t="str">
        <f t="shared" ca="1" si="205"/>
        <v/>
      </c>
      <c r="EN1827" s="641" t="str">
        <f t="shared" ca="1" si="206"/>
        <v/>
      </c>
      <c r="EO1827" s="641"/>
      <c r="EP1827" s="641" t="str">
        <f t="shared" ca="1" si="207"/>
        <v/>
      </c>
      <c r="EQ1827" s="641"/>
      <c r="ER1827" s="641" t="str">
        <f t="shared" ca="1" si="208"/>
        <v/>
      </c>
      <c r="ES1827" s="641"/>
      <c r="ET1827" s="641" t="str">
        <f t="shared" ca="1" si="209"/>
        <v/>
      </c>
      <c r="EU1827" s="641"/>
      <c r="EW1827" s="136" t="str">
        <f t="shared" ca="1" si="210"/>
        <v/>
      </c>
      <c r="EX1827" s="641" t="str">
        <f t="shared" ca="1" si="211"/>
        <v/>
      </c>
      <c r="EY1827" s="641"/>
      <c r="EZ1827" s="641" t="str">
        <f t="shared" ca="1" si="212"/>
        <v/>
      </c>
      <c r="FA1827" s="641"/>
      <c r="FB1827" s="641" t="str">
        <f t="shared" ca="1" si="213"/>
        <v/>
      </c>
      <c r="FC1827" s="641"/>
      <c r="FD1827" s="641" t="str">
        <f t="shared" ca="1" si="214"/>
        <v/>
      </c>
      <c r="FE1827" s="641"/>
      <c r="FG1827" s="136" t="str">
        <f t="shared" ca="1" si="215"/>
        <v/>
      </c>
      <c r="FH1827" s="641" t="str">
        <f t="shared" ca="1" si="216"/>
        <v/>
      </c>
      <c r="FI1827" s="641"/>
      <c r="FJ1827" s="641" t="str">
        <f t="shared" ca="1" si="217"/>
        <v/>
      </c>
      <c r="FK1827" s="641"/>
      <c r="FL1827" s="641" t="str">
        <f t="shared" ca="1" si="218"/>
        <v/>
      </c>
      <c r="FM1827" s="641"/>
      <c r="FN1827" s="641" t="str">
        <f t="shared" ca="1" si="219"/>
        <v/>
      </c>
      <c r="FO1827" s="641"/>
    </row>
    <row r="1828" spans="1:171" hidden="1">
      <c r="A1828" s="19">
        <v>19</v>
      </c>
      <c r="B1828" s="19" t="str">
        <f ca="1">IF(ISERROR(INDEX(WS,ROWS($A$1810:$A1828))),"",MID(INDEX(WS,ROWS($A$1810:$A1828)), FIND("]",INDEX(WS,ROWS($A$1810:$A1828)))+1,32))&amp;T(NOW())</f>
        <v/>
      </c>
      <c r="C1828" s="136" t="str">
        <f t="shared" ca="1" si="128"/>
        <v/>
      </c>
      <c r="D1828" s="641" t="str">
        <f t="shared" ca="1" si="129"/>
        <v/>
      </c>
      <c r="E1828" s="641"/>
      <c r="F1828" s="641" t="str">
        <f t="shared" ca="1" si="130"/>
        <v/>
      </c>
      <c r="G1828" s="641"/>
      <c r="H1828" s="641" t="str">
        <f t="shared" ca="1" si="131"/>
        <v/>
      </c>
      <c r="I1828" s="641"/>
      <c r="J1828" s="641" t="str">
        <f t="shared" ca="1" si="132"/>
        <v/>
      </c>
      <c r="K1828" s="641"/>
      <c r="L1828" s="210"/>
      <c r="M1828" s="136" t="str">
        <f t="shared" ca="1" si="134"/>
        <v/>
      </c>
      <c r="N1828" s="641" t="str">
        <f t="shared" ca="1" si="135"/>
        <v/>
      </c>
      <c r="O1828" s="641"/>
      <c r="P1828" s="641" t="str">
        <f t="shared" ca="1" si="136"/>
        <v/>
      </c>
      <c r="Q1828" s="641"/>
      <c r="R1828" s="641" t="str">
        <f t="shared" ca="1" si="137"/>
        <v/>
      </c>
      <c r="S1828" s="641"/>
      <c r="T1828" s="641" t="str">
        <f t="shared" ca="1" si="138"/>
        <v/>
      </c>
      <c r="U1828" s="641"/>
      <c r="V1828" s="19" t="str">
        <f t="shared" ca="1" si="139"/>
        <v/>
      </c>
      <c r="W1828" s="136" t="str">
        <f t="shared" ca="1" si="140"/>
        <v/>
      </c>
      <c r="X1828" s="641" t="str">
        <f t="shared" ca="1" si="141"/>
        <v/>
      </c>
      <c r="Y1828" s="641"/>
      <c r="Z1828" s="641" t="str">
        <f t="shared" ca="1" si="142"/>
        <v/>
      </c>
      <c r="AA1828" s="641"/>
      <c r="AB1828" s="641" t="str">
        <f t="shared" ca="1" si="143"/>
        <v/>
      </c>
      <c r="AC1828" s="641"/>
      <c r="AD1828" s="641" t="str">
        <f t="shared" ca="1" si="144"/>
        <v/>
      </c>
      <c r="AE1828" s="641"/>
      <c r="AF1828" s="19" t="str">
        <f t="shared" ca="1" si="145"/>
        <v/>
      </c>
      <c r="AG1828" s="136" t="str">
        <f t="shared" ca="1" si="146"/>
        <v/>
      </c>
      <c r="AH1828" s="641" t="str">
        <f t="shared" ca="1" si="147"/>
        <v/>
      </c>
      <c r="AI1828" s="641"/>
      <c r="AJ1828" s="641" t="str">
        <f t="shared" ca="1" si="148"/>
        <v/>
      </c>
      <c r="AK1828" s="641"/>
      <c r="AL1828" s="641" t="str">
        <f t="shared" ca="1" si="149"/>
        <v/>
      </c>
      <c r="AM1828" s="641"/>
      <c r="AN1828" s="641" t="str">
        <f t="shared" ca="1" si="150"/>
        <v/>
      </c>
      <c r="AO1828" s="641"/>
      <c r="AP1828" s="19" t="str">
        <f t="shared" ca="1" si="151"/>
        <v/>
      </c>
      <c r="AQ1828" s="136" t="str">
        <f t="shared" ca="1" si="152"/>
        <v/>
      </c>
      <c r="AR1828" s="641" t="str">
        <f t="shared" ca="1" si="153"/>
        <v/>
      </c>
      <c r="AS1828" s="641"/>
      <c r="AT1828" s="641" t="str">
        <f t="shared" ca="1" si="154"/>
        <v/>
      </c>
      <c r="AU1828" s="641"/>
      <c r="AV1828" s="641" t="str">
        <f t="shared" ca="1" si="155"/>
        <v/>
      </c>
      <c r="AW1828" s="641"/>
      <c r="AX1828" s="641" t="str">
        <f t="shared" ca="1" si="156"/>
        <v/>
      </c>
      <c r="AY1828" s="641"/>
      <c r="AZ1828" s="19" t="str">
        <f t="shared" ca="1" si="157"/>
        <v/>
      </c>
      <c r="BA1828" s="136" t="str">
        <f t="shared" ca="1" si="158"/>
        <v/>
      </c>
      <c r="BB1828" s="641" t="str">
        <f t="shared" ca="1" si="159"/>
        <v/>
      </c>
      <c r="BC1828" s="641"/>
      <c r="BD1828" s="641" t="str">
        <f t="shared" ca="1" si="160"/>
        <v/>
      </c>
      <c r="BE1828" s="641"/>
      <c r="BF1828" s="641" t="str">
        <f t="shared" ca="1" si="161"/>
        <v/>
      </c>
      <c r="BG1828" s="641"/>
      <c r="BH1828" s="641" t="str">
        <f t="shared" ca="1" si="162"/>
        <v/>
      </c>
      <c r="BI1828" s="641"/>
      <c r="BJ1828" s="19" t="str">
        <f t="shared" ca="1" si="163"/>
        <v/>
      </c>
      <c r="BK1828" s="136" t="str">
        <f t="shared" ca="1" si="164"/>
        <v/>
      </c>
      <c r="BL1828" s="641" t="str">
        <f t="shared" ca="1" si="165"/>
        <v/>
      </c>
      <c r="BM1828" s="641"/>
      <c r="BN1828" s="641" t="str">
        <f t="shared" ca="1" si="166"/>
        <v/>
      </c>
      <c r="BO1828" s="641"/>
      <c r="BP1828" s="641" t="str">
        <f t="shared" ca="1" si="167"/>
        <v/>
      </c>
      <c r="BQ1828" s="641"/>
      <c r="BR1828" s="641" t="str">
        <f t="shared" ca="1" si="168"/>
        <v/>
      </c>
      <c r="BS1828" s="641"/>
      <c r="BT1828" s="19" t="str">
        <f t="shared" ca="1" si="169"/>
        <v/>
      </c>
      <c r="BU1828" s="136" t="str">
        <f t="shared" ca="1" si="170"/>
        <v/>
      </c>
      <c r="BV1828" s="641" t="str">
        <f t="shared" ca="1" si="171"/>
        <v/>
      </c>
      <c r="BW1828" s="641"/>
      <c r="BX1828" s="641" t="str">
        <f t="shared" ca="1" si="172"/>
        <v/>
      </c>
      <c r="BY1828" s="641"/>
      <c r="BZ1828" s="641" t="str">
        <f t="shared" ca="1" si="173"/>
        <v/>
      </c>
      <c r="CA1828" s="641"/>
      <c r="CB1828" s="641" t="str">
        <f t="shared" ca="1" si="174"/>
        <v/>
      </c>
      <c r="CC1828" s="641"/>
      <c r="CE1828" s="136" t="str">
        <f t="shared" ca="1" si="175"/>
        <v/>
      </c>
      <c r="CF1828" s="641" t="str">
        <f t="shared" ca="1" si="176"/>
        <v/>
      </c>
      <c r="CG1828" s="641"/>
      <c r="CH1828" s="641" t="str">
        <f t="shared" ca="1" si="177"/>
        <v/>
      </c>
      <c r="CI1828" s="641"/>
      <c r="CJ1828" s="641" t="str">
        <f t="shared" ca="1" si="178"/>
        <v/>
      </c>
      <c r="CK1828" s="641"/>
      <c r="CL1828" s="641" t="str">
        <f t="shared" ca="1" si="179"/>
        <v/>
      </c>
      <c r="CM1828" s="641"/>
      <c r="CO1828" s="136" t="str">
        <f t="shared" ca="1" si="180"/>
        <v/>
      </c>
      <c r="CP1828" s="641" t="str">
        <f t="shared" ca="1" si="181"/>
        <v/>
      </c>
      <c r="CQ1828" s="641"/>
      <c r="CR1828" s="641" t="str">
        <f t="shared" ca="1" si="182"/>
        <v/>
      </c>
      <c r="CS1828" s="641"/>
      <c r="CT1828" s="641" t="str">
        <f t="shared" ca="1" si="183"/>
        <v/>
      </c>
      <c r="CU1828" s="641"/>
      <c r="CV1828" s="641" t="str">
        <f t="shared" ca="1" si="184"/>
        <v/>
      </c>
      <c r="CW1828" s="641"/>
      <c r="CY1828" s="136" t="str">
        <f t="shared" ca="1" si="185"/>
        <v/>
      </c>
      <c r="CZ1828" s="641" t="str">
        <f t="shared" ca="1" si="186"/>
        <v/>
      </c>
      <c r="DA1828" s="641"/>
      <c r="DB1828" s="641" t="str">
        <f t="shared" ca="1" si="187"/>
        <v/>
      </c>
      <c r="DC1828" s="641"/>
      <c r="DD1828" s="641" t="str">
        <f t="shared" ca="1" si="188"/>
        <v/>
      </c>
      <c r="DE1828" s="641"/>
      <c r="DF1828" s="641" t="str">
        <f t="shared" ca="1" si="189"/>
        <v/>
      </c>
      <c r="DG1828" s="641"/>
      <c r="DI1828" s="136" t="str">
        <f t="shared" ca="1" si="190"/>
        <v/>
      </c>
      <c r="DJ1828" s="641" t="str">
        <f t="shared" ca="1" si="191"/>
        <v/>
      </c>
      <c r="DK1828" s="641"/>
      <c r="DL1828" s="641" t="str">
        <f t="shared" ca="1" si="192"/>
        <v/>
      </c>
      <c r="DM1828" s="641"/>
      <c r="DN1828" s="641" t="str">
        <f t="shared" ca="1" si="193"/>
        <v/>
      </c>
      <c r="DO1828" s="641"/>
      <c r="DP1828" s="641" t="str">
        <f t="shared" ca="1" si="194"/>
        <v/>
      </c>
      <c r="DQ1828" s="641"/>
      <c r="DS1828" s="136" t="str">
        <f t="shared" ca="1" si="195"/>
        <v/>
      </c>
      <c r="DT1828" s="641" t="str">
        <f t="shared" ca="1" si="196"/>
        <v/>
      </c>
      <c r="DU1828" s="641"/>
      <c r="DV1828" s="641" t="str">
        <f t="shared" ca="1" si="197"/>
        <v/>
      </c>
      <c r="DW1828" s="641"/>
      <c r="DX1828" s="641" t="str">
        <f t="shared" ca="1" si="198"/>
        <v/>
      </c>
      <c r="DY1828" s="641"/>
      <c r="DZ1828" s="641" t="str">
        <f t="shared" ca="1" si="199"/>
        <v/>
      </c>
      <c r="EA1828" s="641"/>
      <c r="EC1828" s="136" t="str">
        <f t="shared" ca="1" si="200"/>
        <v/>
      </c>
      <c r="ED1828" s="641" t="str">
        <f t="shared" ca="1" si="201"/>
        <v/>
      </c>
      <c r="EE1828" s="641"/>
      <c r="EF1828" s="641" t="str">
        <f t="shared" ca="1" si="202"/>
        <v/>
      </c>
      <c r="EG1828" s="641"/>
      <c r="EH1828" s="641" t="str">
        <f t="shared" ca="1" si="203"/>
        <v/>
      </c>
      <c r="EI1828" s="641"/>
      <c r="EJ1828" s="641" t="str">
        <f t="shared" ca="1" si="204"/>
        <v/>
      </c>
      <c r="EK1828" s="641"/>
      <c r="EM1828" s="136" t="str">
        <f t="shared" ca="1" si="205"/>
        <v/>
      </c>
      <c r="EN1828" s="641" t="str">
        <f t="shared" ca="1" si="206"/>
        <v/>
      </c>
      <c r="EO1828" s="641"/>
      <c r="EP1828" s="641" t="str">
        <f t="shared" ca="1" si="207"/>
        <v/>
      </c>
      <c r="EQ1828" s="641"/>
      <c r="ER1828" s="641" t="str">
        <f t="shared" ca="1" si="208"/>
        <v/>
      </c>
      <c r="ES1828" s="641"/>
      <c r="ET1828" s="641" t="str">
        <f t="shared" ca="1" si="209"/>
        <v/>
      </c>
      <c r="EU1828" s="641"/>
      <c r="EW1828" s="136" t="str">
        <f t="shared" ca="1" si="210"/>
        <v/>
      </c>
      <c r="EX1828" s="641" t="str">
        <f t="shared" ca="1" si="211"/>
        <v/>
      </c>
      <c r="EY1828" s="641"/>
      <c r="EZ1828" s="641" t="str">
        <f t="shared" ca="1" si="212"/>
        <v/>
      </c>
      <c r="FA1828" s="641"/>
      <c r="FB1828" s="641" t="str">
        <f t="shared" ca="1" si="213"/>
        <v/>
      </c>
      <c r="FC1828" s="641"/>
      <c r="FD1828" s="641" t="str">
        <f t="shared" ca="1" si="214"/>
        <v/>
      </c>
      <c r="FE1828" s="641"/>
      <c r="FG1828" s="136" t="str">
        <f t="shared" ca="1" si="215"/>
        <v/>
      </c>
      <c r="FH1828" s="641" t="str">
        <f t="shared" ca="1" si="216"/>
        <v/>
      </c>
      <c r="FI1828" s="641"/>
      <c r="FJ1828" s="641" t="str">
        <f t="shared" ca="1" si="217"/>
        <v/>
      </c>
      <c r="FK1828" s="641"/>
      <c r="FL1828" s="641" t="str">
        <f t="shared" ca="1" si="218"/>
        <v/>
      </c>
      <c r="FM1828" s="641"/>
      <c r="FN1828" s="641" t="str">
        <f t="shared" ca="1" si="219"/>
        <v/>
      </c>
      <c r="FO1828" s="641"/>
    </row>
    <row r="1829" spans="1:171" hidden="1">
      <c r="A1829" s="19">
        <v>20</v>
      </c>
      <c r="B1829" s="19" t="str">
        <f ca="1">IF(ISERROR(INDEX(WS,ROWS($A$1810:$A1829))),"",MID(INDEX(WS,ROWS($A$1810:$A1829)), FIND("]",INDEX(WS,ROWS($A$1810:$A1829)))+1,32))&amp;T(NOW())</f>
        <v/>
      </c>
      <c r="C1829" s="136" t="str">
        <f t="shared" ca="1" si="128"/>
        <v/>
      </c>
      <c r="D1829" s="641" t="str">
        <f t="shared" ca="1" si="129"/>
        <v/>
      </c>
      <c r="E1829" s="641"/>
      <c r="F1829" s="641" t="str">
        <f t="shared" ca="1" si="130"/>
        <v/>
      </c>
      <c r="G1829" s="641"/>
      <c r="H1829" s="641" t="str">
        <f t="shared" ca="1" si="131"/>
        <v/>
      </c>
      <c r="I1829" s="641"/>
      <c r="J1829" s="641" t="str">
        <f t="shared" ca="1" si="132"/>
        <v/>
      </c>
      <c r="K1829" s="641"/>
      <c r="L1829" s="210"/>
      <c r="M1829" s="136" t="str">
        <f t="shared" ca="1" si="134"/>
        <v/>
      </c>
      <c r="N1829" s="641" t="str">
        <f t="shared" ca="1" si="135"/>
        <v/>
      </c>
      <c r="O1829" s="641"/>
      <c r="P1829" s="641" t="str">
        <f t="shared" ca="1" si="136"/>
        <v/>
      </c>
      <c r="Q1829" s="641"/>
      <c r="R1829" s="641" t="str">
        <f t="shared" ca="1" si="137"/>
        <v/>
      </c>
      <c r="S1829" s="641"/>
      <c r="T1829" s="641" t="str">
        <f t="shared" ca="1" si="138"/>
        <v/>
      </c>
      <c r="U1829" s="641"/>
      <c r="V1829" s="19" t="str">
        <f t="shared" ca="1" si="139"/>
        <v/>
      </c>
      <c r="W1829" s="136" t="str">
        <f t="shared" ca="1" si="140"/>
        <v/>
      </c>
      <c r="X1829" s="641" t="str">
        <f t="shared" ca="1" si="141"/>
        <v/>
      </c>
      <c r="Y1829" s="641"/>
      <c r="Z1829" s="641" t="str">
        <f t="shared" ca="1" si="142"/>
        <v/>
      </c>
      <c r="AA1829" s="641"/>
      <c r="AB1829" s="641" t="str">
        <f t="shared" ca="1" si="143"/>
        <v/>
      </c>
      <c r="AC1829" s="641"/>
      <c r="AD1829" s="641" t="str">
        <f t="shared" ca="1" si="144"/>
        <v/>
      </c>
      <c r="AE1829" s="641"/>
      <c r="AF1829" s="19" t="str">
        <f t="shared" ca="1" si="145"/>
        <v/>
      </c>
      <c r="AG1829" s="136" t="str">
        <f t="shared" ca="1" si="146"/>
        <v/>
      </c>
      <c r="AH1829" s="641" t="str">
        <f t="shared" ca="1" si="147"/>
        <v/>
      </c>
      <c r="AI1829" s="641"/>
      <c r="AJ1829" s="641" t="str">
        <f t="shared" ca="1" si="148"/>
        <v/>
      </c>
      <c r="AK1829" s="641"/>
      <c r="AL1829" s="641" t="str">
        <f t="shared" ca="1" si="149"/>
        <v/>
      </c>
      <c r="AM1829" s="641"/>
      <c r="AN1829" s="641" t="str">
        <f t="shared" ca="1" si="150"/>
        <v/>
      </c>
      <c r="AO1829" s="641"/>
      <c r="AP1829" s="19" t="str">
        <f t="shared" ca="1" si="151"/>
        <v/>
      </c>
      <c r="AQ1829" s="136" t="str">
        <f t="shared" ca="1" si="152"/>
        <v/>
      </c>
      <c r="AR1829" s="641" t="str">
        <f t="shared" ca="1" si="153"/>
        <v/>
      </c>
      <c r="AS1829" s="641"/>
      <c r="AT1829" s="641" t="str">
        <f t="shared" ca="1" si="154"/>
        <v/>
      </c>
      <c r="AU1829" s="641"/>
      <c r="AV1829" s="641" t="str">
        <f t="shared" ca="1" si="155"/>
        <v/>
      </c>
      <c r="AW1829" s="641"/>
      <c r="AX1829" s="641" t="str">
        <f t="shared" ca="1" si="156"/>
        <v/>
      </c>
      <c r="AY1829" s="641"/>
      <c r="AZ1829" s="19" t="str">
        <f t="shared" ca="1" si="157"/>
        <v/>
      </c>
      <c r="BA1829" s="136" t="str">
        <f t="shared" ca="1" si="158"/>
        <v/>
      </c>
      <c r="BB1829" s="641" t="str">
        <f t="shared" ca="1" si="159"/>
        <v/>
      </c>
      <c r="BC1829" s="641"/>
      <c r="BD1829" s="641" t="str">
        <f t="shared" ca="1" si="160"/>
        <v/>
      </c>
      <c r="BE1829" s="641"/>
      <c r="BF1829" s="641" t="str">
        <f t="shared" ca="1" si="161"/>
        <v/>
      </c>
      <c r="BG1829" s="641"/>
      <c r="BH1829" s="641" t="str">
        <f t="shared" ca="1" si="162"/>
        <v/>
      </c>
      <c r="BI1829" s="641"/>
      <c r="BJ1829" s="19" t="str">
        <f t="shared" ca="1" si="163"/>
        <v/>
      </c>
      <c r="BK1829" s="136" t="str">
        <f t="shared" ca="1" si="164"/>
        <v/>
      </c>
      <c r="BL1829" s="641" t="str">
        <f t="shared" ca="1" si="165"/>
        <v/>
      </c>
      <c r="BM1829" s="641"/>
      <c r="BN1829" s="641" t="str">
        <f t="shared" ca="1" si="166"/>
        <v/>
      </c>
      <c r="BO1829" s="641"/>
      <c r="BP1829" s="641" t="str">
        <f t="shared" ca="1" si="167"/>
        <v/>
      </c>
      <c r="BQ1829" s="641"/>
      <c r="BR1829" s="641" t="str">
        <f t="shared" ca="1" si="168"/>
        <v/>
      </c>
      <c r="BS1829" s="641"/>
      <c r="BT1829" s="19" t="str">
        <f t="shared" ca="1" si="169"/>
        <v/>
      </c>
      <c r="BU1829" s="136" t="str">
        <f t="shared" ca="1" si="170"/>
        <v/>
      </c>
      <c r="BV1829" s="641" t="str">
        <f t="shared" ca="1" si="171"/>
        <v/>
      </c>
      <c r="BW1829" s="641"/>
      <c r="BX1829" s="641" t="str">
        <f t="shared" ca="1" si="172"/>
        <v/>
      </c>
      <c r="BY1829" s="641"/>
      <c r="BZ1829" s="641" t="str">
        <f t="shared" ca="1" si="173"/>
        <v/>
      </c>
      <c r="CA1829" s="641"/>
      <c r="CB1829" s="641" t="str">
        <f t="shared" ca="1" si="174"/>
        <v/>
      </c>
      <c r="CC1829" s="641"/>
      <c r="CE1829" s="136" t="str">
        <f t="shared" ca="1" si="175"/>
        <v/>
      </c>
      <c r="CF1829" s="641" t="str">
        <f t="shared" ca="1" si="176"/>
        <v/>
      </c>
      <c r="CG1829" s="641"/>
      <c r="CH1829" s="641" t="str">
        <f t="shared" ca="1" si="177"/>
        <v/>
      </c>
      <c r="CI1829" s="641"/>
      <c r="CJ1829" s="641" t="str">
        <f t="shared" ca="1" si="178"/>
        <v/>
      </c>
      <c r="CK1829" s="641"/>
      <c r="CL1829" s="641" t="str">
        <f t="shared" ca="1" si="179"/>
        <v/>
      </c>
      <c r="CM1829" s="641"/>
      <c r="CO1829" s="136" t="str">
        <f t="shared" ca="1" si="180"/>
        <v/>
      </c>
      <c r="CP1829" s="641" t="str">
        <f t="shared" ca="1" si="181"/>
        <v/>
      </c>
      <c r="CQ1829" s="641"/>
      <c r="CR1829" s="641" t="str">
        <f t="shared" ca="1" si="182"/>
        <v/>
      </c>
      <c r="CS1829" s="641"/>
      <c r="CT1829" s="641" t="str">
        <f t="shared" ca="1" si="183"/>
        <v/>
      </c>
      <c r="CU1829" s="641"/>
      <c r="CV1829" s="641" t="str">
        <f t="shared" ca="1" si="184"/>
        <v/>
      </c>
      <c r="CW1829" s="641"/>
      <c r="CY1829" s="136" t="str">
        <f t="shared" ca="1" si="185"/>
        <v/>
      </c>
      <c r="CZ1829" s="641" t="str">
        <f t="shared" ca="1" si="186"/>
        <v/>
      </c>
      <c r="DA1829" s="641"/>
      <c r="DB1829" s="641" t="str">
        <f t="shared" ca="1" si="187"/>
        <v/>
      </c>
      <c r="DC1829" s="641"/>
      <c r="DD1829" s="641" t="str">
        <f t="shared" ca="1" si="188"/>
        <v/>
      </c>
      <c r="DE1829" s="641"/>
      <c r="DF1829" s="641" t="str">
        <f t="shared" ca="1" si="189"/>
        <v/>
      </c>
      <c r="DG1829" s="641"/>
      <c r="DI1829" s="136" t="str">
        <f t="shared" ca="1" si="190"/>
        <v/>
      </c>
      <c r="DJ1829" s="641" t="str">
        <f t="shared" ca="1" si="191"/>
        <v/>
      </c>
      <c r="DK1829" s="641"/>
      <c r="DL1829" s="641" t="str">
        <f t="shared" ca="1" si="192"/>
        <v/>
      </c>
      <c r="DM1829" s="641"/>
      <c r="DN1829" s="641" t="str">
        <f t="shared" ca="1" si="193"/>
        <v/>
      </c>
      <c r="DO1829" s="641"/>
      <c r="DP1829" s="641" t="str">
        <f t="shared" ca="1" si="194"/>
        <v/>
      </c>
      <c r="DQ1829" s="641"/>
      <c r="DS1829" s="136" t="str">
        <f t="shared" ca="1" si="195"/>
        <v/>
      </c>
      <c r="DT1829" s="641" t="str">
        <f t="shared" ca="1" si="196"/>
        <v/>
      </c>
      <c r="DU1829" s="641"/>
      <c r="DV1829" s="641" t="str">
        <f t="shared" ca="1" si="197"/>
        <v/>
      </c>
      <c r="DW1829" s="641"/>
      <c r="DX1829" s="641" t="str">
        <f t="shared" ca="1" si="198"/>
        <v/>
      </c>
      <c r="DY1829" s="641"/>
      <c r="DZ1829" s="641" t="str">
        <f t="shared" ca="1" si="199"/>
        <v/>
      </c>
      <c r="EA1829" s="641"/>
      <c r="EC1829" s="136" t="str">
        <f t="shared" ca="1" si="200"/>
        <v/>
      </c>
      <c r="ED1829" s="641" t="str">
        <f t="shared" ca="1" si="201"/>
        <v/>
      </c>
      <c r="EE1829" s="641"/>
      <c r="EF1829" s="641" t="str">
        <f t="shared" ca="1" si="202"/>
        <v/>
      </c>
      <c r="EG1829" s="641"/>
      <c r="EH1829" s="641" t="str">
        <f t="shared" ca="1" si="203"/>
        <v/>
      </c>
      <c r="EI1829" s="641"/>
      <c r="EJ1829" s="641" t="str">
        <f t="shared" ca="1" si="204"/>
        <v/>
      </c>
      <c r="EK1829" s="641"/>
      <c r="EM1829" s="136" t="str">
        <f t="shared" ca="1" si="205"/>
        <v/>
      </c>
      <c r="EN1829" s="641" t="str">
        <f t="shared" ca="1" si="206"/>
        <v/>
      </c>
      <c r="EO1829" s="641"/>
      <c r="EP1829" s="641" t="str">
        <f t="shared" ca="1" si="207"/>
        <v/>
      </c>
      <c r="EQ1829" s="641"/>
      <c r="ER1829" s="641" t="str">
        <f t="shared" ca="1" si="208"/>
        <v/>
      </c>
      <c r="ES1829" s="641"/>
      <c r="ET1829" s="641" t="str">
        <f t="shared" ca="1" si="209"/>
        <v/>
      </c>
      <c r="EU1829" s="641"/>
      <c r="EW1829" s="136" t="str">
        <f t="shared" ca="1" si="210"/>
        <v/>
      </c>
      <c r="EX1829" s="641" t="str">
        <f t="shared" ca="1" si="211"/>
        <v/>
      </c>
      <c r="EY1829" s="641"/>
      <c r="EZ1829" s="641" t="str">
        <f t="shared" ca="1" si="212"/>
        <v/>
      </c>
      <c r="FA1829" s="641"/>
      <c r="FB1829" s="641" t="str">
        <f t="shared" ca="1" si="213"/>
        <v/>
      </c>
      <c r="FC1829" s="641"/>
      <c r="FD1829" s="641" t="str">
        <f t="shared" ca="1" si="214"/>
        <v/>
      </c>
      <c r="FE1829" s="641"/>
      <c r="FG1829" s="136" t="str">
        <f t="shared" ca="1" si="215"/>
        <v/>
      </c>
      <c r="FH1829" s="641" t="str">
        <f t="shared" ca="1" si="216"/>
        <v/>
      </c>
      <c r="FI1829" s="641"/>
      <c r="FJ1829" s="641" t="str">
        <f t="shared" ca="1" si="217"/>
        <v/>
      </c>
      <c r="FK1829" s="641"/>
      <c r="FL1829" s="641" t="str">
        <f t="shared" ca="1" si="218"/>
        <v/>
      </c>
      <c r="FM1829" s="641"/>
      <c r="FN1829" s="641" t="str">
        <f t="shared" ca="1" si="219"/>
        <v/>
      </c>
      <c r="FO1829" s="641"/>
    </row>
    <row r="1830" spans="1:171" hidden="1">
      <c r="A1830" s="19">
        <v>21</v>
      </c>
      <c r="B1830" s="19" t="str">
        <f ca="1">IF(ISERROR(INDEX(WS,ROWS($A$1810:$A1830))),"",MID(INDEX(WS,ROWS($A$1810:$A1830)), FIND("]",INDEX(WS,ROWS($A$1810:$A1830)))+1,32))&amp;T(NOW())</f>
        <v/>
      </c>
      <c r="C1830" s="136" t="str">
        <f t="shared" ca="1" si="128"/>
        <v/>
      </c>
      <c r="D1830" s="641" t="str">
        <f t="shared" ca="1" si="129"/>
        <v/>
      </c>
      <c r="E1830" s="641"/>
      <c r="F1830" s="641" t="str">
        <f t="shared" ca="1" si="130"/>
        <v/>
      </c>
      <c r="G1830" s="641"/>
      <c r="H1830" s="641" t="str">
        <f t="shared" ca="1" si="131"/>
        <v/>
      </c>
      <c r="I1830" s="641"/>
      <c r="J1830" s="641" t="str">
        <f t="shared" ca="1" si="132"/>
        <v/>
      </c>
      <c r="K1830" s="641"/>
      <c r="L1830" s="210"/>
      <c r="M1830" s="136" t="str">
        <f t="shared" ca="1" si="134"/>
        <v/>
      </c>
      <c r="N1830" s="641" t="str">
        <f t="shared" ca="1" si="135"/>
        <v/>
      </c>
      <c r="O1830" s="641"/>
      <c r="P1830" s="641" t="str">
        <f t="shared" ca="1" si="136"/>
        <v/>
      </c>
      <c r="Q1830" s="641"/>
      <c r="R1830" s="641" t="str">
        <f t="shared" ca="1" si="137"/>
        <v/>
      </c>
      <c r="S1830" s="641"/>
      <c r="T1830" s="641" t="str">
        <f t="shared" ca="1" si="138"/>
        <v/>
      </c>
      <c r="U1830" s="641"/>
      <c r="V1830" s="19" t="str">
        <f t="shared" ca="1" si="139"/>
        <v/>
      </c>
      <c r="W1830" s="136" t="str">
        <f t="shared" ca="1" si="140"/>
        <v/>
      </c>
      <c r="X1830" s="641" t="str">
        <f t="shared" ca="1" si="141"/>
        <v/>
      </c>
      <c r="Y1830" s="641"/>
      <c r="Z1830" s="641" t="str">
        <f t="shared" ca="1" si="142"/>
        <v/>
      </c>
      <c r="AA1830" s="641"/>
      <c r="AB1830" s="641" t="str">
        <f t="shared" ca="1" si="143"/>
        <v/>
      </c>
      <c r="AC1830" s="641"/>
      <c r="AD1830" s="641" t="str">
        <f t="shared" ca="1" si="144"/>
        <v/>
      </c>
      <c r="AE1830" s="641"/>
      <c r="AF1830" s="19" t="str">
        <f t="shared" ca="1" si="145"/>
        <v/>
      </c>
      <c r="AG1830" s="136" t="str">
        <f t="shared" ca="1" si="146"/>
        <v/>
      </c>
      <c r="AH1830" s="641" t="str">
        <f t="shared" ca="1" si="147"/>
        <v/>
      </c>
      <c r="AI1830" s="641"/>
      <c r="AJ1830" s="641" t="str">
        <f t="shared" ca="1" si="148"/>
        <v/>
      </c>
      <c r="AK1830" s="641"/>
      <c r="AL1830" s="641" t="str">
        <f t="shared" ca="1" si="149"/>
        <v/>
      </c>
      <c r="AM1830" s="641"/>
      <c r="AN1830" s="641" t="str">
        <f t="shared" ca="1" si="150"/>
        <v/>
      </c>
      <c r="AO1830" s="641"/>
      <c r="AP1830" s="19" t="str">
        <f t="shared" ca="1" si="151"/>
        <v/>
      </c>
      <c r="AQ1830" s="136" t="str">
        <f t="shared" ca="1" si="152"/>
        <v/>
      </c>
      <c r="AR1830" s="641" t="str">
        <f t="shared" ca="1" si="153"/>
        <v/>
      </c>
      <c r="AS1830" s="641"/>
      <c r="AT1830" s="641" t="str">
        <f t="shared" ca="1" si="154"/>
        <v/>
      </c>
      <c r="AU1830" s="641"/>
      <c r="AV1830" s="641" t="str">
        <f t="shared" ca="1" si="155"/>
        <v/>
      </c>
      <c r="AW1830" s="641"/>
      <c r="AX1830" s="641" t="str">
        <f t="shared" ca="1" si="156"/>
        <v/>
      </c>
      <c r="AY1830" s="641"/>
      <c r="AZ1830" s="19" t="str">
        <f t="shared" ca="1" si="157"/>
        <v/>
      </c>
      <c r="BA1830" s="136" t="str">
        <f t="shared" ca="1" si="158"/>
        <v/>
      </c>
      <c r="BB1830" s="641" t="str">
        <f t="shared" ca="1" si="159"/>
        <v/>
      </c>
      <c r="BC1830" s="641"/>
      <c r="BD1830" s="641" t="str">
        <f t="shared" ca="1" si="160"/>
        <v/>
      </c>
      <c r="BE1830" s="641"/>
      <c r="BF1830" s="641" t="str">
        <f t="shared" ca="1" si="161"/>
        <v/>
      </c>
      <c r="BG1830" s="641"/>
      <c r="BH1830" s="641" t="str">
        <f t="shared" ca="1" si="162"/>
        <v/>
      </c>
      <c r="BI1830" s="641"/>
      <c r="BJ1830" s="19" t="str">
        <f t="shared" ca="1" si="163"/>
        <v/>
      </c>
      <c r="BK1830" s="136" t="str">
        <f t="shared" ca="1" si="164"/>
        <v/>
      </c>
      <c r="BL1830" s="641" t="str">
        <f t="shared" ca="1" si="165"/>
        <v/>
      </c>
      <c r="BM1830" s="641"/>
      <c r="BN1830" s="641" t="str">
        <f t="shared" ca="1" si="166"/>
        <v/>
      </c>
      <c r="BO1830" s="641"/>
      <c r="BP1830" s="641" t="str">
        <f t="shared" ca="1" si="167"/>
        <v/>
      </c>
      <c r="BQ1830" s="641"/>
      <c r="BR1830" s="641" t="str">
        <f t="shared" ca="1" si="168"/>
        <v/>
      </c>
      <c r="BS1830" s="641"/>
      <c r="BT1830" s="19" t="str">
        <f t="shared" ca="1" si="169"/>
        <v/>
      </c>
      <c r="BU1830" s="136" t="str">
        <f t="shared" ca="1" si="170"/>
        <v/>
      </c>
      <c r="BV1830" s="641" t="str">
        <f t="shared" ca="1" si="171"/>
        <v/>
      </c>
      <c r="BW1830" s="641"/>
      <c r="BX1830" s="641" t="str">
        <f t="shared" ca="1" si="172"/>
        <v/>
      </c>
      <c r="BY1830" s="641"/>
      <c r="BZ1830" s="641" t="str">
        <f t="shared" ca="1" si="173"/>
        <v/>
      </c>
      <c r="CA1830" s="641"/>
      <c r="CB1830" s="641" t="str">
        <f t="shared" ca="1" si="174"/>
        <v/>
      </c>
      <c r="CC1830" s="641"/>
      <c r="CE1830" s="136" t="str">
        <f t="shared" ca="1" si="175"/>
        <v/>
      </c>
      <c r="CF1830" s="641" t="str">
        <f t="shared" ca="1" si="176"/>
        <v/>
      </c>
      <c r="CG1830" s="641"/>
      <c r="CH1830" s="641" t="str">
        <f t="shared" ca="1" si="177"/>
        <v/>
      </c>
      <c r="CI1830" s="641"/>
      <c r="CJ1830" s="641" t="str">
        <f t="shared" ca="1" si="178"/>
        <v/>
      </c>
      <c r="CK1830" s="641"/>
      <c r="CL1830" s="641" t="str">
        <f t="shared" ca="1" si="179"/>
        <v/>
      </c>
      <c r="CM1830" s="641"/>
      <c r="CO1830" s="136" t="str">
        <f t="shared" ca="1" si="180"/>
        <v/>
      </c>
      <c r="CP1830" s="641" t="str">
        <f t="shared" ca="1" si="181"/>
        <v/>
      </c>
      <c r="CQ1830" s="641"/>
      <c r="CR1830" s="641" t="str">
        <f t="shared" ca="1" si="182"/>
        <v/>
      </c>
      <c r="CS1830" s="641"/>
      <c r="CT1830" s="641" t="str">
        <f t="shared" ca="1" si="183"/>
        <v/>
      </c>
      <c r="CU1830" s="641"/>
      <c r="CV1830" s="641" t="str">
        <f t="shared" ca="1" si="184"/>
        <v/>
      </c>
      <c r="CW1830" s="641"/>
      <c r="CY1830" s="136" t="str">
        <f t="shared" ca="1" si="185"/>
        <v/>
      </c>
      <c r="CZ1830" s="641" t="str">
        <f t="shared" ca="1" si="186"/>
        <v/>
      </c>
      <c r="DA1830" s="641"/>
      <c r="DB1830" s="641" t="str">
        <f t="shared" ca="1" si="187"/>
        <v/>
      </c>
      <c r="DC1830" s="641"/>
      <c r="DD1830" s="641" t="str">
        <f t="shared" ca="1" si="188"/>
        <v/>
      </c>
      <c r="DE1830" s="641"/>
      <c r="DF1830" s="641" t="str">
        <f t="shared" ca="1" si="189"/>
        <v/>
      </c>
      <c r="DG1830" s="641"/>
      <c r="DI1830" s="136" t="str">
        <f t="shared" ca="1" si="190"/>
        <v/>
      </c>
      <c r="DJ1830" s="641" t="str">
        <f t="shared" ca="1" si="191"/>
        <v/>
      </c>
      <c r="DK1830" s="641"/>
      <c r="DL1830" s="641" t="str">
        <f t="shared" ca="1" si="192"/>
        <v/>
      </c>
      <c r="DM1830" s="641"/>
      <c r="DN1830" s="641" t="str">
        <f t="shared" ca="1" si="193"/>
        <v/>
      </c>
      <c r="DO1830" s="641"/>
      <c r="DP1830" s="641" t="str">
        <f t="shared" ca="1" si="194"/>
        <v/>
      </c>
      <c r="DQ1830" s="641"/>
      <c r="DS1830" s="136" t="str">
        <f t="shared" ca="1" si="195"/>
        <v/>
      </c>
      <c r="DT1830" s="641" t="str">
        <f t="shared" ca="1" si="196"/>
        <v/>
      </c>
      <c r="DU1830" s="641"/>
      <c r="DV1830" s="641" t="str">
        <f t="shared" ca="1" si="197"/>
        <v/>
      </c>
      <c r="DW1830" s="641"/>
      <c r="DX1830" s="641" t="str">
        <f t="shared" ca="1" si="198"/>
        <v/>
      </c>
      <c r="DY1830" s="641"/>
      <c r="DZ1830" s="641" t="str">
        <f t="shared" ca="1" si="199"/>
        <v/>
      </c>
      <c r="EA1830" s="641"/>
      <c r="EC1830" s="136" t="str">
        <f t="shared" ca="1" si="200"/>
        <v/>
      </c>
      <c r="ED1830" s="641" t="str">
        <f t="shared" ca="1" si="201"/>
        <v/>
      </c>
      <c r="EE1830" s="641"/>
      <c r="EF1830" s="641" t="str">
        <f t="shared" ca="1" si="202"/>
        <v/>
      </c>
      <c r="EG1830" s="641"/>
      <c r="EH1830" s="641" t="str">
        <f t="shared" ca="1" si="203"/>
        <v/>
      </c>
      <c r="EI1830" s="641"/>
      <c r="EJ1830" s="641" t="str">
        <f t="shared" ca="1" si="204"/>
        <v/>
      </c>
      <c r="EK1830" s="641"/>
      <c r="EM1830" s="136" t="str">
        <f t="shared" ca="1" si="205"/>
        <v/>
      </c>
      <c r="EN1830" s="641" t="str">
        <f t="shared" ca="1" si="206"/>
        <v/>
      </c>
      <c r="EO1830" s="641"/>
      <c r="EP1830" s="641" t="str">
        <f t="shared" ca="1" si="207"/>
        <v/>
      </c>
      <c r="EQ1830" s="641"/>
      <c r="ER1830" s="641" t="str">
        <f t="shared" ca="1" si="208"/>
        <v/>
      </c>
      <c r="ES1830" s="641"/>
      <c r="ET1830" s="641" t="str">
        <f t="shared" ca="1" si="209"/>
        <v/>
      </c>
      <c r="EU1830" s="641"/>
      <c r="EW1830" s="136" t="str">
        <f t="shared" ca="1" si="210"/>
        <v/>
      </c>
      <c r="EX1830" s="641" t="str">
        <f t="shared" ca="1" si="211"/>
        <v/>
      </c>
      <c r="EY1830" s="641"/>
      <c r="EZ1830" s="641" t="str">
        <f t="shared" ca="1" si="212"/>
        <v/>
      </c>
      <c r="FA1830" s="641"/>
      <c r="FB1830" s="641" t="str">
        <f t="shared" ca="1" si="213"/>
        <v/>
      </c>
      <c r="FC1830" s="641"/>
      <c r="FD1830" s="641" t="str">
        <f t="shared" ca="1" si="214"/>
        <v/>
      </c>
      <c r="FE1830" s="641"/>
      <c r="FG1830" s="136" t="str">
        <f t="shared" ca="1" si="215"/>
        <v/>
      </c>
      <c r="FH1830" s="641" t="str">
        <f t="shared" ca="1" si="216"/>
        <v/>
      </c>
      <c r="FI1830" s="641"/>
      <c r="FJ1830" s="641" t="str">
        <f t="shared" ca="1" si="217"/>
        <v/>
      </c>
      <c r="FK1830" s="641"/>
      <c r="FL1830" s="641" t="str">
        <f t="shared" ca="1" si="218"/>
        <v/>
      </c>
      <c r="FM1830" s="641"/>
      <c r="FN1830" s="641" t="str">
        <f t="shared" ca="1" si="219"/>
        <v/>
      </c>
      <c r="FO1830" s="641"/>
    </row>
    <row r="1831" spans="1:171" hidden="1">
      <c r="A1831" s="19">
        <v>22</v>
      </c>
      <c r="B1831" s="19" t="str">
        <f ca="1">IF(ISERROR(INDEX(WS,ROWS($A$1810:$A1831))),"",MID(INDEX(WS,ROWS($A$1810:$A1831)), FIND("]",INDEX(WS,ROWS($A$1810:$A1831)))+1,32))&amp;T(NOW())</f>
        <v/>
      </c>
      <c r="C1831" s="136" t="str">
        <f t="shared" ca="1" si="128"/>
        <v/>
      </c>
      <c r="D1831" s="641" t="str">
        <f t="shared" ca="1" si="129"/>
        <v/>
      </c>
      <c r="E1831" s="641"/>
      <c r="F1831" s="641" t="str">
        <f t="shared" ca="1" si="130"/>
        <v/>
      </c>
      <c r="G1831" s="641"/>
      <c r="H1831" s="641" t="str">
        <f t="shared" ca="1" si="131"/>
        <v/>
      </c>
      <c r="I1831" s="641"/>
      <c r="J1831" s="641" t="str">
        <f t="shared" ca="1" si="132"/>
        <v/>
      </c>
      <c r="K1831" s="641"/>
      <c r="L1831" s="210"/>
      <c r="M1831" s="136" t="str">
        <f t="shared" ca="1" si="134"/>
        <v/>
      </c>
      <c r="N1831" s="641" t="str">
        <f t="shared" ca="1" si="135"/>
        <v/>
      </c>
      <c r="O1831" s="641"/>
      <c r="P1831" s="641" t="str">
        <f t="shared" ca="1" si="136"/>
        <v/>
      </c>
      <c r="Q1831" s="641"/>
      <c r="R1831" s="641" t="str">
        <f t="shared" ca="1" si="137"/>
        <v/>
      </c>
      <c r="S1831" s="641"/>
      <c r="T1831" s="641" t="str">
        <f t="shared" ca="1" si="138"/>
        <v/>
      </c>
      <c r="U1831" s="641"/>
      <c r="V1831" s="19" t="str">
        <f t="shared" ca="1" si="139"/>
        <v/>
      </c>
      <c r="W1831" s="136" t="str">
        <f t="shared" ca="1" si="140"/>
        <v/>
      </c>
      <c r="X1831" s="641" t="str">
        <f t="shared" ca="1" si="141"/>
        <v/>
      </c>
      <c r="Y1831" s="641"/>
      <c r="Z1831" s="641" t="str">
        <f t="shared" ca="1" si="142"/>
        <v/>
      </c>
      <c r="AA1831" s="641"/>
      <c r="AB1831" s="641" t="str">
        <f t="shared" ca="1" si="143"/>
        <v/>
      </c>
      <c r="AC1831" s="641"/>
      <c r="AD1831" s="641" t="str">
        <f t="shared" ca="1" si="144"/>
        <v/>
      </c>
      <c r="AE1831" s="641"/>
      <c r="AF1831" s="19" t="str">
        <f t="shared" ca="1" si="145"/>
        <v/>
      </c>
      <c r="AG1831" s="136" t="str">
        <f t="shared" ca="1" si="146"/>
        <v/>
      </c>
      <c r="AH1831" s="641" t="str">
        <f t="shared" ca="1" si="147"/>
        <v/>
      </c>
      <c r="AI1831" s="641"/>
      <c r="AJ1831" s="641" t="str">
        <f t="shared" ca="1" si="148"/>
        <v/>
      </c>
      <c r="AK1831" s="641"/>
      <c r="AL1831" s="641" t="str">
        <f t="shared" ca="1" si="149"/>
        <v/>
      </c>
      <c r="AM1831" s="641"/>
      <c r="AN1831" s="641" t="str">
        <f t="shared" ca="1" si="150"/>
        <v/>
      </c>
      <c r="AO1831" s="641"/>
      <c r="AP1831" s="19" t="str">
        <f t="shared" ca="1" si="151"/>
        <v/>
      </c>
      <c r="AQ1831" s="136" t="str">
        <f t="shared" ca="1" si="152"/>
        <v/>
      </c>
      <c r="AR1831" s="641" t="str">
        <f t="shared" ca="1" si="153"/>
        <v/>
      </c>
      <c r="AS1831" s="641"/>
      <c r="AT1831" s="641" t="str">
        <f t="shared" ca="1" si="154"/>
        <v/>
      </c>
      <c r="AU1831" s="641"/>
      <c r="AV1831" s="641" t="str">
        <f t="shared" ca="1" si="155"/>
        <v/>
      </c>
      <c r="AW1831" s="641"/>
      <c r="AX1831" s="641" t="str">
        <f t="shared" ca="1" si="156"/>
        <v/>
      </c>
      <c r="AY1831" s="641"/>
      <c r="AZ1831" s="19" t="str">
        <f t="shared" ca="1" si="157"/>
        <v/>
      </c>
      <c r="BA1831" s="136" t="str">
        <f t="shared" ca="1" si="158"/>
        <v/>
      </c>
      <c r="BB1831" s="641" t="str">
        <f t="shared" ca="1" si="159"/>
        <v/>
      </c>
      <c r="BC1831" s="641"/>
      <c r="BD1831" s="641" t="str">
        <f t="shared" ca="1" si="160"/>
        <v/>
      </c>
      <c r="BE1831" s="641"/>
      <c r="BF1831" s="641" t="str">
        <f t="shared" ca="1" si="161"/>
        <v/>
      </c>
      <c r="BG1831" s="641"/>
      <c r="BH1831" s="641" t="str">
        <f t="shared" ca="1" si="162"/>
        <v/>
      </c>
      <c r="BI1831" s="641"/>
      <c r="BJ1831" s="19" t="str">
        <f t="shared" ca="1" si="163"/>
        <v/>
      </c>
      <c r="BK1831" s="136" t="str">
        <f t="shared" ca="1" si="164"/>
        <v/>
      </c>
      <c r="BL1831" s="641" t="str">
        <f t="shared" ca="1" si="165"/>
        <v/>
      </c>
      <c r="BM1831" s="641"/>
      <c r="BN1831" s="641" t="str">
        <f t="shared" ca="1" si="166"/>
        <v/>
      </c>
      <c r="BO1831" s="641"/>
      <c r="BP1831" s="641" t="str">
        <f t="shared" ca="1" si="167"/>
        <v/>
      </c>
      <c r="BQ1831" s="641"/>
      <c r="BR1831" s="641" t="str">
        <f t="shared" ca="1" si="168"/>
        <v/>
      </c>
      <c r="BS1831" s="641"/>
      <c r="BT1831" s="19" t="str">
        <f t="shared" ca="1" si="169"/>
        <v/>
      </c>
      <c r="BU1831" s="136" t="str">
        <f t="shared" ca="1" si="170"/>
        <v/>
      </c>
      <c r="BV1831" s="641" t="str">
        <f t="shared" ca="1" si="171"/>
        <v/>
      </c>
      <c r="BW1831" s="641"/>
      <c r="BX1831" s="641" t="str">
        <f t="shared" ca="1" si="172"/>
        <v/>
      </c>
      <c r="BY1831" s="641"/>
      <c r="BZ1831" s="641" t="str">
        <f t="shared" ca="1" si="173"/>
        <v/>
      </c>
      <c r="CA1831" s="641"/>
      <c r="CB1831" s="641" t="str">
        <f t="shared" ca="1" si="174"/>
        <v/>
      </c>
      <c r="CC1831" s="641"/>
      <c r="CE1831" s="136" t="str">
        <f t="shared" ca="1" si="175"/>
        <v/>
      </c>
      <c r="CF1831" s="641" t="str">
        <f t="shared" ca="1" si="176"/>
        <v/>
      </c>
      <c r="CG1831" s="641"/>
      <c r="CH1831" s="641" t="str">
        <f t="shared" ca="1" si="177"/>
        <v/>
      </c>
      <c r="CI1831" s="641"/>
      <c r="CJ1831" s="641" t="str">
        <f t="shared" ca="1" si="178"/>
        <v/>
      </c>
      <c r="CK1831" s="641"/>
      <c r="CL1831" s="641" t="str">
        <f t="shared" ca="1" si="179"/>
        <v/>
      </c>
      <c r="CM1831" s="641"/>
      <c r="CO1831" s="136" t="str">
        <f t="shared" ca="1" si="180"/>
        <v/>
      </c>
      <c r="CP1831" s="641" t="str">
        <f t="shared" ca="1" si="181"/>
        <v/>
      </c>
      <c r="CQ1831" s="641"/>
      <c r="CR1831" s="641" t="str">
        <f t="shared" ca="1" si="182"/>
        <v/>
      </c>
      <c r="CS1831" s="641"/>
      <c r="CT1831" s="641" t="str">
        <f t="shared" ca="1" si="183"/>
        <v/>
      </c>
      <c r="CU1831" s="641"/>
      <c r="CV1831" s="641" t="str">
        <f t="shared" ca="1" si="184"/>
        <v/>
      </c>
      <c r="CW1831" s="641"/>
      <c r="CY1831" s="136" t="str">
        <f t="shared" ca="1" si="185"/>
        <v/>
      </c>
      <c r="CZ1831" s="641" t="str">
        <f t="shared" ca="1" si="186"/>
        <v/>
      </c>
      <c r="DA1831" s="641"/>
      <c r="DB1831" s="641" t="str">
        <f t="shared" ca="1" si="187"/>
        <v/>
      </c>
      <c r="DC1831" s="641"/>
      <c r="DD1831" s="641" t="str">
        <f t="shared" ca="1" si="188"/>
        <v/>
      </c>
      <c r="DE1831" s="641"/>
      <c r="DF1831" s="641" t="str">
        <f t="shared" ca="1" si="189"/>
        <v/>
      </c>
      <c r="DG1831" s="641"/>
      <c r="DI1831" s="136" t="str">
        <f t="shared" ca="1" si="190"/>
        <v/>
      </c>
      <c r="DJ1831" s="641" t="str">
        <f t="shared" ca="1" si="191"/>
        <v/>
      </c>
      <c r="DK1831" s="641"/>
      <c r="DL1831" s="641" t="str">
        <f t="shared" ca="1" si="192"/>
        <v/>
      </c>
      <c r="DM1831" s="641"/>
      <c r="DN1831" s="641" t="str">
        <f t="shared" ca="1" si="193"/>
        <v/>
      </c>
      <c r="DO1831" s="641"/>
      <c r="DP1831" s="641" t="str">
        <f t="shared" ca="1" si="194"/>
        <v/>
      </c>
      <c r="DQ1831" s="641"/>
      <c r="DS1831" s="136" t="str">
        <f t="shared" ca="1" si="195"/>
        <v/>
      </c>
      <c r="DT1831" s="641" t="str">
        <f t="shared" ca="1" si="196"/>
        <v/>
      </c>
      <c r="DU1831" s="641"/>
      <c r="DV1831" s="641" t="str">
        <f t="shared" ca="1" si="197"/>
        <v/>
      </c>
      <c r="DW1831" s="641"/>
      <c r="DX1831" s="641" t="str">
        <f t="shared" ca="1" si="198"/>
        <v/>
      </c>
      <c r="DY1831" s="641"/>
      <c r="DZ1831" s="641" t="str">
        <f t="shared" ca="1" si="199"/>
        <v/>
      </c>
      <c r="EA1831" s="641"/>
      <c r="EC1831" s="136" t="str">
        <f t="shared" ca="1" si="200"/>
        <v/>
      </c>
      <c r="ED1831" s="641" t="str">
        <f t="shared" ca="1" si="201"/>
        <v/>
      </c>
      <c r="EE1831" s="641"/>
      <c r="EF1831" s="641" t="str">
        <f t="shared" ca="1" si="202"/>
        <v/>
      </c>
      <c r="EG1831" s="641"/>
      <c r="EH1831" s="641" t="str">
        <f t="shared" ca="1" si="203"/>
        <v/>
      </c>
      <c r="EI1831" s="641"/>
      <c r="EJ1831" s="641" t="str">
        <f t="shared" ca="1" si="204"/>
        <v/>
      </c>
      <c r="EK1831" s="641"/>
      <c r="EM1831" s="136" t="str">
        <f t="shared" ca="1" si="205"/>
        <v/>
      </c>
      <c r="EN1831" s="641" t="str">
        <f t="shared" ca="1" si="206"/>
        <v/>
      </c>
      <c r="EO1831" s="641"/>
      <c r="EP1831" s="641" t="str">
        <f t="shared" ca="1" si="207"/>
        <v/>
      </c>
      <c r="EQ1831" s="641"/>
      <c r="ER1831" s="641" t="str">
        <f t="shared" ca="1" si="208"/>
        <v/>
      </c>
      <c r="ES1831" s="641"/>
      <c r="ET1831" s="641" t="str">
        <f t="shared" ca="1" si="209"/>
        <v/>
      </c>
      <c r="EU1831" s="641"/>
      <c r="EW1831" s="136" t="str">
        <f t="shared" ca="1" si="210"/>
        <v/>
      </c>
      <c r="EX1831" s="641" t="str">
        <f t="shared" ca="1" si="211"/>
        <v/>
      </c>
      <c r="EY1831" s="641"/>
      <c r="EZ1831" s="641" t="str">
        <f t="shared" ca="1" si="212"/>
        <v/>
      </c>
      <c r="FA1831" s="641"/>
      <c r="FB1831" s="641" t="str">
        <f t="shared" ca="1" si="213"/>
        <v/>
      </c>
      <c r="FC1831" s="641"/>
      <c r="FD1831" s="641" t="str">
        <f t="shared" ca="1" si="214"/>
        <v/>
      </c>
      <c r="FE1831" s="641"/>
      <c r="FG1831" s="136" t="str">
        <f t="shared" ca="1" si="215"/>
        <v/>
      </c>
      <c r="FH1831" s="641" t="str">
        <f t="shared" ca="1" si="216"/>
        <v/>
      </c>
      <c r="FI1831" s="641"/>
      <c r="FJ1831" s="641" t="str">
        <f t="shared" ca="1" si="217"/>
        <v/>
      </c>
      <c r="FK1831" s="641"/>
      <c r="FL1831" s="641" t="str">
        <f t="shared" ca="1" si="218"/>
        <v/>
      </c>
      <c r="FM1831" s="641"/>
      <c r="FN1831" s="641" t="str">
        <f t="shared" ca="1" si="219"/>
        <v/>
      </c>
      <c r="FO1831" s="641"/>
    </row>
    <row r="1832" spans="1:171" hidden="1">
      <c r="A1832" s="19">
        <v>23</v>
      </c>
      <c r="B1832" s="19" t="str">
        <f ca="1">IF(ISERROR(INDEX(WS,ROWS($A$1810:$A1832))),"",MID(INDEX(WS,ROWS($A$1810:$A1832)), FIND("]",INDEX(WS,ROWS($A$1810:$A1832)))+1,32))&amp;T(NOW())</f>
        <v/>
      </c>
      <c r="C1832" s="136" t="str">
        <f t="shared" ca="1" si="128"/>
        <v/>
      </c>
      <c r="D1832" s="641" t="str">
        <f t="shared" ca="1" si="129"/>
        <v/>
      </c>
      <c r="E1832" s="641"/>
      <c r="F1832" s="641" t="str">
        <f t="shared" ca="1" si="130"/>
        <v/>
      </c>
      <c r="G1832" s="641"/>
      <c r="H1832" s="641" t="str">
        <f t="shared" ca="1" si="131"/>
        <v/>
      </c>
      <c r="I1832" s="641"/>
      <c r="J1832" s="641" t="str">
        <f t="shared" ca="1" si="132"/>
        <v/>
      </c>
      <c r="K1832" s="641"/>
      <c r="L1832" s="210"/>
      <c r="M1832" s="136" t="str">
        <f t="shared" ca="1" si="134"/>
        <v/>
      </c>
      <c r="N1832" s="641" t="str">
        <f t="shared" ca="1" si="135"/>
        <v/>
      </c>
      <c r="O1832" s="641"/>
      <c r="P1832" s="641" t="str">
        <f t="shared" ca="1" si="136"/>
        <v/>
      </c>
      <c r="Q1832" s="641"/>
      <c r="R1832" s="641" t="str">
        <f t="shared" ca="1" si="137"/>
        <v/>
      </c>
      <c r="S1832" s="641"/>
      <c r="T1832" s="641" t="str">
        <f t="shared" ca="1" si="138"/>
        <v/>
      </c>
      <c r="U1832" s="641"/>
      <c r="V1832" s="19" t="str">
        <f t="shared" ca="1" si="139"/>
        <v/>
      </c>
      <c r="W1832" s="136" t="str">
        <f t="shared" ca="1" si="140"/>
        <v/>
      </c>
      <c r="X1832" s="641" t="str">
        <f t="shared" ca="1" si="141"/>
        <v/>
      </c>
      <c r="Y1832" s="641"/>
      <c r="Z1832" s="641" t="str">
        <f t="shared" ca="1" si="142"/>
        <v/>
      </c>
      <c r="AA1832" s="641"/>
      <c r="AB1832" s="641" t="str">
        <f t="shared" ca="1" si="143"/>
        <v/>
      </c>
      <c r="AC1832" s="641"/>
      <c r="AD1832" s="641" t="str">
        <f t="shared" ca="1" si="144"/>
        <v/>
      </c>
      <c r="AE1832" s="641"/>
      <c r="AF1832" s="19" t="str">
        <f t="shared" ca="1" si="145"/>
        <v/>
      </c>
      <c r="AG1832" s="136" t="str">
        <f t="shared" ca="1" si="146"/>
        <v/>
      </c>
      <c r="AH1832" s="641" t="str">
        <f t="shared" ca="1" si="147"/>
        <v/>
      </c>
      <c r="AI1832" s="641"/>
      <c r="AJ1832" s="641" t="str">
        <f t="shared" ca="1" si="148"/>
        <v/>
      </c>
      <c r="AK1832" s="641"/>
      <c r="AL1832" s="641" t="str">
        <f t="shared" ca="1" si="149"/>
        <v/>
      </c>
      <c r="AM1832" s="641"/>
      <c r="AN1832" s="641" t="str">
        <f t="shared" ca="1" si="150"/>
        <v/>
      </c>
      <c r="AO1832" s="641"/>
      <c r="AP1832" s="19" t="str">
        <f t="shared" ca="1" si="151"/>
        <v/>
      </c>
      <c r="AQ1832" s="136" t="str">
        <f t="shared" ca="1" si="152"/>
        <v/>
      </c>
      <c r="AR1832" s="641" t="str">
        <f t="shared" ca="1" si="153"/>
        <v/>
      </c>
      <c r="AS1832" s="641"/>
      <c r="AT1832" s="641" t="str">
        <f t="shared" ca="1" si="154"/>
        <v/>
      </c>
      <c r="AU1832" s="641"/>
      <c r="AV1832" s="641" t="str">
        <f t="shared" ca="1" si="155"/>
        <v/>
      </c>
      <c r="AW1832" s="641"/>
      <c r="AX1832" s="641" t="str">
        <f t="shared" ca="1" si="156"/>
        <v/>
      </c>
      <c r="AY1832" s="641"/>
      <c r="AZ1832" s="19" t="str">
        <f t="shared" ca="1" si="157"/>
        <v/>
      </c>
      <c r="BA1832" s="136" t="str">
        <f t="shared" ca="1" si="158"/>
        <v/>
      </c>
      <c r="BB1832" s="641" t="str">
        <f t="shared" ca="1" si="159"/>
        <v/>
      </c>
      <c r="BC1832" s="641"/>
      <c r="BD1832" s="641" t="str">
        <f t="shared" ca="1" si="160"/>
        <v/>
      </c>
      <c r="BE1832" s="641"/>
      <c r="BF1832" s="641" t="str">
        <f t="shared" ca="1" si="161"/>
        <v/>
      </c>
      <c r="BG1832" s="641"/>
      <c r="BH1832" s="641" t="str">
        <f t="shared" ca="1" si="162"/>
        <v/>
      </c>
      <c r="BI1832" s="641"/>
      <c r="BJ1832" s="19" t="str">
        <f t="shared" ca="1" si="163"/>
        <v/>
      </c>
      <c r="BK1832" s="136" t="str">
        <f t="shared" ca="1" si="164"/>
        <v/>
      </c>
      <c r="BL1832" s="641" t="str">
        <f t="shared" ca="1" si="165"/>
        <v/>
      </c>
      <c r="BM1832" s="641"/>
      <c r="BN1832" s="641" t="str">
        <f t="shared" ca="1" si="166"/>
        <v/>
      </c>
      <c r="BO1832" s="641"/>
      <c r="BP1832" s="641" t="str">
        <f t="shared" ca="1" si="167"/>
        <v/>
      </c>
      <c r="BQ1832" s="641"/>
      <c r="BR1832" s="641" t="str">
        <f t="shared" ca="1" si="168"/>
        <v/>
      </c>
      <c r="BS1832" s="641"/>
      <c r="BT1832" s="19" t="str">
        <f t="shared" ca="1" si="169"/>
        <v/>
      </c>
      <c r="BU1832" s="136" t="str">
        <f t="shared" ca="1" si="170"/>
        <v/>
      </c>
      <c r="BV1832" s="641" t="str">
        <f t="shared" ca="1" si="171"/>
        <v/>
      </c>
      <c r="BW1832" s="641"/>
      <c r="BX1832" s="641" t="str">
        <f t="shared" ca="1" si="172"/>
        <v/>
      </c>
      <c r="BY1832" s="641"/>
      <c r="BZ1832" s="641" t="str">
        <f t="shared" ca="1" si="173"/>
        <v/>
      </c>
      <c r="CA1832" s="641"/>
      <c r="CB1832" s="641" t="str">
        <f t="shared" ca="1" si="174"/>
        <v/>
      </c>
      <c r="CC1832" s="641"/>
      <c r="CE1832" s="136" t="str">
        <f t="shared" ca="1" si="175"/>
        <v/>
      </c>
      <c r="CF1832" s="641" t="str">
        <f t="shared" ca="1" si="176"/>
        <v/>
      </c>
      <c r="CG1832" s="641"/>
      <c r="CH1832" s="641" t="str">
        <f t="shared" ca="1" si="177"/>
        <v/>
      </c>
      <c r="CI1832" s="641"/>
      <c r="CJ1832" s="641" t="str">
        <f t="shared" ca="1" si="178"/>
        <v/>
      </c>
      <c r="CK1832" s="641"/>
      <c r="CL1832" s="641" t="str">
        <f t="shared" ca="1" si="179"/>
        <v/>
      </c>
      <c r="CM1832" s="641"/>
      <c r="CO1832" s="136" t="str">
        <f t="shared" ca="1" si="180"/>
        <v/>
      </c>
      <c r="CP1832" s="641" t="str">
        <f t="shared" ca="1" si="181"/>
        <v/>
      </c>
      <c r="CQ1832" s="641"/>
      <c r="CR1832" s="641" t="str">
        <f t="shared" ca="1" si="182"/>
        <v/>
      </c>
      <c r="CS1832" s="641"/>
      <c r="CT1832" s="641" t="str">
        <f t="shared" ca="1" si="183"/>
        <v/>
      </c>
      <c r="CU1832" s="641"/>
      <c r="CV1832" s="641" t="str">
        <f t="shared" ca="1" si="184"/>
        <v/>
      </c>
      <c r="CW1832" s="641"/>
      <c r="CY1832" s="136" t="str">
        <f t="shared" ca="1" si="185"/>
        <v/>
      </c>
      <c r="CZ1832" s="641" t="str">
        <f t="shared" ca="1" si="186"/>
        <v/>
      </c>
      <c r="DA1832" s="641"/>
      <c r="DB1832" s="641" t="str">
        <f t="shared" ca="1" si="187"/>
        <v/>
      </c>
      <c r="DC1832" s="641"/>
      <c r="DD1832" s="641" t="str">
        <f t="shared" ca="1" si="188"/>
        <v/>
      </c>
      <c r="DE1832" s="641"/>
      <c r="DF1832" s="641" t="str">
        <f t="shared" ca="1" si="189"/>
        <v/>
      </c>
      <c r="DG1832" s="641"/>
      <c r="DI1832" s="136" t="str">
        <f t="shared" ca="1" si="190"/>
        <v/>
      </c>
      <c r="DJ1832" s="641" t="str">
        <f t="shared" ca="1" si="191"/>
        <v/>
      </c>
      <c r="DK1832" s="641"/>
      <c r="DL1832" s="641" t="str">
        <f t="shared" ca="1" si="192"/>
        <v/>
      </c>
      <c r="DM1832" s="641"/>
      <c r="DN1832" s="641" t="str">
        <f t="shared" ca="1" si="193"/>
        <v/>
      </c>
      <c r="DO1832" s="641"/>
      <c r="DP1832" s="641" t="str">
        <f t="shared" ca="1" si="194"/>
        <v/>
      </c>
      <c r="DQ1832" s="641"/>
      <c r="DS1832" s="136" t="str">
        <f t="shared" ca="1" si="195"/>
        <v/>
      </c>
      <c r="DT1832" s="641" t="str">
        <f t="shared" ca="1" si="196"/>
        <v/>
      </c>
      <c r="DU1832" s="641"/>
      <c r="DV1832" s="641" t="str">
        <f t="shared" ca="1" si="197"/>
        <v/>
      </c>
      <c r="DW1832" s="641"/>
      <c r="DX1832" s="641" t="str">
        <f t="shared" ca="1" si="198"/>
        <v/>
      </c>
      <c r="DY1832" s="641"/>
      <c r="DZ1832" s="641" t="str">
        <f t="shared" ca="1" si="199"/>
        <v/>
      </c>
      <c r="EA1832" s="641"/>
      <c r="EC1832" s="136" t="str">
        <f t="shared" ca="1" si="200"/>
        <v/>
      </c>
      <c r="ED1832" s="641" t="str">
        <f t="shared" ca="1" si="201"/>
        <v/>
      </c>
      <c r="EE1832" s="641"/>
      <c r="EF1832" s="641" t="str">
        <f t="shared" ca="1" si="202"/>
        <v/>
      </c>
      <c r="EG1832" s="641"/>
      <c r="EH1832" s="641" t="str">
        <f t="shared" ca="1" si="203"/>
        <v/>
      </c>
      <c r="EI1832" s="641"/>
      <c r="EJ1832" s="641" t="str">
        <f t="shared" ca="1" si="204"/>
        <v/>
      </c>
      <c r="EK1832" s="641"/>
      <c r="EM1832" s="136" t="str">
        <f t="shared" ca="1" si="205"/>
        <v/>
      </c>
      <c r="EN1832" s="641" t="str">
        <f t="shared" ca="1" si="206"/>
        <v/>
      </c>
      <c r="EO1832" s="641"/>
      <c r="EP1832" s="641" t="str">
        <f t="shared" ca="1" si="207"/>
        <v/>
      </c>
      <c r="EQ1832" s="641"/>
      <c r="ER1832" s="641" t="str">
        <f t="shared" ca="1" si="208"/>
        <v/>
      </c>
      <c r="ES1832" s="641"/>
      <c r="ET1832" s="641" t="str">
        <f t="shared" ca="1" si="209"/>
        <v/>
      </c>
      <c r="EU1832" s="641"/>
      <c r="EW1832" s="136" t="str">
        <f t="shared" ca="1" si="210"/>
        <v/>
      </c>
      <c r="EX1832" s="641" t="str">
        <f t="shared" ca="1" si="211"/>
        <v/>
      </c>
      <c r="EY1832" s="641"/>
      <c r="EZ1832" s="641" t="str">
        <f t="shared" ca="1" si="212"/>
        <v/>
      </c>
      <c r="FA1832" s="641"/>
      <c r="FB1832" s="641" t="str">
        <f t="shared" ca="1" si="213"/>
        <v/>
      </c>
      <c r="FC1832" s="641"/>
      <c r="FD1832" s="641" t="str">
        <f t="shared" ca="1" si="214"/>
        <v/>
      </c>
      <c r="FE1832" s="641"/>
      <c r="FG1832" s="136" t="str">
        <f t="shared" ca="1" si="215"/>
        <v/>
      </c>
      <c r="FH1832" s="641" t="str">
        <f t="shared" ca="1" si="216"/>
        <v/>
      </c>
      <c r="FI1832" s="641"/>
      <c r="FJ1832" s="641" t="str">
        <f t="shared" ca="1" si="217"/>
        <v/>
      </c>
      <c r="FK1832" s="641"/>
      <c r="FL1832" s="641" t="str">
        <f t="shared" ca="1" si="218"/>
        <v/>
      </c>
      <c r="FM1832" s="641"/>
      <c r="FN1832" s="641" t="str">
        <f t="shared" ca="1" si="219"/>
        <v/>
      </c>
      <c r="FO1832" s="641"/>
    </row>
    <row r="1833" spans="1:171" hidden="1">
      <c r="A1833" s="19">
        <v>24</v>
      </c>
      <c r="B1833" s="19" t="str">
        <f ca="1">IF(ISERROR(INDEX(WS,ROWS($A$1810:$A1833))),"",MID(INDEX(WS,ROWS($A$1810:$A1833)), FIND("]",INDEX(WS,ROWS($A$1810:$A1833)))+1,32))&amp;T(NOW())</f>
        <v/>
      </c>
      <c r="C1833" s="136" t="str">
        <f t="shared" ca="1" si="128"/>
        <v/>
      </c>
      <c r="D1833" s="641" t="str">
        <f t="shared" ca="1" si="129"/>
        <v/>
      </c>
      <c r="E1833" s="641"/>
      <c r="F1833" s="641" t="str">
        <f t="shared" ca="1" si="130"/>
        <v/>
      </c>
      <c r="G1833" s="641"/>
      <c r="H1833" s="641" t="str">
        <f t="shared" ca="1" si="131"/>
        <v/>
      </c>
      <c r="I1833" s="641"/>
      <c r="J1833" s="641" t="str">
        <f t="shared" ca="1" si="132"/>
        <v/>
      </c>
      <c r="K1833" s="641"/>
      <c r="L1833" s="210"/>
      <c r="M1833" s="136" t="str">
        <f t="shared" ca="1" si="134"/>
        <v/>
      </c>
      <c r="N1833" s="641" t="str">
        <f t="shared" ca="1" si="135"/>
        <v/>
      </c>
      <c r="O1833" s="641"/>
      <c r="P1833" s="641" t="str">
        <f t="shared" ca="1" si="136"/>
        <v/>
      </c>
      <c r="Q1833" s="641"/>
      <c r="R1833" s="641" t="str">
        <f t="shared" ca="1" si="137"/>
        <v/>
      </c>
      <c r="S1833" s="641"/>
      <c r="T1833" s="641" t="str">
        <f t="shared" ca="1" si="138"/>
        <v/>
      </c>
      <c r="U1833" s="641"/>
      <c r="V1833" s="19" t="str">
        <f t="shared" ca="1" si="139"/>
        <v/>
      </c>
      <c r="W1833" s="136" t="str">
        <f t="shared" ca="1" si="140"/>
        <v/>
      </c>
      <c r="X1833" s="641" t="str">
        <f t="shared" ca="1" si="141"/>
        <v/>
      </c>
      <c r="Y1833" s="641"/>
      <c r="Z1833" s="641" t="str">
        <f t="shared" ca="1" si="142"/>
        <v/>
      </c>
      <c r="AA1833" s="641"/>
      <c r="AB1833" s="641" t="str">
        <f t="shared" ca="1" si="143"/>
        <v/>
      </c>
      <c r="AC1833" s="641"/>
      <c r="AD1833" s="641" t="str">
        <f t="shared" ca="1" si="144"/>
        <v/>
      </c>
      <c r="AE1833" s="641"/>
      <c r="AF1833" s="19" t="str">
        <f t="shared" ca="1" si="145"/>
        <v/>
      </c>
      <c r="AG1833" s="136" t="str">
        <f t="shared" ca="1" si="146"/>
        <v/>
      </c>
      <c r="AH1833" s="641" t="str">
        <f t="shared" ca="1" si="147"/>
        <v/>
      </c>
      <c r="AI1833" s="641"/>
      <c r="AJ1833" s="641" t="str">
        <f t="shared" ca="1" si="148"/>
        <v/>
      </c>
      <c r="AK1833" s="641"/>
      <c r="AL1833" s="641" t="str">
        <f t="shared" ca="1" si="149"/>
        <v/>
      </c>
      <c r="AM1833" s="641"/>
      <c r="AN1833" s="641" t="str">
        <f t="shared" ca="1" si="150"/>
        <v/>
      </c>
      <c r="AO1833" s="641"/>
      <c r="AP1833" s="19" t="str">
        <f t="shared" ca="1" si="151"/>
        <v/>
      </c>
      <c r="AQ1833" s="136" t="str">
        <f t="shared" ca="1" si="152"/>
        <v/>
      </c>
      <c r="AR1833" s="641" t="str">
        <f t="shared" ca="1" si="153"/>
        <v/>
      </c>
      <c r="AS1833" s="641"/>
      <c r="AT1833" s="641" t="str">
        <f t="shared" ca="1" si="154"/>
        <v/>
      </c>
      <c r="AU1833" s="641"/>
      <c r="AV1833" s="641" t="str">
        <f t="shared" ca="1" si="155"/>
        <v/>
      </c>
      <c r="AW1833" s="641"/>
      <c r="AX1833" s="641" t="str">
        <f t="shared" ca="1" si="156"/>
        <v/>
      </c>
      <c r="AY1833" s="641"/>
      <c r="AZ1833" s="19" t="str">
        <f t="shared" ca="1" si="157"/>
        <v/>
      </c>
      <c r="BA1833" s="136" t="str">
        <f t="shared" ca="1" si="158"/>
        <v/>
      </c>
      <c r="BB1833" s="641" t="str">
        <f t="shared" ca="1" si="159"/>
        <v/>
      </c>
      <c r="BC1833" s="641"/>
      <c r="BD1833" s="641" t="str">
        <f t="shared" ca="1" si="160"/>
        <v/>
      </c>
      <c r="BE1833" s="641"/>
      <c r="BF1833" s="641" t="str">
        <f t="shared" ca="1" si="161"/>
        <v/>
      </c>
      <c r="BG1833" s="641"/>
      <c r="BH1833" s="641" t="str">
        <f t="shared" ca="1" si="162"/>
        <v/>
      </c>
      <c r="BI1833" s="641"/>
      <c r="BJ1833" s="19" t="str">
        <f t="shared" ca="1" si="163"/>
        <v/>
      </c>
      <c r="BK1833" s="136" t="str">
        <f t="shared" ca="1" si="164"/>
        <v/>
      </c>
      <c r="BL1833" s="641" t="str">
        <f t="shared" ca="1" si="165"/>
        <v/>
      </c>
      <c r="BM1833" s="641"/>
      <c r="BN1833" s="641" t="str">
        <f t="shared" ca="1" si="166"/>
        <v/>
      </c>
      <c r="BO1833" s="641"/>
      <c r="BP1833" s="641" t="str">
        <f t="shared" ca="1" si="167"/>
        <v/>
      </c>
      <c r="BQ1833" s="641"/>
      <c r="BR1833" s="641" t="str">
        <f t="shared" ca="1" si="168"/>
        <v/>
      </c>
      <c r="BS1833" s="641"/>
      <c r="BT1833" s="19" t="str">
        <f t="shared" ca="1" si="169"/>
        <v/>
      </c>
      <c r="BU1833" s="136" t="str">
        <f t="shared" ca="1" si="170"/>
        <v/>
      </c>
      <c r="BV1833" s="641" t="str">
        <f t="shared" ca="1" si="171"/>
        <v/>
      </c>
      <c r="BW1833" s="641"/>
      <c r="BX1833" s="641" t="str">
        <f t="shared" ca="1" si="172"/>
        <v/>
      </c>
      <c r="BY1833" s="641"/>
      <c r="BZ1833" s="641" t="str">
        <f t="shared" ca="1" si="173"/>
        <v/>
      </c>
      <c r="CA1833" s="641"/>
      <c r="CB1833" s="641" t="str">
        <f t="shared" ca="1" si="174"/>
        <v/>
      </c>
      <c r="CC1833" s="641"/>
      <c r="CE1833" s="136" t="str">
        <f t="shared" ca="1" si="175"/>
        <v/>
      </c>
      <c r="CF1833" s="641" t="str">
        <f t="shared" ca="1" si="176"/>
        <v/>
      </c>
      <c r="CG1833" s="641"/>
      <c r="CH1833" s="641" t="str">
        <f t="shared" ca="1" si="177"/>
        <v/>
      </c>
      <c r="CI1833" s="641"/>
      <c r="CJ1833" s="641" t="str">
        <f t="shared" ca="1" si="178"/>
        <v/>
      </c>
      <c r="CK1833" s="641"/>
      <c r="CL1833" s="641" t="str">
        <f t="shared" ca="1" si="179"/>
        <v/>
      </c>
      <c r="CM1833" s="641"/>
      <c r="CO1833" s="136" t="str">
        <f t="shared" ca="1" si="180"/>
        <v/>
      </c>
      <c r="CP1833" s="641" t="str">
        <f t="shared" ca="1" si="181"/>
        <v/>
      </c>
      <c r="CQ1833" s="641"/>
      <c r="CR1833" s="641" t="str">
        <f t="shared" ca="1" si="182"/>
        <v/>
      </c>
      <c r="CS1833" s="641"/>
      <c r="CT1833" s="641" t="str">
        <f t="shared" ca="1" si="183"/>
        <v/>
      </c>
      <c r="CU1833" s="641"/>
      <c r="CV1833" s="641" t="str">
        <f t="shared" ca="1" si="184"/>
        <v/>
      </c>
      <c r="CW1833" s="641"/>
      <c r="CY1833" s="136" t="str">
        <f t="shared" ca="1" si="185"/>
        <v/>
      </c>
      <c r="CZ1833" s="641" t="str">
        <f t="shared" ca="1" si="186"/>
        <v/>
      </c>
      <c r="DA1833" s="641"/>
      <c r="DB1833" s="641" t="str">
        <f t="shared" ca="1" si="187"/>
        <v/>
      </c>
      <c r="DC1833" s="641"/>
      <c r="DD1833" s="641" t="str">
        <f t="shared" ca="1" si="188"/>
        <v/>
      </c>
      <c r="DE1833" s="641"/>
      <c r="DF1833" s="641" t="str">
        <f t="shared" ca="1" si="189"/>
        <v/>
      </c>
      <c r="DG1833" s="641"/>
      <c r="DI1833" s="136" t="str">
        <f t="shared" ca="1" si="190"/>
        <v/>
      </c>
      <c r="DJ1833" s="641" t="str">
        <f t="shared" ca="1" si="191"/>
        <v/>
      </c>
      <c r="DK1833" s="641"/>
      <c r="DL1833" s="641" t="str">
        <f t="shared" ca="1" si="192"/>
        <v/>
      </c>
      <c r="DM1833" s="641"/>
      <c r="DN1833" s="641" t="str">
        <f t="shared" ca="1" si="193"/>
        <v/>
      </c>
      <c r="DO1833" s="641"/>
      <c r="DP1833" s="641" t="str">
        <f t="shared" ca="1" si="194"/>
        <v/>
      </c>
      <c r="DQ1833" s="641"/>
      <c r="DS1833" s="136" t="str">
        <f t="shared" ca="1" si="195"/>
        <v/>
      </c>
      <c r="DT1833" s="641" t="str">
        <f t="shared" ca="1" si="196"/>
        <v/>
      </c>
      <c r="DU1833" s="641"/>
      <c r="DV1833" s="641" t="str">
        <f t="shared" ca="1" si="197"/>
        <v/>
      </c>
      <c r="DW1833" s="641"/>
      <c r="DX1833" s="641" t="str">
        <f t="shared" ca="1" si="198"/>
        <v/>
      </c>
      <c r="DY1833" s="641"/>
      <c r="DZ1833" s="641" t="str">
        <f t="shared" ca="1" si="199"/>
        <v/>
      </c>
      <c r="EA1833" s="641"/>
      <c r="EC1833" s="136" t="str">
        <f t="shared" ca="1" si="200"/>
        <v/>
      </c>
      <c r="ED1833" s="641" t="str">
        <f t="shared" ca="1" si="201"/>
        <v/>
      </c>
      <c r="EE1833" s="641"/>
      <c r="EF1833" s="641" t="str">
        <f t="shared" ca="1" si="202"/>
        <v/>
      </c>
      <c r="EG1833" s="641"/>
      <c r="EH1833" s="641" t="str">
        <f t="shared" ca="1" si="203"/>
        <v/>
      </c>
      <c r="EI1833" s="641"/>
      <c r="EJ1833" s="641" t="str">
        <f t="shared" ca="1" si="204"/>
        <v/>
      </c>
      <c r="EK1833" s="641"/>
      <c r="EM1833" s="136" t="str">
        <f t="shared" ca="1" si="205"/>
        <v/>
      </c>
      <c r="EN1833" s="641" t="str">
        <f t="shared" ca="1" si="206"/>
        <v/>
      </c>
      <c r="EO1833" s="641"/>
      <c r="EP1833" s="641" t="str">
        <f t="shared" ca="1" si="207"/>
        <v/>
      </c>
      <c r="EQ1833" s="641"/>
      <c r="ER1833" s="641" t="str">
        <f t="shared" ca="1" si="208"/>
        <v/>
      </c>
      <c r="ES1833" s="641"/>
      <c r="ET1833" s="641" t="str">
        <f t="shared" ca="1" si="209"/>
        <v/>
      </c>
      <c r="EU1833" s="641"/>
      <c r="EW1833" s="136" t="str">
        <f t="shared" ca="1" si="210"/>
        <v/>
      </c>
      <c r="EX1833" s="641" t="str">
        <f t="shared" ca="1" si="211"/>
        <v/>
      </c>
      <c r="EY1833" s="641"/>
      <c r="EZ1833" s="641" t="str">
        <f t="shared" ca="1" si="212"/>
        <v/>
      </c>
      <c r="FA1833" s="641"/>
      <c r="FB1833" s="641" t="str">
        <f t="shared" ca="1" si="213"/>
        <v/>
      </c>
      <c r="FC1833" s="641"/>
      <c r="FD1833" s="641" t="str">
        <f t="shared" ca="1" si="214"/>
        <v/>
      </c>
      <c r="FE1833" s="641"/>
      <c r="FG1833" s="136" t="str">
        <f t="shared" ca="1" si="215"/>
        <v/>
      </c>
      <c r="FH1833" s="641" t="str">
        <f t="shared" ca="1" si="216"/>
        <v/>
      </c>
      <c r="FI1833" s="641"/>
      <c r="FJ1833" s="641" t="str">
        <f t="shared" ca="1" si="217"/>
        <v/>
      </c>
      <c r="FK1833" s="641"/>
      <c r="FL1833" s="641" t="str">
        <f t="shared" ca="1" si="218"/>
        <v/>
      </c>
      <c r="FM1833" s="641"/>
      <c r="FN1833" s="641" t="str">
        <f t="shared" ca="1" si="219"/>
        <v/>
      </c>
      <c r="FO1833" s="641"/>
    </row>
    <row r="1834" spans="1:171" hidden="1">
      <c r="A1834" s="19">
        <v>25</v>
      </c>
      <c r="B1834" s="19" t="str">
        <f ca="1">IF(ISERROR(INDEX(WS,ROWS($A$1810:$A1834))),"",MID(INDEX(WS,ROWS($A$1810:$A1834)), FIND("]",INDEX(WS,ROWS($A$1810:$A1834)))+1,32))&amp;T(NOW())</f>
        <v/>
      </c>
      <c r="C1834" s="136" t="str">
        <f t="shared" ca="1" si="128"/>
        <v/>
      </c>
      <c r="D1834" s="641" t="str">
        <f t="shared" ca="1" si="129"/>
        <v/>
      </c>
      <c r="E1834" s="641"/>
      <c r="F1834" s="641" t="str">
        <f t="shared" ca="1" si="130"/>
        <v/>
      </c>
      <c r="G1834" s="641"/>
      <c r="H1834" s="641" t="str">
        <f t="shared" ca="1" si="131"/>
        <v/>
      </c>
      <c r="I1834" s="641"/>
      <c r="J1834" s="641" t="str">
        <f t="shared" ca="1" si="132"/>
        <v/>
      </c>
      <c r="K1834" s="641"/>
      <c r="L1834" s="210"/>
      <c r="M1834" s="136" t="str">
        <f t="shared" ca="1" si="134"/>
        <v/>
      </c>
      <c r="N1834" s="641" t="str">
        <f t="shared" ca="1" si="135"/>
        <v/>
      </c>
      <c r="O1834" s="641"/>
      <c r="P1834" s="641" t="str">
        <f t="shared" ca="1" si="136"/>
        <v/>
      </c>
      <c r="Q1834" s="641"/>
      <c r="R1834" s="641" t="str">
        <f t="shared" ca="1" si="137"/>
        <v/>
      </c>
      <c r="S1834" s="641"/>
      <c r="T1834" s="641" t="str">
        <f t="shared" ca="1" si="138"/>
        <v/>
      </c>
      <c r="U1834" s="641"/>
      <c r="V1834" s="19" t="str">
        <f t="shared" ca="1" si="139"/>
        <v/>
      </c>
      <c r="W1834" s="136" t="str">
        <f t="shared" ca="1" si="140"/>
        <v/>
      </c>
      <c r="X1834" s="641" t="str">
        <f t="shared" ca="1" si="141"/>
        <v/>
      </c>
      <c r="Y1834" s="641"/>
      <c r="Z1834" s="641" t="str">
        <f t="shared" ca="1" si="142"/>
        <v/>
      </c>
      <c r="AA1834" s="641"/>
      <c r="AB1834" s="641" t="str">
        <f t="shared" ca="1" si="143"/>
        <v/>
      </c>
      <c r="AC1834" s="641"/>
      <c r="AD1834" s="641" t="str">
        <f t="shared" ca="1" si="144"/>
        <v/>
      </c>
      <c r="AE1834" s="641"/>
      <c r="AF1834" s="19" t="str">
        <f t="shared" ca="1" si="145"/>
        <v/>
      </c>
      <c r="AG1834" s="136" t="str">
        <f t="shared" ca="1" si="146"/>
        <v/>
      </c>
      <c r="AH1834" s="641" t="str">
        <f t="shared" ca="1" si="147"/>
        <v/>
      </c>
      <c r="AI1834" s="641"/>
      <c r="AJ1834" s="641" t="str">
        <f t="shared" ca="1" si="148"/>
        <v/>
      </c>
      <c r="AK1834" s="641"/>
      <c r="AL1834" s="641" t="str">
        <f t="shared" ca="1" si="149"/>
        <v/>
      </c>
      <c r="AM1834" s="641"/>
      <c r="AN1834" s="641" t="str">
        <f t="shared" ca="1" si="150"/>
        <v/>
      </c>
      <c r="AO1834" s="641"/>
      <c r="AP1834" s="19" t="str">
        <f t="shared" ca="1" si="151"/>
        <v/>
      </c>
      <c r="AQ1834" s="136" t="str">
        <f t="shared" ca="1" si="152"/>
        <v/>
      </c>
      <c r="AR1834" s="641" t="str">
        <f t="shared" ca="1" si="153"/>
        <v/>
      </c>
      <c r="AS1834" s="641"/>
      <c r="AT1834" s="641" t="str">
        <f t="shared" ca="1" si="154"/>
        <v/>
      </c>
      <c r="AU1834" s="641"/>
      <c r="AV1834" s="641" t="str">
        <f t="shared" ca="1" si="155"/>
        <v/>
      </c>
      <c r="AW1834" s="641"/>
      <c r="AX1834" s="641" t="str">
        <f t="shared" ca="1" si="156"/>
        <v/>
      </c>
      <c r="AY1834" s="641"/>
      <c r="AZ1834" s="19" t="str">
        <f t="shared" ca="1" si="157"/>
        <v/>
      </c>
      <c r="BA1834" s="136" t="str">
        <f t="shared" ca="1" si="158"/>
        <v/>
      </c>
      <c r="BB1834" s="641" t="str">
        <f t="shared" ca="1" si="159"/>
        <v/>
      </c>
      <c r="BC1834" s="641"/>
      <c r="BD1834" s="641" t="str">
        <f t="shared" ca="1" si="160"/>
        <v/>
      </c>
      <c r="BE1834" s="641"/>
      <c r="BF1834" s="641" t="str">
        <f t="shared" ca="1" si="161"/>
        <v/>
      </c>
      <c r="BG1834" s="641"/>
      <c r="BH1834" s="641" t="str">
        <f t="shared" ca="1" si="162"/>
        <v/>
      </c>
      <c r="BI1834" s="641"/>
      <c r="BJ1834" s="19" t="str">
        <f t="shared" ca="1" si="163"/>
        <v/>
      </c>
      <c r="BK1834" s="136" t="str">
        <f t="shared" ca="1" si="164"/>
        <v/>
      </c>
      <c r="BL1834" s="641" t="str">
        <f t="shared" ca="1" si="165"/>
        <v/>
      </c>
      <c r="BM1834" s="641"/>
      <c r="BN1834" s="641" t="str">
        <f t="shared" ca="1" si="166"/>
        <v/>
      </c>
      <c r="BO1834" s="641"/>
      <c r="BP1834" s="641" t="str">
        <f t="shared" ca="1" si="167"/>
        <v/>
      </c>
      <c r="BQ1834" s="641"/>
      <c r="BR1834" s="641" t="str">
        <f t="shared" ca="1" si="168"/>
        <v/>
      </c>
      <c r="BS1834" s="641"/>
      <c r="BT1834" s="19" t="str">
        <f t="shared" ca="1" si="169"/>
        <v/>
      </c>
      <c r="BU1834" s="136" t="str">
        <f t="shared" ca="1" si="170"/>
        <v/>
      </c>
      <c r="BV1834" s="641" t="str">
        <f t="shared" ca="1" si="171"/>
        <v/>
      </c>
      <c r="BW1834" s="641"/>
      <c r="BX1834" s="641" t="str">
        <f t="shared" ca="1" si="172"/>
        <v/>
      </c>
      <c r="BY1834" s="641"/>
      <c r="BZ1834" s="641" t="str">
        <f t="shared" ca="1" si="173"/>
        <v/>
      </c>
      <c r="CA1834" s="641"/>
      <c r="CB1834" s="641" t="str">
        <f t="shared" ca="1" si="174"/>
        <v/>
      </c>
      <c r="CC1834" s="641"/>
      <c r="CE1834" s="136" t="str">
        <f t="shared" ca="1" si="175"/>
        <v/>
      </c>
      <c r="CF1834" s="641" t="str">
        <f t="shared" ca="1" si="176"/>
        <v/>
      </c>
      <c r="CG1834" s="641"/>
      <c r="CH1834" s="641" t="str">
        <f t="shared" ca="1" si="177"/>
        <v/>
      </c>
      <c r="CI1834" s="641"/>
      <c r="CJ1834" s="641" t="str">
        <f t="shared" ca="1" si="178"/>
        <v/>
      </c>
      <c r="CK1834" s="641"/>
      <c r="CL1834" s="641" t="str">
        <f t="shared" ca="1" si="179"/>
        <v/>
      </c>
      <c r="CM1834" s="641"/>
      <c r="CO1834" s="136" t="str">
        <f t="shared" ca="1" si="180"/>
        <v/>
      </c>
      <c r="CP1834" s="641" t="str">
        <f t="shared" ca="1" si="181"/>
        <v/>
      </c>
      <c r="CQ1834" s="641"/>
      <c r="CR1834" s="641" t="str">
        <f t="shared" ca="1" si="182"/>
        <v/>
      </c>
      <c r="CS1834" s="641"/>
      <c r="CT1834" s="641" t="str">
        <f t="shared" ca="1" si="183"/>
        <v/>
      </c>
      <c r="CU1834" s="641"/>
      <c r="CV1834" s="641" t="str">
        <f t="shared" ca="1" si="184"/>
        <v/>
      </c>
      <c r="CW1834" s="641"/>
      <c r="CY1834" s="136" t="str">
        <f t="shared" ca="1" si="185"/>
        <v/>
      </c>
      <c r="CZ1834" s="641" t="str">
        <f t="shared" ca="1" si="186"/>
        <v/>
      </c>
      <c r="DA1834" s="641"/>
      <c r="DB1834" s="641" t="str">
        <f t="shared" ca="1" si="187"/>
        <v/>
      </c>
      <c r="DC1834" s="641"/>
      <c r="DD1834" s="641" t="str">
        <f t="shared" ca="1" si="188"/>
        <v/>
      </c>
      <c r="DE1834" s="641"/>
      <c r="DF1834" s="641" t="str">
        <f t="shared" ca="1" si="189"/>
        <v/>
      </c>
      <c r="DG1834" s="641"/>
      <c r="DI1834" s="136" t="str">
        <f t="shared" ca="1" si="190"/>
        <v/>
      </c>
      <c r="DJ1834" s="641" t="str">
        <f t="shared" ca="1" si="191"/>
        <v/>
      </c>
      <c r="DK1834" s="641"/>
      <c r="DL1834" s="641" t="str">
        <f t="shared" ca="1" si="192"/>
        <v/>
      </c>
      <c r="DM1834" s="641"/>
      <c r="DN1834" s="641" t="str">
        <f t="shared" ca="1" si="193"/>
        <v/>
      </c>
      <c r="DO1834" s="641"/>
      <c r="DP1834" s="641" t="str">
        <f t="shared" ca="1" si="194"/>
        <v/>
      </c>
      <c r="DQ1834" s="641"/>
      <c r="DS1834" s="136" t="str">
        <f t="shared" ca="1" si="195"/>
        <v/>
      </c>
      <c r="DT1834" s="641" t="str">
        <f t="shared" ca="1" si="196"/>
        <v/>
      </c>
      <c r="DU1834" s="641"/>
      <c r="DV1834" s="641" t="str">
        <f t="shared" ca="1" si="197"/>
        <v/>
      </c>
      <c r="DW1834" s="641"/>
      <c r="DX1834" s="641" t="str">
        <f t="shared" ca="1" si="198"/>
        <v/>
      </c>
      <c r="DY1834" s="641"/>
      <c r="DZ1834" s="641" t="str">
        <f t="shared" ca="1" si="199"/>
        <v/>
      </c>
      <c r="EA1834" s="641"/>
      <c r="EC1834" s="136" t="str">
        <f t="shared" ca="1" si="200"/>
        <v/>
      </c>
      <c r="ED1834" s="641" t="str">
        <f t="shared" ca="1" si="201"/>
        <v/>
      </c>
      <c r="EE1834" s="641"/>
      <c r="EF1834" s="641" t="str">
        <f t="shared" ca="1" si="202"/>
        <v/>
      </c>
      <c r="EG1834" s="641"/>
      <c r="EH1834" s="641" t="str">
        <f t="shared" ca="1" si="203"/>
        <v/>
      </c>
      <c r="EI1834" s="641"/>
      <c r="EJ1834" s="641" t="str">
        <f t="shared" ca="1" si="204"/>
        <v/>
      </c>
      <c r="EK1834" s="641"/>
      <c r="EM1834" s="136" t="str">
        <f t="shared" ca="1" si="205"/>
        <v/>
      </c>
      <c r="EN1834" s="641" t="str">
        <f t="shared" ca="1" si="206"/>
        <v/>
      </c>
      <c r="EO1834" s="641"/>
      <c r="EP1834" s="641" t="str">
        <f t="shared" ca="1" si="207"/>
        <v/>
      </c>
      <c r="EQ1834" s="641"/>
      <c r="ER1834" s="641" t="str">
        <f t="shared" ca="1" si="208"/>
        <v/>
      </c>
      <c r="ES1834" s="641"/>
      <c r="ET1834" s="641" t="str">
        <f t="shared" ca="1" si="209"/>
        <v/>
      </c>
      <c r="EU1834" s="641"/>
      <c r="EW1834" s="136" t="str">
        <f t="shared" ca="1" si="210"/>
        <v/>
      </c>
      <c r="EX1834" s="641" t="str">
        <f t="shared" ca="1" si="211"/>
        <v/>
      </c>
      <c r="EY1834" s="641"/>
      <c r="EZ1834" s="641" t="str">
        <f t="shared" ca="1" si="212"/>
        <v/>
      </c>
      <c r="FA1834" s="641"/>
      <c r="FB1834" s="641" t="str">
        <f t="shared" ca="1" si="213"/>
        <v/>
      </c>
      <c r="FC1834" s="641"/>
      <c r="FD1834" s="641" t="str">
        <f t="shared" ca="1" si="214"/>
        <v/>
      </c>
      <c r="FE1834" s="641"/>
      <c r="FG1834" s="136" t="str">
        <f t="shared" ca="1" si="215"/>
        <v/>
      </c>
      <c r="FH1834" s="641" t="str">
        <f t="shared" ca="1" si="216"/>
        <v/>
      </c>
      <c r="FI1834" s="641"/>
      <c r="FJ1834" s="641" t="str">
        <f t="shared" ca="1" si="217"/>
        <v/>
      </c>
      <c r="FK1834" s="641"/>
      <c r="FL1834" s="641" t="str">
        <f t="shared" ca="1" si="218"/>
        <v/>
      </c>
      <c r="FM1834" s="641"/>
      <c r="FN1834" s="641" t="str">
        <f t="shared" ca="1" si="219"/>
        <v/>
      </c>
      <c r="FO1834" s="641"/>
    </row>
    <row r="1835" spans="1:171" hidden="1">
      <c r="A1835" s="19">
        <v>26</v>
      </c>
      <c r="B1835" s="19" t="str">
        <f ca="1">IF(ISERROR(INDEX(WS,ROWS($A$1810:$A1835))),"",MID(INDEX(WS,ROWS($A$1810:$A1835)), FIND("]",INDEX(WS,ROWS($A$1810:$A1835)))+1,32))&amp;T(NOW())</f>
        <v/>
      </c>
      <c r="C1835" s="136" t="str">
        <f t="shared" ca="1" si="128"/>
        <v/>
      </c>
      <c r="D1835" s="641" t="str">
        <f t="shared" ca="1" si="129"/>
        <v/>
      </c>
      <c r="E1835" s="641"/>
      <c r="F1835" s="641" t="str">
        <f t="shared" ca="1" si="130"/>
        <v/>
      </c>
      <c r="G1835" s="641"/>
      <c r="H1835" s="641" t="str">
        <f t="shared" ca="1" si="131"/>
        <v/>
      </c>
      <c r="I1835" s="641"/>
      <c r="J1835" s="641" t="str">
        <f t="shared" ca="1" si="132"/>
        <v/>
      </c>
      <c r="K1835" s="641"/>
      <c r="L1835" s="210"/>
      <c r="M1835" s="136" t="str">
        <f t="shared" ca="1" si="134"/>
        <v/>
      </c>
      <c r="N1835" s="641" t="str">
        <f t="shared" ca="1" si="135"/>
        <v/>
      </c>
      <c r="O1835" s="641"/>
      <c r="P1835" s="641" t="str">
        <f t="shared" ca="1" si="136"/>
        <v/>
      </c>
      <c r="Q1835" s="641"/>
      <c r="R1835" s="641" t="str">
        <f t="shared" ca="1" si="137"/>
        <v/>
      </c>
      <c r="S1835" s="641"/>
      <c r="T1835" s="641" t="str">
        <f t="shared" ca="1" si="138"/>
        <v/>
      </c>
      <c r="U1835" s="641"/>
      <c r="V1835" s="19" t="str">
        <f t="shared" ca="1" si="139"/>
        <v/>
      </c>
      <c r="W1835" s="136" t="str">
        <f t="shared" ca="1" si="140"/>
        <v/>
      </c>
      <c r="X1835" s="641" t="str">
        <f t="shared" ca="1" si="141"/>
        <v/>
      </c>
      <c r="Y1835" s="641"/>
      <c r="Z1835" s="641" t="str">
        <f t="shared" ca="1" si="142"/>
        <v/>
      </c>
      <c r="AA1835" s="641"/>
      <c r="AB1835" s="641" t="str">
        <f t="shared" ca="1" si="143"/>
        <v/>
      </c>
      <c r="AC1835" s="641"/>
      <c r="AD1835" s="641" t="str">
        <f t="shared" ca="1" si="144"/>
        <v/>
      </c>
      <c r="AE1835" s="641"/>
      <c r="AF1835" s="19" t="str">
        <f t="shared" ca="1" si="145"/>
        <v/>
      </c>
      <c r="AG1835" s="136" t="str">
        <f t="shared" ca="1" si="146"/>
        <v/>
      </c>
      <c r="AH1835" s="641" t="str">
        <f t="shared" ca="1" si="147"/>
        <v/>
      </c>
      <c r="AI1835" s="641"/>
      <c r="AJ1835" s="641" t="str">
        <f t="shared" ca="1" si="148"/>
        <v/>
      </c>
      <c r="AK1835" s="641"/>
      <c r="AL1835" s="641" t="str">
        <f t="shared" ca="1" si="149"/>
        <v/>
      </c>
      <c r="AM1835" s="641"/>
      <c r="AN1835" s="641" t="str">
        <f t="shared" ca="1" si="150"/>
        <v/>
      </c>
      <c r="AO1835" s="641"/>
      <c r="AP1835" s="19" t="str">
        <f t="shared" ca="1" si="151"/>
        <v/>
      </c>
      <c r="AQ1835" s="136" t="str">
        <f t="shared" ca="1" si="152"/>
        <v/>
      </c>
      <c r="AR1835" s="641" t="str">
        <f t="shared" ca="1" si="153"/>
        <v/>
      </c>
      <c r="AS1835" s="641"/>
      <c r="AT1835" s="641" t="str">
        <f t="shared" ca="1" si="154"/>
        <v/>
      </c>
      <c r="AU1835" s="641"/>
      <c r="AV1835" s="641" t="str">
        <f t="shared" ca="1" si="155"/>
        <v/>
      </c>
      <c r="AW1835" s="641"/>
      <c r="AX1835" s="641" t="str">
        <f t="shared" ca="1" si="156"/>
        <v/>
      </c>
      <c r="AY1835" s="641"/>
      <c r="AZ1835" s="19" t="str">
        <f t="shared" ca="1" si="157"/>
        <v/>
      </c>
      <c r="BA1835" s="136" t="str">
        <f t="shared" ca="1" si="158"/>
        <v/>
      </c>
      <c r="BB1835" s="641" t="str">
        <f t="shared" ca="1" si="159"/>
        <v/>
      </c>
      <c r="BC1835" s="641"/>
      <c r="BD1835" s="641" t="str">
        <f t="shared" ca="1" si="160"/>
        <v/>
      </c>
      <c r="BE1835" s="641"/>
      <c r="BF1835" s="641" t="str">
        <f t="shared" ca="1" si="161"/>
        <v/>
      </c>
      <c r="BG1835" s="641"/>
      <c r="BH1835" s="641" t="str">
        <f t="shared" ca="1" si="162"/>
        <v/>
      </c>
      <c r="BI1835" s="641"/>
      <c r="BJ1835" s="19" t="str">
        <f t="shared" ca="1" si="163"/>
        <v/>
      </c>
      <c r="BK1835" s="136" t="str">
        <f t="shared" ca="1" si="164"/>
        <v/>
      </c>
      <c r="BL1835" s="641" t="str">
        <f t="shared" ca="1" si="165"/>
        <v/>
      </c>
      <c r="BM1835" s="641"/>
      <c r="BN1835" s="641" t="str">
        <f t="shared" ca="1" si="166"/>
        <v/>
      </c>
      <c r="BO1835" s="641"/>
      <c r="BP1835" s="641" t="str">
        <f t="shared" ca="1" si="167"/>
        <v/>
      </c>
      <c r="BQ1835" s="641"/>
      <c r="BR1835" s="641" t="str">
        <f t="shared" ca="1" si="168"/>
        <v/>
      </c>
      <c r="BS1835" s="641"/>
      <c r="BT1835" s="19" t="str">
        <f t="shared" ca="1" si="169"/>
        <v/>
      </c>
      <c r="BU1835" s="136" t="str">
        <f t="shared" ca="1" si="170"/>
        <v/>
      </c>
      <c r="BV1835" s="641" t="str">
        <f t="shared" ca="1" si="171"/>
        <v/>
      </c>
      <c r="BW1835" s="641"/>
      <c r="BX1835" s="641" t="str">
        <f t="shared" ca="1" si="172"/>
        <v/>
      </c>
      <c r="BY1835" s="641"/>
      <c r="BZ1835" s="641" t="str">
        <f t="shared" ca="1" si="173"/>
        <v/>
      </c>
      <c r="CA1835" s="641"/>
      <c r="CB1835" s="641" t="str">
        <f t="shared" ca="1" si="174"/>
        <v/>
      </c>
      <c r="CC1835" s="641"/>
      <c r="CE1835" s="136" t="str">
        <f t="shared" ca="1" si="175"/>
        <v/>
      </c>
      <c r="CF1835" s="641" t="str">
        <f t="shared" ca="1" si="176"/>
        <v/>
      </c>
      <c r="CG1835" s="641"/>
      <c r="CH1835" s="641" t="str">
        <f t="shared" ca="1" si="177"/>
        <v/>
      </c>
      <c r="CI1835" s="641"/>
      <c r="CJ1835" s="641" t="str">
        <f t="shared" ca="1" si="178"/>
        <v/>
      </c>
      <c r="CK1835" s="641"/>
      <c r="CL1835" s="641" t="str">
        <f t="shared" ca="1" si="179"/>
        <v/>
      </c>
      <c r="CM1835" s="641"/>
      <c r="CO1835" s="136" t="str">
        <f t="shared" ca="1" si="180"/>
        <v/>
      </c>
      <c r="CP1835" s="641" t="str">
        <f t="shared" ca="1" si="181"/>
        <v/>
      </c>
      <c r="CQ1835" s="641"/>
      <c r="CR1835" s="641" t="str">
        <f t="shared" ca="1" si="182"/>
        <v/>
      </c>
      <c r="CS1835" s="641"/>
      <c r="CT1835" s="641" t="str">
        <f t="shared" ca="1" si="183"/>
        <v/>
      </c>
      <c r="CU1835" s="641"/>
      <c r="CV1835" s="641" t="str">
        <f t="shared" ca="1" si="184"/>
        <v/>
      </c>
      <c r="CW1835" s="641"/>
      <c r="CY1835" s="136" t="str">
        <f t="shared" ca="1" si="185"/>
        <v/>
      </c>
      <c r="CZ1835" s="641" t="str">
        <f t="shared" ca="1" si="186"/>
        <v/>
      </c>
      <c r="DA1835" s="641"/>
      <c r="DB1835" s="641" t="str">
        <f t="shared" ca="1" si="187"/>
        <v/>
      </c>
      <c r="DC1835" s="641"/>
      <c r="DD1835" s="641" t="str">
        <f t="shared" ca="1" si="188"/>
        <v/>
      </c>
      <c r="DE1835" s="641"/>
      <c r="DF1835" s="641" t="str">
        <f t="shared" ca="1" si="189"/>
        <v/>
      </c>
      <c r="DG1835" s="641"/>
      <c r="DI1835" s="136" t="str">
        <f t="shared" ca="1" si="190"/>
        <v/>
      </c>
      <c r="DJ1835" s="641" t="str">
        <f t="shared" ca="1" si="191"/>
        <v/>
      </c>
      <c r="DK1835" s="641"/>
      <c r="DL1835" s="641" t="str">
        <f t="shared" ca="1" si="192"/>
        <v/>
      </c>
      <c r="DM1835" s="641"/>
      <c r="DN1835" s="641" t="str">
        <f t="shared" ca="1" si="193"/>
        <v/>
      </c>
      <c r="DO1835" s="641"/>
      <c r="DP1835" s="641" t="str">
        <f t="shared" ca="1" si="194"/>
        <v/>
      </c>
      <c r="DQ1835" s="641"/>
      <c r="DS1835" s="136" t="str">
        <f t="shared" ca="1" si="195"/>
        <v/>
      </c>
      <c r="DT1835" s="641" t="str">
        <f t="shared" ca="1" si="196"/>
        <v/>
      </c>
      <c r="DU1835" s="641"/>
      <c r="DV1835" s="641" t="str">
        <f t="shared" ca="1" si="197"/>
        <v/>
      </c>
      <c r="DW1835" s="641"/>
      <c r="DX1835" s="641" t="str">
        <f t="shared" ca="1" si="198"/>
        <v/>
      </c>
      <c r="DY1835" s="641"/>
      <c r="DZ1835" s="641" t="str">
        <f t="shared" ca="1" si="199"/>
        <v/>
      </c>
      <c r="EA1835" s="641"/>
      <c r="EC1835" s="136" t="str">
        <f t="shared" ca="1" si="200"/>
        <v/>
      </c>
      <c r="ED1835" s="641" t="str">
        <f t="shared" ca="1" si="201"/>
        <v/>
      </c>
      <c r="EE1835" s="641"/>
      <c r="EF1835" s="641" t="str">
        <f t="shared" ca="1" si="202"/>
        <v/>
      </c>
      <c r="EG1835" s="641"/>
      <c r="EH1835" s="641" t="str">
        <f t="shared" ca="1" si="203"/>
        <v/>
      </c>
      <c r="EI1835" s="641"/>
      <c r="EJ1835" s="641" t="str">
        <f t="shared" ca="1" si="204"/>
        <v/>
      </c>
      <c r="EK1835" s="641"/>
      <c r="EM1835" s="136" t="str">
        <f t="shared" ca="1" si="205"/>
        <v/>
      </c>
      <c r="EN1835" s="641" t="str">
        <f t="shared" ca="1" si="206"/>
        <v/>
      </c>
      <c r="EO1835" s="641"/>
      <c r="EP1835" s="641" t="str">
        <f t="shared" ca="1" si="207"/>
        <v/>
      </c>
      <c r="EQ1835" s="641"/>
      <c r="ER1835" s="641" t="str">
        <f t="shared" ca="1" si="208"/>
        <v/>
      </c>
      <c r="ES1835" s="641"/>
      <c r="ET1835" s="641" t="str">
        <f t="shared" ca="1" si="209"/>
        <v/>
      </c>
      <c r="EU1835" s="641"/>
      <c r="EW1835" s="136" t="str">
        <f t="shared" ca="1" si="210"/>
        <v/>
      </c>
      <c r="EX1835" s="641" t="str">
        <f t="shared" ca="1" si="211"/>
        <v/>
      </c>
      <c r="EY1835" s="641"/>
      <c r="EZ1835" s="641" t="str">
        <f t="shared" ca="1" si="212"/>
        <v/>
      </c>
      <c r="FA1835" s="641"/>
      <c r="FB1835" s="641" t="str">
        <f t="shared" ca="1" si="213"/>
        <v/>
      </c>
      <c r="FC1835" s="641"/>
      <c r="FD1835" s="641" t="str">
        <f t="shared" ca="1" si="214"/>
        <v/>
      </c>
      <c r="FE1835" s="641"/>
      <c r="FG1835" s="136" t="str">
        <f t="shared" ca="1" si="215"/>
        <v/>
      </c>
      <c r="FH1835" s="641" t="str">
        <f t="shared" ca="1" si="216"/>
        <v/>
      </c>
      <c r="FI1835" s="641"/>
      <c r="FJ1835" s="641" t="str">
        <f t="shared" ca="1" si="217"/>
        <v/>
      </c>
      <c r="FK1835" s="641"/>
      <c r="FL1835" s="641" t="str">
        <f t="shared" ca="1" si="218"/>
        <v/>
      </c>
      <c r="FM1835" s="641"/>
      <c r="FN1835" s="641" t="str">
        <f t="shared" ca="1" si="219"/>
        <v/>
      </c>
      <c r="FO1835" s="641"/>
    </row>
    <row r="1836" spans="1:171" hidden="1">
      <c r="A1836" s="19">
        <v>27</v>
      </c>
      <c r="B1836" s="19" t="str">
        <f ca="1">IF(ISERROR(INDEX(WS,ROWS($A$1810:$A1836))),"",MID(INDEX(WS,ROWS($A$1810:$A1836)), FIND("]",INDEX(WS,ROWS($A$1810:$A1836)))+1,32))&amp;T(NOW())</f>
        <v/>
      </c>
      <c r="C1836" s="136" t="str">
        <f t="shared" ca="1" si="128"/>
        <v/>
      </c>
      <c r="D1836" s="641" t="str">
        <f t="shared" ca="1" si="129"/>
        <v/>
      </c>
      <c r="E1836" s="641"/>
      <c r="F1836" s="641" t="str">
        <f t="shared" ca="1" si="130"/>
        <v/>
      </c>
      <c r="G1836" s="641"/>
      <c r="H1836" s="641" t="str">
        <f t="shared" ca="1" si="131"/>
        <v/>
      </c>
      <c r="I1836" s="641"/>
      <c r="J1836" s="641" t="str">
        <f t="shared" ca="1" si="132"/>
        <v/>
      </c>
      <c r="K1836" s="641"/>
      <c r="L1836" s="210"/>
      <c r="M1836" s="136" t="str">
        <f t="shared" ca="1" si="134"/>
        <v/>
      </c>
      <c r="N1836" s="641" t="str">
        <f t="shared" ca="1" si="135"/>
        <v/>
      </c>
      <c r="O1836" s="641"/>
      <c r="P1836" s="641" t="str">
        <f t="shared" ca="1" si="136"/>
        <v/>
      </c>
      <c r="Q1836" s="641"/>
      <c r="R1836" s="641" t="str">
        <f t="shared" ca="1" si="137"/>
        <v/>
      </c>
      <c r="S1836" s="641"/>
      <c r="T1836" s="641" t="str">
        <f t="shared" ca="1" si="138"/>
        <v/>
      </c>
      <c r="U1836" s="641"/>
      <c r="V1836" s="19" t="str">
        <f t="shared" ca="1" si="139"/>
        <v/>
      </c>
      <c r="W1836" s="136" t="str">
        <f t="shared" ca="1" si="140"/>
        <v/>
      </c>
      <c r="X1836" s="641" t="str">
        <f t="shared" ca="1" si="141"/>
        <v/>
      </c>
      <c r="Y1836" s="641"/>
      <c r="Z1836" s="641" t="str">
        <f t="shared" ca="1" si="142"/>
        <v/>
      </c>
      <c r="AA1836" s="641"/>
      <c r="AB1836" s="641" t="str">
        <f t="shared" ca="1" si="143"/>
        <v/>
      </c>
      <c r="AC1836" s="641"/>
      <c r="AD1836" s="641" t="str">
        <f t="shared" ca="1" si="144"/>
        <v/>
      </c>
      <c r="AE1836" s="641"/>
      <c r="AF1836" s="19" t="str">
        <f t="shared" ca="1" si="145"/>
        <v/>
      </c>
      <c r="AG1836" s="136" t="str">
        <f t="shared" ca="1" si="146"/>
        <v/>
      </c>
      <c r="AH1836" s="641" t="str">
        <f t="shared" ca="1" si="147"/>
        <v/>
      </c>
      <c r="AI1836" s="641"/>
      <c r="AJ1836" s="641" t="str">
        <f t="shared" ca="1" si="148"/>
        <v/>
      </c>
      <c r="AK1836" s="641"/>
      <c r="AL1836" s="641" t="str">
        <f t="shared" ca="1" si="149"/>
        <v/>
      </c>
      <c r="AM1836" s="641"/>
      <c r="AN1836" s="641" t="str">
        <f t="shared" ca="1" si="150"/>
        <v/>
      </c>
      <c r="AO1836" s="641"/>
      <c r="AP1836" s="19" t="str">
        <f t="shared" ca="1" si="151"/>
        <v/>
      </c>
      <c r="AQ1836" s="136" t="str">
        <f t="shared" ca="1" si="152"/>
        <v/>
      </c>
      <c r="AR1836" s="641" t="str">
        <f t="shared" ca="1" si="153"/>
        <v/>
      </c>
      <c r="AS1836" s="641"/>
      <c r="AT1836" s="641" t="str">
        <f t="shared" ca="1" si="154"/>
        <v/>
      </c>
      <c r="AU1836" s="641"/>
      <c r="AV1836" s="641" t="str">
        <f t="shared" ca="1" si="155"/>
        <v/>
      </c>
      <c r="AW1836" s="641"/>
      <c r="AX1836" s="641" t="str">
        <f t="shared" ca="1" si="156"/>
        <v/>
      </c>
      <c r="AY1836" s="641"/>
      <c r="AZ1836" s="19" t="str">
        <f t="shared" ca="1" si="157"/>
        <v/>
      </c>
      <c r="BA1836" s="136" t="str">
        <f t="shared" ca="1" si="158"/>
        <v/>
      </c>
      <c r="BB1836" s="641" t="str">
        <f t="shared" ca="1" si="159"/>
        <v/>
      </c>
      <c r="BC1836" s="641"/>
      <c r="BD1836" s="641" t="str">
        <f t="shared" ca="1" si="160"/>
        <v/>
      </c>
      <c r="BE1836" s="641"/>
      <c r="BF1836" s="641" t="str">
        <f t="shared" ca="1" si="161"/>
        <v/>
      </c>
      <c r="BG1836" s="641"/>
      <c r="BH1836" s="641" t="str">
        <f t="shared" ca="1" si="162"/>
        <v/>
      </c>
      <c r="BI1836" s="641"/>
      <c r="BJ1836" s="19" t="str">
        <f t="shared" ca="1" si="163"/>
        <v/>
      </c>
      <c r="BK1836" s="136" t="str">
        <f t="shared" ca="1" si="164"/>
        <v/>
      </c>
      <c r="BL1836" s="641" t="str">
        <f t="shared" ca="1" si="165"/>
        <v/>
      </c>
      <c r="BM1836" s="641"/>
      <c r="BN1836" s="641" t="str">
        <f t="shared" ca="1" si="166"/>
        <v/>
      </c>
      <c r="BO1836" s="641"/>
      <c r="BP1836" s="641" t="str">
        <f t="shared" ca="1" si="167"/>
        <v/>
      </c>
      <c r="BQ1836" s="641"/>
      <c r="BR1836" s="641" t="str">
        <f t="shared" ca="1" si="168"/>
        <v/>
      </c>
      <c r="BS1836" s="641"/>
      <c r="BT1836" s="19" t="str">
        <f t="shared" ca="1" si="169"/>
        <v/>
      </c>
      <c r="BU1836" s="136" t="str">
        <f t="shared" ca="1" si="170"/>
        <v/>
      </c>
      <c r="BV1836" s="641" t="str">
        <f t="shared" ca="1" si="171"/>
        <v/>
      </c>
      <c r="BW1836" s="641"/>
      <c r="BX1836" s="641" t="str">
        <f t="shared" ca="1" si="172"/>
        <v/>
      </c>
      <c r="BY1836" s="641"/>
      <c r="BZ1836" s="641" t="str">
        <f t="shared" ca="1" si="173"/>
        <v/>
      </c>
      <c r="CA1836" s="641"/>
      <c r="CB1836" s="641" t="str">
        <f t="shared" ca="1" si="174"/>
        <v/>
      </c>
      <c r="CC1836" s="641"/>
      <c r="CE1836" s="136" t="str">
        <f t="shared" ca="1" si="175"/>
        <v/>
      </c>
      <c r="CF1836" s="641" t="str">
        <f t="shared" ca="1" si="176"/>
        <v/>
      </c>
      <c r="CG1836" s="641"/>
      <c r="CH1836" s="641" t="str">
        <f t="shared" ca="1" si="177"/>
        <v/>
      </c>
      <c r="CI1836" s="641"/>
      <c r="CJ1836" s="641" t="str">
        <f t="shared" ca="1" si="178"/>
        <v/>
      </c>
      <c r="CK1836" s="641"/>
      <c r="CL1836" s="641" t="str">
        <f t="shared" ca="1" si="179"/>
        <v/>
      </c>
      <c r="CM1836" s="641"/>
      <c r="CO1836" s="136" t="str">
        <f t="shared" ca="1" si="180"/>
        <v/>
      </c>
      <c r="CP1836" s="641" t="str">
        <f t="shared" ca="1" si="181"/>
        <v/>
      </c>
      <c r="CQ1836" s="641"/>
      <c r="CR1836" s="641" t="str">
        <f t="shared" ca="1" si="182"/>
        <v/>
      </c>
      <c r="CS1836" s="641"/>
      <c r="CT1836" s="641" t="str">
        <f t="shared" ca="1" si="183"/>
        <v/>
      </c>
      <c r="CU1836" s="641"/>
      <c r="CV1836" s="641" t="str">
        <f t="shared" ca="1" si="184"/>
        <v/>
      </c>
      <c r="CW1836" s="641"/>
      <c r="CY1836" s="136" t="str">
        <f t="shared" ca="1" si="185"/>
        <v/>
      </c>
      <c r="CZ1836" s="641" t="str">
        <f t="shared" ca="1" si="186"/>
        <v/>
      </c>
      <c r="DA1836" s="641"/>
      <c r="DB1836" s="641" t="str">
        <f t="shared" ca="1" si="187"/>
        <v/>
      </c>
      <c r="DC1836" s="641"/>
      <c r="DD1836" s="641" t="str">
        <f t="shared" ca="1" si="188"/>
        <v/>
      </c>
      <c r="DE1836" s="641"/>
      <c r="DF1836" s="641" t="str">
        <f t="shared" ca="1" si="189"/>
        <v/>
      </c>
      <c r="DG1836" s="641"/>
      <c r="DI1836" s="136" t="str">
        <f t="shared" ca="1" si="190"/>
        <v/>
      </c>
      <c r="DJ1836" s="641" t="str">
        <f t="shared" ca="1" si="191"/>
        <v/>
      </c>
      <c r="DK1836" s="641"/>
      <c r="DL1836" s="641" t="str">
        <f t="shared" ca="1" si="192"/>
        <v/>
      </c>
      <c r="DM1836" s="641"/>
      <c r="DN1836" s="641" t="str">
        <f t="shared" ca="1" si="193"/>
        <v/>
      </c>
      <c r="DO1836" s="641"/>
      <c r="DP1836" s="641" t="str">
        <f t="shared" ca="1" si="194"/>
        <v/>
      </c>
      <c r="DQ1836" s="641"/>
      <c r="DS1836" s="136" t="str">
        <f t="shared" ca="1" si="195"/>
        <v/>
      </c>
      <c r="DT1836" s="641" t="str">
        <f t="shared" ca="1" si="196"/>
        <v/>
      </c>
      <c r="DU1836" s="641"/>
      <c r="DV1836" s="641" t="str">
        <f t="shared" ca="1" si="197"/>
        <v/>
      </c>
      <c r="DW1836" s="641"/>
      <c r="DX1836" s="641" t="str">
        <f t="shared" ca="1" si="198"/>
        <v/>
      </c>
      <c r="DY1836" s="641"/>
      <c r="DZ1836" s="641" t="str">
        <f t="shared" ca="1" si="199"/>
        <v/>
      </c>
      <c r="EA1836" s="641"/>
      <c r="EC1836" s="136" t="str">
        <f t="shared" ca="1" si="200"/>
        <v/>
      </c>
      <c r="ED1836" s="641" t="str">
        <f t="shared" ca="1" si="201"/>
        <v/>
      </c>
      <c r="EE1836" s="641"/>
      <c r="EF1836" s="641" t="str">
        <f t="shared" ca="1" si="202"/>
        <v/>
      </c>
      <c r="EG1836" s="641"/>
      <c r="EH1836" s="641" t="str">
        <f t="shared" ca="1" si="203"/>
        <v/>
      </c>
      <c r="EI1836" s="641"/>
      <c r="EJ1836" s="641" t="str">
        <f t="shared" ca="1" si="204"/>
        <v/>
      </c>
      <c r="EK1836" s="641"/>
      <c r="EM1836" s="136" t="str">
        <f t="shared" ca="1" si="205"/>
        <v/>
      </c>
      <c r="EN1836" s="641" t="str">
        <f t="shared" ca="1" si="206"/>
        <v/>
      </c>
      <c r="EO1836" s="641"/>
      <c r="EP1836" s="641" t="str">
        <f t="shared" ca="1" si="207"/>
        <v/>
      </c>
      <c r="EQ1836" s="641"/>
      <c r="ER1836" s="641" t="str">
        <f t="shared" ca="1" si="208"/>
        <v/>
      </c>
      <c r="ES1836" s="641"/>
      <c r="ET1836" s="641" t="str">
        <f t="shared" ca="1" si="209"/>
        <v/>
      </c>
      <c r="EU1836" s="641"/>
      <c r="EW1836" s="136" t="str">
        <f t="shared" ca="1" si="210"/>
        <v/>
      </c>
      <c r="EX1836" s="641" t="str">
        <f t="shared" ca="1" si="211"/>
        <v/>
      </c>
      <c r="EY1836" s="641"/>
      <c r="EZ1836" s="641" t="str">
        <f t="shared" ca="1" si="212"/>
        <v/>
      </c>
      <c r="FA1836" s="641"/>
      <c r="FB1836" s="641" t="str">
        <f t="shared" ca="1" si="213"/>
        <v/>
      </c>
      <c r="FC1836" s="641"/>
      <c r="FD1836" s="641" t="str">
        <f t="shared" ca="1" si="214"/>
        <v/>
      </c>
      <c r="FE1836" s="641"/>
      <c r="FG1836" s="136" t="str">
        <f t="shared" ca="1" si="215"/>
        <v/>
      </c>
      <c r="FH1836" s="641" t="str">
        <f t="shared" ca="1" si="216"/>
        <v/>
      </c>
      <c r="FI1836" s="641"/>
      <c r="FJ1836" s="641" t="str">
        <f t="shared" ca="1" si="217"/>
        <v/>
      </c>
      <c r="FK1836" s="641"/>
      <c r="FL1836" s="641" t="str">
        <f t="shared" ca="1" si="218"/>
        <v/>
      </c>
      <c r="FM1836" s="641"/>
      <c r="FN1836" s="641" t="str">
        <f t="shared" ca="1" si="219"/>
        <v/>
      </c>
      <c r="FO1836" s="641"/>
    </row>
    <row r="1837" spans="1:171" hidden="1">
      <c r="A1837" s="19">
        <v>28</v>
      </c>
      <c r="B1837" s="19" t="str">
        <f ca="1">IF(ISERROR(INDEX(WS,ROWS($A$1810:$A1837))),"",MID(INDEX(WS,ROWS($A$1810:$A1837)), FIND("]",INDEX(WS,ROWS($A$1810:$A1837)))+1,32))&amp;T(NOW())</f>
        <v/>
      </c>
      <c r="C1837" s="136" t="str">
        <f t="shared" ca="1" si="128"/>
        <v/>
      </c>
      <c r="D1837" s="641" t="str">
        <f t="shared" ca="1" si="129"/>
        <v/>
      </c>
      <c r="E1837" s="641"/>
      <c r="F1837" s="641" t="str">
        <f t="shared" ca="1" si="130"/>
        <v/>
      </c>
      <c r="G1837" s="641"/>
      <c r="H1837" s="641" t="str">
        <f t="shared" ca="1" si="131"/>
        <v/>
      </c>
      <c r="I1837" s="641"/>
      <c r="J1837" s="641" t="str">
        <f t="shared" ca="1" si="132"/>
        <v/>
      </c>
      <c r="K1837" s="641"/>
      <c r="L1837" s="210"/>
      <c r="M1837" s="136" t="str">
        <f t="shared" ca="1" si="134"/>
        <v/>
      </c>
      <c r="N1837" s="641" t="str">
        <f t="shared" ca="1" si="135"/>
        <v/>
      </c>
      <c r="O1837" s="641"/>
      <c r="P1837" s="641" t="str">
        <f t="shared" ca="1" si="136"/>
        <v/>
      </c>
      <c r="Q1837" s="641"/>
      <c r="R1837" s="641" t="str">
        <f t="shared" ca="1" si="137"/>
        <v/>
      </c>
      <c r="S1837" s="641"/>
      <c r="T1837" s="641" t="str">
        <f t="shared" ca="1" si="138"/>
        <v/>
      </c>
      <c r="U1837" s="641"/>
      <c r="V1837" s="19" t="str">
        <f t="shared" ca="1" si="139"/>
        <v/>
      </c>
      <c r="W1837" s="136" t="str">
        <f t="shared" ca="1" si="140"/>
        <v/>
      </c>
      <c r="X1837" s="641" t="str">
        <f t="shared" ca="1" si="141"/>
        <v/>
      </c>
      <c r="Y1837" s="641"/>
      <c r="Z1837" s="641" t="str">
        <f t="shared" ca="1" si="142"/>
        <v/>
      </c>
      <c r="AA1837" s="641"/>
      <c r="AB1837" s="641" t="str">
        <f t="shared" ca="1" si="143"/>
        <v/>
      </c>
      <c r="AC1837" s="641"/>
      <c r="AD1837" s="641" t="str">
        <f t="shared" ca="1" si="144"/>
        <v/>
      </c>
      <c r="AE1837" s="641"/>
      <c r="AF1837" s="19" t="str">
        <f t="shared" ca="1" si="145"/>
        <v/>
      </c>
      <c r="AG1837" s="136" t="str">
        <f t="shared" ca="1" si="146"/>
        <v/>
      </c>
      <c r="AH1837" s="641" t="str">
        <f t="shared" ca="1" si="147"/>
        <v/>
      </c>
      <c r="AI1837" s="641"/>
      <c r="AJ1837" s="641" t="str">
        <f t="shared" ca="1" si="148"/>
        <v/>
      </c>
      <c r="AK1837" s="641"/>
      <c r="AL1837" s="641" t="str">
        <f t="shared" ca="1" si="149"/>
        <v/>
      </c>
      <c r="AM1837" s="641"/>
      <c r="AN1837" s="641" t="str">
        <f t="shared" ca="1" si="150"/>
        <v/>
      </c>
      <c r="AO1837" s="641"/>
      <c r="AP1837" s="19" t="str">
        <f t="shared" ca="1" si="151"/>
        <v/>
      </c>
      <c r="AQ1837" s="136" t="str">
        <f t="shared" ca="1" si="152"/>
        <v/>
      </c>
      <c r="AR1837" s="641" t="str">
        <f t="shared" ca="1" si="153"/>
        <v/>
      </c>
      <c r="AS1837" s="641"/>
      <c r="AT1837" s="641" t="str">
        <f t="shared" ca="1" si="154"/>
        <v/>
      </c>
      <c r="AU1837" s="641"/>
      <c r="AV1837" s="641" t="str">
        <f t="shared" ca="1" si="155"/>
        <v/>
      </c>
      <c r="AW1837" s="641"/>
      <c r="AX1837" s="641" t="str">
        <f t="shared" ca="1" si="156"/>
        <v/>
      </c>
      <c r="AY1837" s="641"/>
      <c r="AZ1837" s="19" t="str">
        <f t="shared" ca="1" si="157"/>
        <v/>
      </c>
      <c r="BA1837" s="136" t="str">
        <f t="shared" ca="1" si="158"/>
        <v/>
      </c>
      <c r="BB1837" s="641" t="str">
        <f t="shared" ca="1" si="159"/>
        <v/>
      </c>
      <c r="BC1837" s="641"/>
      <c r="BD1837" s="641" t="str">
        <f t="shared" ca="1" si="160"/>
        <v/>
      </c>
      <c r="BE1837" s="641"/>
      <c r="BF1837" s="641" t="str">
        <f t="shared" ca="1" si="161"/>
        <v/>
      </c>
      <c r="BG1837" s="641"/>
      <c r="BH1837" s="641" t="str">
        <f t="shared" ca="1" si="162"/>
        <v/>
      </c>
      <c r="BI1837" s="641"/>
      <c r="BJ1837" s="19" t="str">
        <f t="shared" ca="1" si="163"/>
        <v/>
      </c>
      <c r="BK1837" s="136" t="str">
        <f t="shared" ca="1" si="164"/>
        <v/>
      </c>
      <c r="BL1837" s="641" t="str">
        <f t="shared" ca="1" si="165"/>
        <v/>
      </c>
      <c r="BM1837" s="641"/>
      <c r="BN1837" s="641" t="str">
        <f t="shared" ca="1" si="166"/>
        <v/>
      </c>
      <c r="BO1837" s="641"/>
      <c r="BP1837" s="641" t="str">
        <f t="shared" ca="1" si="167"/>
        <v/>
      </c>
      <c r="BQ1837" s="641"/>
      <c r="BR1837" s="641" t="str">
        <f t="shared" ca="1" si="168"/>
        <v/>
      </c>
      <c r="BS1837" s="641"/>
      <c r="BT1837" s="19" t="str">
        <f t="shared" ca="1" si="169"/>
        <v/>
      </c>
      <c r="BU1837" s="136" t="str">
        <f t="shared" ca="1" si="170"/>
        <v/>
      </c>
      <c r="BV1837" s="641" t="str">
        <f t="shared" ca="1" si="171"/>
        <v/>
      </c>
      <c r="BW1837" s="641"/>
      <c r="BX1837" s="641" t="str">
        <f t="shared" ca="1" si="172"/>
        <v/>
      </c>
      <c r="BY1837" s="641"/>
      <c r="BZ1837" s="641" t="str">
        <f t="shared" ca="1" si="173"/>
        <v/>
      </c>
      <c r="CA1837" s="641"/>
      <c r="CB1837" s="641" t="str">
        <f t="shared" ca="1" si="174"/>
        <v/>
      </c>
      <c r="CC1837" s="641"/>
      <c r="CE1837" s="136" t="str">
        <f t="shared" ca="1" si="175"/>
        <v/>
      </c>
      <c r="CF1837" s="641" t="str">
        <f t="shared" ca="1" si="176"/>
        <v/>
      </c>
      <c r="CG1837" s="641"/>
      <c r="CH1837" s="641" t="str">
        <f t="shared" ca="1" si="177"/>
        <v/>
      </c>
      <c r="CI1837" s="641"/>
      <c r="CJ1837" s="641" t="str">
        <f t="shared" ca="1" si="178"/>
        <v/>
      </c>
      <c r="CK1837" s="641"/>
      <c r="CL1837" s="641" t="str">
        <f t="shared" ca="1" si="179"/>
        <v/>
      </c>
      <c r="CM1837" s="641"/>
      <c r="CO1837" s="136" t="str">
        <f t="shared" ca="1" si="180"/>
        <v/>
      </c>
      <c r="CP1837" s="641" t="str">
        <f t="shared" ca="1" si="181"/>
        <v/>
      </c>
      <c r="CQ1837" s="641"/>
      <c r="CR1837" s="641" t="str">
        <f t="shared" ca="1" si="182"/>
        <v/>
      </c>
      <c r="CS1837" s="641"/>
      <c r="CT1837" s="641" t="str">
        <f t="shared" ca="1" si="183"/>
        <v/>
      </c>
      <c r="CU1837" s="641"/>
      <c r="CV1837" s="641" t="str">
        <f t="shared" ca="1" si="184"/>
        <v/>
      </c>
      <c r="CW1837" s="641"/>
      <c r="CY1837" s="136" t="str">
        <f t="shared" ca="1" si="185"/>
        <v/>
      </c>
      <c r="CZ1837" s="641" t="str">
        <f t="shared" ca="1" si="186"/>
        <v/>
      </c>
      <c r="DA1837" s="641"/>
      <c r="DB1837" s="641" t="str">
        <f t="shared" ca="1" si="187"/>
        <v/>
      </c>
      <c r="DC1837" s="641"/>
      <c r="DD1837" s="641" t="str">
        <f t="shared" ca="1" si="188"/>
        <v/>
      </c>
      <c r="DE1837" s="641"/>
      <c r="DF1837" s="641" t="str">
        <f t="shared" ca="1" si="189"/>
        <v/>
      </c>
      <c r="DG1837" s="641"/>
      <c r="DI1837" s="136" t="str">
        <f t="shared" ca="1" si="190"/>
        <v/>
      </c>
      <c r="DJ1837" s="641" t="str">
        <f t="shared" ca="1" si="191"/>
        <v/>
      </c>
      <c r="DK1837" s="641"/>
      <c r="DL1837" s="641" t="str">
        <f t="shared" ca="1" si="192"/>
        <v/>
      </c>
      <c r="DM1837" s="641"/>
      <c r="DN1837" s="641" t="str">
        <f t="shared" ca="1" si="193"/>
        <v/>
      </c>
      <c r="DO1837" s="641"/>
      <c r="DP1837" s="641" t="str">
        <f t="shared" ca="1" si="194"/>
        <v/>
      </c>
      <c r="DQ1837" s="641"/>
      <c r="DS1837" s="136" t="str">
        <f t="shared" ca="1" si="195"/>
        <v/>
      </c>
      <c r="DT1837" s="641" t="str">
        <f t="shared" ca="1" si="196"/>
        <v/>
      </c>
      <c r="DU1837" s="641"/>
      <c r="DV1837" s="641" t="str">
        <f t="shared" ca="1" si="197"/>
        <v/>
      </c>
      <c r="DW1837" s="641"/>
      <c r="DX1837" s="641" t="str">
        <f t="shared" ca="1" si="198"/>
        <v/>
      </c>
      <c r="DY1837" s="641"/>
      <c r="DZ1837" s="641" t="str">
        <f t="shared" ca="1" si="199"/>
        <v/>
      </c>
      <c r="EA1837" s="641"/>
      <c r="EC1837" s="136" t="str">
        <f t="shared" ca="1" si="200"/>
        <v/>
      </c>
      <c r="ED1837" s="641" t="str">
        <f t="shared" ca="1" si="201"/>
        <v/>
      </c>
      <c r="EE1837" s="641"/>
      <c r="EF1837" s="641" t="str">
        <f t="shared" ca="1" si="202"/>
        <v/>
      </c>
      <c r="EG1837" s="641"/>
      <c r="EH1837" s="641" t="str">
        <f t="shared" ca="1" si="203"/>
        <v/>
      </c>
      <c r="EI1837" s="641"/>
      <c r="EJ1837" s="641" t="str">
        <f t="shared" ca="1" si="204"/>
        <v/>
      </c>
      <c r="EK1837" s="641"/>
      <c r="EM1837" s="136" t="str">
        <f t="shared" ca="1" si="205"/>
        <v/>
      </c>
      <c r="EN1837" s="641" t="str">
        <f t="shared" ca="1" si="206"/>
        <v/>
      </c>
      <c r="EO1837" s="641"/>
      <c r="EP1837" s="641" t="str">
        <f t="shared" ca="1" si="207"/>
        <v/>
      </c>
      <c r="EQ1837" s="641"/>
      <c r="ER1837" s="641" t="str">
        <f t="shared" ca="1" si="208"/>
        <v/>
      </c>
      <c r="ES1837" s="641"/>
      <c r="ET1837" s="641" t="str">
        <f t="shared" ca="1" si="209"/>
        <v/>
      </c>
      <c r="EU1837" s="641"/>
      <c r="EW1837" s="136" t="str">
        <f t="shared" ca="1" si="210"/>
        <v/>
      </c>
      <c r="EX1837" s="641" t="str">
        <f t="shared" ca="1" si="211"/>
        <v/>
      </c>
      <c r="EY1837" s="641"/>
      <c r="EZ1837" s="641" t="str">
        <f t="shared" ca="1" si="212"/>
        <v/>
      </c>
      <c r="FA1837" s="641"/>
      <c r="FB1837" s="641" t="str">
        <f t="shared" ca="1" si="213"/>
        <v/>
      </c>
      <c r="FC1837" s="641"/>
      <c r="FD1837" s="641" t="str">
        <f t="shared" ca="1" si="214"/>
        <v/>
      </c>
      <c r="FE1837" s="641"/>
      <c r="FG1837" s="136" t="str">
        <f t="shared" ca="1" si="215"/>
        <v/>
      </c>
      <c r="FH1837" s="641" t="str">
        <f t="shared" ca="1" si="216"/>
        <v/>
      </c>
      <c r="FI1837" s="641"/>
      <c r="FJ1837" s="641" t="str">
        <f t="shared" ca="1" si="217"/>
        <v/>
      </c>
      <c r="FK1837" s="641"/>
      <c r="FL1837" s="641" t="str">
        <f t="shared" ca="1" si="218"/>
        <v/>
      </c>
      <c r="FM1837" s="641"/>
      <c r="FN1837" s="641" t="str">
        <f t="shared" ca="1" si="219"/>
        <v/>
      </c>
      <c r="FO1837" s="641"/>
    </row>
    <row r="1838" spans="1:171" hidden="1">
      <c r="A1838" s="19">
        <v>29</v>
      </c>
      <c r="B1838" s="19" t="str">
        <f ca="1">IF(ISERROR(INDEX(WS,ROWS($A$1810:$A1838))),"",MID(INDEX(WS,ROWS($A$1810:$A1838)), FIND("]",INDEX(WS,ROWS($A$1810:$A1838)))+1,32))&amp;T(NOW())</f>
        <v/>
      </c>
      <c r="C1838" s="136" t="str">
        <f t="shared" ca="1" si="128"/>
        <v/>
      </c>
      <c r="D1838" s="641" t="str">
        <f t="shared" ca="1" si="129"/>
        <v/>
      </c>
      <c r="E1838" s="641"/>
      <c r="F1838" s="641" t="str">
        <f t="shared" ca="1" si="130"/>
        <v/>
      </c>
      <c r="G1838" s="641"/>
      <c r="H1838" s="641" t="str">
        <f t="shared" ca="1" si="131"/>
        <v/>
      </c>
      <c r="I1838" s="641"/>
      <c r="J1838" s="641" t="str">
        <f t="shared" ca="1" si="132"/>
        <v/>
      </c>
      <c r="K1838" s="641"/>
      <c r="L1838" s="210"/>
      <c r="M1838" s="136" t="str">
        <f t="shared" ca="1" si="134"/>
        <v/>
      </c>
      <c r="N1838" s="641" t="str">
        <f t="shared" ca="1" si="135"/>
        <v/>
      </c>
      <c r="O1838" s="641"/>
      <c r="P1838" s="641" t="str">
        <f t="shared" ca="1" si="136"/>
        <v/>
      </c>
      <c r="Q1838" s="641"/>
      <c r="R1838" s="641" t="str">
        <f t="shared" ca="1" si="137"/>
        <v/>
      </c>
      <c r="S1838" s="641"/>
      <c r="T1838" s="641" t="str">
        <f t="shared" ca="1" si="138"/>
        <v/>
      </c>
      <c r="U1838" s="641"/>
      <c r="V1838" s="19" t="str">
        <f t="shared" ca="1" si="139"/>
        <v/>
      </c>
      <c r="W1838" s="136" t="str">
        <f t="shared" ca="1" si="140"/>
        <v/>
      </c>
      <c r="X1838" s="641" t="str">
        <f t="shared" ca="1" si="141"/>
        <v/>
      </c>
      <c r="Y1838" s="641"/>
      <c r="Z1838" s="641" t="str">
        <f t="shared" ca="1" si="142"/>
        <v/>
      </c>
      <c r="AA1838" s="641"/>
      <c r="AB1838" s="641" t="str">
        <f t="shared" ca="1" si="143"/>
        <v/>
      </c>
      <c r="AC1838" s="641"/>
      <c r="AD1838" s="641" t="str">
        <f t="shared" ca="1" si="144"/>
        <v/>
      </c>
      <c r="AE1838" s="641"/>
      <c r="AF1838" s="19" t="str">
        <f t="shared" ca="1" si="145"/>
        <v/>
      </c>
      <c r="AG1838" s="136" t="str">
        <f t="shared" ca="1" si="146"/>
        <v/>
      </c>
      <c r="AH1838" s="641" t="str">
        <f t="shared" ca="1" si="147"/>
        <v/>
      </c>
      <c r="AI1838" s="641"/>
      <c r="AJ1838" s="641" t="str">
        <f t="shared" ca="1" si="148"/>
        <v/>
      </c>
      <c r="AK1838" s="641"/>
      <c r="AL1838" s="641" t="str">
        <f t="shared" ca="1" si="149"/>
        <v/>
      </c>
      <c r="AM1838" s="641"/>
      <c r="AN1838" s="641" t="str">
        <f t="shared" ca="1" si="150"/>
        <v/>
      </c>
      <c r="AO1838" s="641"/>
      <c r="AP1838" s="19" t="str">
        <f t="shared" ca="1" si="151"/>
        <v/>
      </c>
      <c r="AQ1838" s="136" t="str">
        <f t="shared" ca="1" si="152"/>
        <v/>
      </c>
      <c r="AR1838" s="641" t="str">
        <f t="shared" ca="1" si="153"/>
        <v/>
      </c>
      <c r="AS1838" s="641"/>
      <c r="AT1838" s="641" t="str">
        <f t="shared" ca="1" si="154"/>
        <v/>
      </c>
      <c r="AU1838" s="641"/>
      <c r="AV1838" s="641" t="str">
        <f t="shared" ca="1" si="155"/>
        <v/>
      </c>
      <c r="AW1838" s="641"/>
      <c r="AX1838" s="641" t="str">
        <f t="shared" ca="1" si="156"/>
        <v/>
      </c>
      <c r="AY1838" s="641"/>
      <c r="AZ1838" s="19" t="str">
        <f t="shared" ca="1" si="157"/>
        <v/>
      </c>
      <c r="BA1838" s="136" t="str">
        <f t="shared" ca="1" si="158"/>
        <v/>
      </c>
      <c r="BB1838" s="641" t="str">
        <f t="shared" ca="1" si="159"/>
        <v/>
      </c>
      <c r="BC1838" s="641"/>
      <c r="BD1838" s="641" t="str">
        <f t="shared" ca="1" si="160"/>
        <v/>
      </c>
      <c r="BE1838" s="641"/>
      <c r="BF1838" s="641" t="str">
        <f t="shared" ca="1" si="161"/>
        <v/>
      </c>
      <c r="BG1838" s="641"/>
      <c r="BH1838" s="641" t="str">
        <f t="shared" ca="1" si="162"/>
        <v/>
      </c>
      <c r="BI1838" s="641"/>
      <c r="BJ1838" s="19" t="str">
        <f t="shared" ca="1" si="163"/>
        <v/>
      </c>
      <c r="BK1838" s="136" t="str">
        <f t="shared" ca="1" si="164"/>
        <v/>
      </c>
      <c r="BL1838" s="641" t="str">
        <f t="shared" ca="1" si="165"/>
        <v/>
      </c>
      <c r="BM1838" s="641"/>
      <c r="BN1838" s="641" t="str">
        <f t="shared" ca="1" si="166"/>
        <v/>
      </c>
      <c r="BO1838" s="641"/>
      <c r="BP1838" s="641" t="str">
        <f t="shared" ca="1" si="167"/>
        <v/>
      </c>
      <c r="BQ1838" s="641"/>
      <c r="BR1838" s="641" t="str">
        <f t="shared" ca="1" si="168"/>
        <v/>
      </c>
      <c r="BS1838" s="641"/>
      <c r="BT1838" s="19" t="str">
        <f t="shared" ca="1" si="169"/>
        <v/>
      </c>
      <c r="BU1838" s="136" t="str">
        <f t="shared" ca="1" si="170"/>
        <v/>
      </c>
      <c r="BV1838" s="641" t="str">
        <f t="shared" ca="1" si="171"/>
        <v/>
      </c>
      <c r="BW1838" s="641"/>
      <c r="BX1838" s="641" t="str">
        <f t="shared" ca="1" si="172"/>
        <v/>
      </c>
      <c r="BY1838" s="641"/>
      <c r="BZ1838" s="641" t="str">
        <f t="shared" ca="1" si="173"/>
        <v/>
      </c>
      <c r="CA1838" s="641"/>
      <c r="CB1838" s="641" t="str">
        <f t="shared" ca="1" si="174"/>
        <v/>
      </c>
      <c r="CC1838" s="641"/>
      <c r="CE1838" s="136" t="str">
        <f t="shared" ca="1" si="175"/>
        <v/>
      </c>
      <c r="CF1838" s="641" t="str">
        <f t="shared" ca="1" si="176"/>
        <v/>
      </c>
      <c r="CG1838" s="641"/>
      <c r="CH1838" s="641" t="str">
        <f t="shared" ca="1" si="177"/>
        <v/>
      </c>
      <c r="CI1838" s="641"/>
      <c r="CJ1838" s="641" t="str">
        <f t="shared" ca="1" si="178"/>
        <v/>
      </c>
      <c r="CK1838" s="641"/>
      <c r="CL1838" s="641" t="str">
        <f t="shared" ca="1" si="179"/>
        <v/>
      </c>
      <c r="CM1838" s="641"/>
      <c r="CO1838" s="136" t="str">
        <f t="shared" ca="1" si="180"/>
        <v/>
      </c>
      <c r="CP1838" s="641" t="str">
        <f t="shared" ca="1" si="181"/>
        <v/>
      </c>
      <c r="CQ1838" s="641"/>
      <c r="CR1838" s="641" t="str">
        <f t="shared" ca="1" si="182"/>
        <v/>
      </c>
      <c r="CS1838" s="641"/>
      <c r="CT1838" s="641" t="str">
        <f t="shared" ca="1" si="183"/>
        <v/>
      </c>
      <c r="CU1838" s="641"/>
      <c r="CV1838" s="641" t="str">
        <f t="shared" ca="1" si="184"/>
        <v/>
      </c>
      <c r="CW1838" s="641"/>
      <c r="CY1838" s="136" t="str">
        <f t="shared" ca="1" si="185"/>
        <v/>
      </c>
      <c r="CZ1838" s="641" t="str">
        <f t="shared" ca="1" si="186"/>
        <v/>
      </c>
      <c r="DA1838" s="641"/>
      <c r="DB1838" s="641" t="str">
        <f t="shared" ca="1" si="187"/>
        <v/>
      </c>
      <c r="DC1838" s="641"/>
      <c r="DD1838" s="641" t="str">
        <f t="shared" ca="1" si="188"/>
        <v/>
      </c>
      <c r="DE1838" s="641"/>
      <c r="DF1838" s="641" t="str">
        <f t="shared" ca="1" si="189"/>
        <v/>
      </c>
      <c r="DG1838" s="641"/>
      <c r="DI1838" s="136" t="str">
        <f t="shared" ca="1" si="190"/>
        <v/>
      </c>
      <c r="DJ1838" s="641" t="str">
        <f t="shared" ca="1" si="191"/>
        <v/>
      </c>
      <c r="DK1838" s="641"/>
      <c r="DL1838" s="641" t="str">
        <f t="shared" ca="1" si="192"/>
        <v/>
      </c>
      <c r="DM1838" s="641"/>
      <c r="DN1838" s="641" t="str">
        <f t="shared" ca="1" si="193"/>
        <v/>
      </c>
      <c r="DO1838" s="641"/>
      <c r="DP1838" s="641" t="str">
        <f t="shared" ca="1" si="194"/>
        <v/>
      </c>
      <c r="DQ1838" s="641"/>
      <c r="DS1838" s="136" t="str">
        <f t="shared" ca="1" si="195"/>
        <v/>
      </c>
      <c r="DT1838" s="641" t="str">
        <f t="shared" ca="1" si="196"/>
        <v/>
      </c>
      <c r="DU1838" s="641"/>
      <c r="DV1838" s="641" t="str">
        <f t="shared" ca="1" si="197"/>
        <v/>
      </c>
      <c r="DW1838" s="641"/>
      <c r="DX1838" s="641" t="str">
        <f t="shared" ca="1" si="198"/>
        <v/>
      </c>
      <c r="DY1838" s="641"/>
      <c r="DZ1838" s="641" t="str">
        <f t="shared" ca="1" si="199"/>
        <v/>
      </c>
      <c r="EA1838" s="641"/>
      <c r="EC1838" s="136" t="str">
        <f t="shared" ca="1" si="200"/>
        <v/>
      </c>
      <c r="ED1838" s="641" t="str">
        <f t="shared" ca="1" si="201"/>
        <v/>
      </c>
      <c r="EE1838" s="641"/>
      <c r="EF1838" s="641" t="str">
        <f t="shared" ca="1" si="202"/>
        <v/>
      </c>
      <c r="EG1838" s="641"/>
      <c r="EH1838" s="641" t="str">
        <f t="shared" ca="1" si="203"/>
        <v/>
      </c>
      <c r="EI1838" s="641"/>
      <c r="EJ1838" s="641" t="str">
        <f t="shared" ca="1" si="204"/>
        <v/>
      </c>
      <c r="EK1838" s="641"/>
      <c r="EM1838" s="136" t="str">
        <f t="shared" ca="1" si="205"/>
        <v/>
      </c>
      <c r="EN1838" s="641" t="str">
        <f t="shared" ca="1" si="206"/>
        <v/>
      </c>
      <c r="EO1838" s="641"/>
      <c r="EP1838" s="641" t="str">
        <f t="shared" ca="1" si="207"/>
        <v/>
      </c>
      <c r="EQ1838" s="641"/>
      <c r="ER1838" s="641" t="str">
        <f t="shared" ca="1" si="208"/>
        <v/>
      </c>
      <c r="ES1838" s="641"/>
      <c r="ET1838" s="641" t="str">
        <f t="shared" ca="1" si="209"/>
        <v/>
      </c>
      <c r="EU1838" s="641"/>
      <c r="EW1838" s="136" t="str">
        <f t="shared" ca="1" si="210"/>
        <v/>
      </c>
      <c r="EX1838" s="641" t="str">
        <f t="shared" ca="1" si="211"/>
        <v/>
      </c>
      <c r="EY1838" s="641"/>
      <c r="EZ1838" s="641" t="str">
        <f t="shared" ca="1" si="212"/>
        <v/>
      </c>
      <c r="FA1838" s="641"/>
      <c r="FB1838" s="641" t="str">
        <f t="shared" ca="1" si="213"/>
        <v/>
      </c>
      <c r="FC1838" s="641"/>
      <c r="FD1838" s="641" t="str">
        <f t="shared" ca="1" si="214"/>
        <v/>
      </c>
      <c r="FE1838" s="641"/>
      <c r="FG1838" s="136" t="str">
        <f t="shared" ca="1" si="215"/>
        <v/>
      </c>
      <c r="FH1838" s="641" t="str">
        <f t="shared" ca="1" si="216"/>
        <v/>
      </c>
      <c r="FI1838" s="641"/>
      <c r="FJ1838" s="641" t="str">
        <f t="shared" ca="1" si="217"/>
        <v/>
      </c>
      <c r="FK1838" s="641"/>
      <c r="FL1838" s="641" t="str">
        <f t="shared" ca="1" si="218"/>
        <v/>
      </c>
      <c r="FM1838" s="641"/>
      <c r="FN1838" s="641" t="str">
        <f t="shared" ca="1" si="219"/>
        <v/>
      </c>
      <c r="FO1838" s="641"/>
    </row>
    <row r="1839" spans="1:171" hidden="1">
      <c r="A1839" s="19">
        <v>30</v>
      </c>
      <c r="B1839" s="19" t="str">
        <f ca="1">IF(ISERROR(INDEX(WS,ROWS($A$1810:$A1839))),"",MID(INDEX(WS,ROWS($A$1810:$A1839)), FIND("]",INDEX(WS,ROWS($A$1810:$A1839)))+1,32))&amp;T(NOW())</f>
        <v/>
      </c>
      <c r="C1839" s="136" t="str">
        <f t="shared" ca="1" si="128"/>
        <v/>
      </c>
      <c r="D1839" s="641" t="str">
        <f t="shared" ca="1" si="129"/>
        <v/>
      </c>
      <c r="E1839" s="641"/>
      <c r="F1839" s="641" t="str">
        <f t="shared" ca="1" si="130"/>
        <v/>
      </c>
      <c r="G1839" s="641"/>
      <c r="H1839" s="641" t="str">
        <f t="shared" ca="1" si="131"/>
        <v/>
      </c>
      <c r="I1839" s="641"/>
      <c r="J1839" s="641" t="str">
        <f t="shared" ca="1" si="132"/>
        <v/>
      </c>
      <c r="K1839" s="641"/>
      <c r="L1839" s="210"/>
      <c r="M1839" s="136" t="str">
        <f t="shared" ca="1" si="134"/>
        <v/>
      </c>
      <c r="N1839" s="641" t="str">
        <f t="shared" ca="1" si="135"/>
        <v/>
      </c>
      <c r="O1839" s="641"/>
      <c r="P1839" s="641" t="str">
        <f t="shared" ca="1" si="136"/>
        <v/>
      </c>
      <c r="Q1839" s="641"/>
      <c r="R1839" s="641" t="str">
        <f t="shared" ca="1" si="137"/>
        <v/>
      </c>
      <c r="S1839" s="641"/>
      <c r="T1839" s="641" t="str">
        <f t="shared" ca="1" si="138"/>
        <v/>
      </c>
      <c r="U1839" s="641"/>
      <c r="V1839" s="19" t="str">
        <f t="shared" ca="1" si="139"/>
        <v/>
      </c>
      <c r="W1839" s="136" t="str">
        <f t="shared" ca="1" si="140"/>
        <v/>
      </c>
      <c r="X1839" s="641" t="str">
        <f t="shared" ca="1" si="141"/>
        <v/>
      </c>
      <c r="Y1839" s="641"/>
      <c r="Z1839" s="641" t="str">
        <f t="shared" ca="1" si="142"/>
        <v/>
      </c>
      <c r="AA1839" s="641"/>
      <c r="AB1839" s="641" t="str">
        <f t="shared" ca="1" si="143"/>
        <v/>
      </c>
      <c r="AC1839" s="641"/>
      <c r="AD1839" s="641" t="str">
        <f t="shared" ca="1" si="144"/>
        <v/>
      </c>
      <c r="AE1839" s="641"/>
      <c r="AF1839" s="19" t="str">
        <f t="shared" ca="1" si="145"/>
        <v/>
      </c>
      <c r="AG1839" s="136" t="str">
        <f t="shared" ca="1" si="146"/>
        <v/>
      </c>
      <c r="AH1839" s="641" t="str">
        <f t="shared" ca="1" si="147"/>
        <v/>
      </c>
      <c r="AI1839" s="641"/>
      <c r="AJ1839" s="641" t="str">
        <f t="shared" ca="1" si="148"/>
        <v/>
      </c>
      <c r="AK1839" s="641"/>
      <c r="AL1839" s="641" t="str">
        <f t="shared" ca="1" si="149"/>
        <v/>
      </c>
      <c r="AM1839" s="641"/>
      <c r="AN1839" s="641" t="str">
        <f t="shared" ca="1" si="150"/>
        <v/>
      </c>
      <c r="AO1839" s="641"/>
      <c r="AP1839" s="19" t="str">
        <f t="shared" ca="1" si="151"/>
        <v/>
      </c>
      <c r="AQ1839" s="136" t="str">
        <f t="shared" ca="1" si="152"/>
        <v/>
      </c>
      <c r="AR1839" s="641" t="str">
        <f t="shared" ca="1" si="153"/>
        <v/>
      </c>
      <c r="AS1839" s="641"/>
      <c r="AT1839" s="641" t="str">
        <f t="shared" ca="1" si="154"/>
        <v/>
      </c>
      <c r="AU1839" s="641"/>
      <c r="AV1839" s="641" t="str">
        <f t="shared" ca="1" si="155"/>
        <v/>
      </c>
      <c r="AW1839" s="641"/>
      <c r="AX1839" s="641" t="str">
        <f t="shared" ca="1" si="156"/>
        <v/>
      </c>
      <c r="AY1839" s="641"/>
      <c r="AZ1839" s="19" t="str">
        <f t="shared" ca="1" si="157"/>
        <v/>
      </c>
      <c r="BA1839" s="136" t="str">
        <f t="shared" ca="1" si="158"/>
        <v/>
      </c>
      <c r="BB1839" s="641" t="str">
        <f t="shared" ca="1" si="159"/>
        <v/>
      </c>
      <c r="BC1839" s="641"/>
      <c r="BD1839" s="641" t="str">
        <f t="shared" ca="1" si="160"/>
        <v/>
      </c>
      <c r="BE1839" s="641"/>
      <c r="BF1839" s="641" t="str">
        <f t="shared" ca="1" si="161"/>
        <v/>
      </c>
      <c r="BG1839" s="641"/>
      <c r="BH1839" s="641" t="str">
        <f t="shared" ca="1" si="162"/>
        <v/>
      </c>
      <c r="BI1839" s="641"/>
      <c r="BJ1839" s="19" t="str">
        <f t="shared" ca="1" si="163"/>
        <v/>
      </c>
      <c r="BK1839" s="136" t="str">
        <f t="shared" ca="1" si="164"/>
        <v/>
      </c>
      <c r="BL1839" s="641" t="str">
        <f t="shared" ca="1" si="165"/>
        <v/>
      </c>
      <c r="BM1839" s="641"/>
      <c r="BN1839" s="641" t="str">
        <f t="shared" ca="1" si="166"/>
        <v/>
      </c>
      <c r="BO1839" s="641"/>
      <c r="BP1839" s="641" t="str">
        <f t="shared" ca="1" si="167"/>
        <v/>
      </c>
      <c r="BQ1839" s="641"/>
      <c r="BR1839" s="641" t="str">
        <f t="shared" ca="1" si="168"/>
        <v/>
      </c>
      <c r="BS1839" s="641"/>
      <c r="BT1839" s="19" t="str">
        <f t="shared" ca="1" si="169"/>
        <v/>
      </c>
      <c r="BU1839" s="136" t="str">
        <f t="shared" ca="1" si="170"/>
        <v/>
      </c>
      <c r="BV1839" s="641" t="str">
        <f t="shared" ca="1" si="171"/>
        <v/>
      </c>
      <c r="BW1839" s="641"/>
      <c r="BX1839" s="641" t="str">
        <f t="shared" ca="1" si="172"/>
        <v/>
      </c>
      <c r="BY1839" s="641"/>
      <c r="BZ1839" s="641" t="str">
        <f t="shared" ca="1" si="173"/>
        <v/>
      </c>
      <c r="CA1839" s="641"/>
      <c r="CB1839" s="641" t="str">
        <f t="shared" ca="1" si="174"/>
        <v/>
      </c>
      <c r="CC1839" s="641"/>
      <c r="CE1839" s="136" t="str">
        <f t="shared" ca="1" si="175"/>
        <v/>
      </c>
      <c r="CF1839" s="641" t="str">
        <f t="shared" ca="1" si="176"/>
        <v/>
      </c>
      <c r="CG1839" s="641"/>
      <c r="CH1839" s="641" t="str">
        <f t="shared" ca="1" si="177"/>
        <v/>
      </c>
      <c r="CI1839" s="641"/>
      <c r="CJ1839" s="641" t="str">
        <f t="shared" ca="1" si="178"/>
        <v/>
      </c>
      <c r="CK1839" s="641"/>
      <c r="CL1839" s="641" t="str">
        <f t="shared" ca="1" si="179"/>
        <v/>
      </c>
      <c r="CM1839" s="641"/>
      <c r="CO1839" s="136" t="str">
        <f t="shared" ca="1" si="180"/>
        <v/>
      </c>
      <c r="CP1839" s="641" t="str">
        <f t="shared" ca="1" si="181"/>
        <v/>
      </c>
      <c r="CQ1839" s="641"/>
      <c r="CR1839" s="641" t="str">
        <f t="shared" ca="1" si="182"/>
        <v/>
      </c>
      <c r="CS1839" s="641"/>
      <c r="CT1839" s="641" t="str">
        <f t="shared" ca="1" si="183"/>
        <v/>
      </c>
      <c r="CU1839" s="641"/>
      <c r="CV1839" s="641" t="str">
        <f t="shared" ca="1" si="184"/>
        <v/>
      </c>
      <c r="CW1839" s="641"/>
      <c r="CY1839" s="136" t="str">
        <f t="shared" ca="1" si="185"/>
        <v/>
      </c>
      <c r="CZ1839" s="641" t="str">
        <f t="shared" ca="1" si="186"/>
        <v/>
      </c>
      <c r="DA1839" s="641"/>
      <c r="DB1839" s="641" t="str">
        <f t="shared" ca="1" si="187"/>
        <v/>
      </c>
      <c r="DC1839" s="641"/>
      <c r="DD1839" s="641" t="str">
        <f t="shared" ca="1" si="188"/>
        <v/>
      </c>
      <c r="DE1839" s="641"/>
      <c r="DF1839" s="641" t="str">
        <f t="shared" ca="1" si="189"/>
        <v/>
      </c>
      <c r="DG1839" s="641"/>
      <c r="DI1839" s="136" t="str">
        <f t="shared" ca="1" si="190"/>
        <v/>
      </c>
      <c r="DJ1839" s="641" t="str">
        <f t="shared" ca="1" si="191"/>
        <v/>
      </c>
      <c r="DK1839" s="641"/>
      <c r="DL1839" s="641" t="str">
        <f t="shared" ca="1" si="192"/>
        <v/>
      </c>
      <c r="DM1839" s="641"/>
      <c r="DN1839" s="641" t="str">
        <f t="shared" ca="1" si="193"/>
        <v/>
      </c>
      <c r="DO1839" s="641"/>
      <c r="DP1839" s="641" t="str">
        <f t="shared" ca="1" si="194"/>
        <v/>
      </c>
      <c r="DQ1839" s="641"/>
      <c r="DS1839" s="136" t="str">
        <f t="shared" ca="1" si="195"/>
        <v/>
      </c>
      <c r="DT1839" s="641" t="str">
        <f t="shared" ca="1" si="196"/>
        <v/>
      </c>
      <c r="DU1839" s="641"/>
      <c r="DV1839" s="641" t="str">
        <f t="shared" ca="1" si="197"/>
        <v/>
      </c>
      <c r="DW1839" s="641"/>
      <c r="DX1839" s="641" t="str">
        <f t="shared" ca="1" si="198"/>
        <v/>
      </c>
      <c r="DY1839" s="641"/>
      <c r="DZ1839" s="641" t="str">
        <f t="shared" ca="1" si="199"/>
        <v/>
      </c>
      <c r="EA1839" s="641"/>
      <c r="EC1839" s="136" t="str">
        <f t="shared" ca="1" si="200"/>
        <v/>
      </c>
      <c r="ED1839" s="641" t="str">
        <f t="shared" ca="1" si="201"/>
        <v/>
      </c>
      <c r="EE1839" s="641"/>
      <c r="EF1839" s="641" t="str">
        <f t="shared" ca="1" si="202"/>
        <v/>
      </c>
      <c r="EG1839" s="641"/>
      <c r="EH1839" s="641" t="str">
        <f t="shared" ca="1" si="203"/>
        <v/>
      </c>
      <c r="EI1839" s="641"/>
      <c r="EJ1839" s="641" t="str">
        <f t="shared" ca="1" si="204"/>
        <v/>
      </c>
      <c r="EK1839" s="641"/>
      <c r="EM1839" s="136" t="str">
        <f t="shared" ca="1" si="205"/>
        <v/>
      </c>
      <c r="EN1839" s="641" t="str">
        <f t="shared" ca="1" si="206"/>
        <v/>
      </c>
      <c r="EO1839" s="641"/>
      <c r="EP1839" s="641" t="str">
        <f t="shared" ca="1" si="207"/>
        <v/>
      </c>
      <c r="EQ1839" s="641"/>
      <c r="ER1839" s="641" t="str">
        <f t="shared" ca="1" si="208"/>
        <v/>
      </c>
      <c r="ES1839" s="641"/>
      <c r="ET1839" s="641" t="str">
        <f t="shared" ca="1" si="209"/>
        <v/>
      </c>
      <c r="EU1839" s="641"/>
      <c r="EW1839" s="136" t="str">
        <f t="shared" ca="1" si="210"/>
        <v/>
      </c>
      <c r="EX1839" s="641" t="str">
        <f t="shared" ca="1" si="211"/>
        <v/>
      </c>
      <c r="EY1839" s="641"/>
      <c r="EZ1839" s="641" t="str">
        <f t="shared" ca="1" si="212"/>
        <v/>
      </c>
      <c r="FA1839" s="641"/>
      <c r="FB1839" s="641" t="str">
        <f t="shared" ca="1" si="213"/>
        <v/>
      </c>
      <c r="FC1839" s="641"/>
      <c r="FD1839" s="641" t="str">
        <f t="shared" ca="1" si="214"/>
        <v/>
      </c>
      <c r="FE1839" s="641"/>
      <c r="FG1839" s="136" t="str">
        <f t="shared" ca="1" si="215"/>
        <v/>
      </c>
      <c r="FH1839" s="641" t="str">
        <f t="shared" ca="1" si="216"/>
        <v/>
      </c>
      <c r="FI1839" s="641"/>
      <c r="FJ1839" s="641" t="str">
        <f t="shared" ca="1" si="217"/>
        <v/>
      </c>
      <c r="FK1839" s="641"/>
      <c r="FL1839" s="641" t="str">
        <f t="shared" ca="1" si="218"/>
        <v/>
      </c>
      <c r="FM1839" s="641"/>
      <c r="FN1839" s="641" t="str">
        <f t="shared" ca="1" si="219"/>
        <v/>
      </c>
      <c r="FO1839" s="641"/>
    </row>
    <row r="1840" spans="1:171" hidden="1">
      <c r="A1840" s="19">
        <v>31</v>
      </c>
      <c r="B1840" s="19" t="str">
        <f ca="1">IF(ISERROR(INDEX(WS,ROWS($A$1810:$A1840))),"",MID(INDEX(WS,ROWS($A$1810:$A1840)), FIND("]",INDEX(WS,ROWS($A$1810:$A1840)))+1,32))&amp;T(NOW())</f>
        <v/>
      </c>
      <c r="C1840" s="136" t="str">
        <f t="shared" ca="1" si="128"/>
        <v/>
      </c>
      <c r="D1840" s="641" t="str">
        <f t="shared" ca="1" si="129"/>
        <v/>
      </c>
      <c r="E1840" s="641"/>
      <c r="F1840" s="641" t="str">
        <f t="shared" ca="1" si="130"/>
        <v/>
      </c>
      <c r="G1840" s="641"/>
      <c r="H1840" s="641" t="str">
        <f t="shared" ca="1" si="131"/>
        <v/>
      </c>
      <c r="I1840" s="641"/>
      <c r="J1840" s="641" t="str">
        <f t="shared" ca="1" si="132"/>
        <v/>
      </c>
      <c r="K1840" s="641"/>
      <c r="L1840" s="210"/>
      <c r="M1840" s="136" t="str">
        <f t="shared" ca="1" si="134"/>
        <v/>
      </c>
      <c r="N1840" s="641" t="str">
        <f t="shared" ca="1" si="135"/>
        <v/>
      </c>
      <c r="O1840" s="641"/>
      <c r="P1840" s="641" t="str">
        <f t="shared" ca="1" si="136"/>
        <v/>
      </c>
      <c r="Q1840" s="641"/>
      <c r="R1840" s="641" t="str">
        <f t="shared" ca="1" si="137"/>
        <v/>
      </c>
      <c r="S1840" s="641"/>
      <c r="T1840" s="641" t="str">
        <f t="shared" ca="1" si="138"/>
        <v/>
      </c>
      <c r="U1840" s="641"/>
      <c r="V1840" s="19" t="str">
        <f t="shared" ca="1" si="139"/>
        <v/>
      </c>
      <c r="W1840" s="136" t="str">
        <f t="shared" ca="1" si="140"/>
        <v/>
      </c>
      <c r="X1840" s="641" t="str">
        <f t="shared" ca="1" si="141"/>
        <v/>
      </c>
      <c r="Y1840" s="641"/>
      <c r="Z1840" s="641" t="str">
        <f t="shared" ca="1" si="142"/>
        <v/>
      </c>
      <c r="AA1840" s="641"/>
      <c r="AB1840" s="641" t="str">
        <f t="shared" ca="1" si="143"/>
        <v/>
      </c>
      <c r="AC1840" s="641"/>
      <c r="AD1840" s="641" t="str">
        <f t="shared" ca="1" si="144"/>
        <v/>
      </c>
      <c r="AE1840" s="641"/>
      <c r="AF1840" s="19" t="str">
        <f t="shared" ca="1" si="145"/>
        <v/>
      </c>
      <c r="AG1840" s="136" t="str">
        <f t="shared" ca="1" si="146"/>
        <v/>
      </c>
      <c r="AH1840" s="641" t="str">
        <f t="shared" ca="1" si="147"/>
        <v/>
      </c>
      <c r="AI1840" s="641"/>
      <c r="AJ1840" s="641" t="str">
        <f t="shared" ca="1" si="148"/>
        <v/>
      </c>
      <c r="AK1840" s="641"/>
      <c r="AL1840" s="641" t="str">
        <f t="shared" ca="1" si="149"/>
        <v/>
      </c>
      <c r="AM1840" s="641"/>
      <c r="AN1840" s="641" t="str">
        <f t="shared" ca="1" si="150"/>
        <v/>
      </c>
      <c r="AO1840" s="641"/>
      <c r="AP1840" s="19" t="str">
        <f t="shared" ca="1" si="151"/>
        <v/>
      </c>
      <c r="AQ1840" s="136" t="str">
        <f t="shared" ca="1" si="152"/>
        <v/>
      </c>
      <c r="AR1840" s="641" t="str">
        <f t="shared" ca="1" si="153"/>
        <v/>
      </c>
      <c r="AS1840" s="641"/>
      <c r="AT1840" s="641" t="str">
        <f t="shared" ca="1" si="154"/>
        <v/>
      </c>
      <c r="AU1840" s="641"/>
      <c r="AV1840" s="641" t="str">
        <f t="shared" ca="1" si="155"/>
        <v/>
      </c>
      <c r="AW1840" s="641"/>
      <c r="AX1840" s="641" t="str">
        <f t="shared" ca="1" si="156"/>
        <v/>
      </c>
      <c r="AY1840" s="641"/>
      <c r="AZ1840" s="19" t="str">
        <f t="shared" ca="1" si="157"/>
        <v/>
      </c>
      <c r="BA1840" s="136" t="str">
        <f t="shared" ca="1" si="158"/>
        <v/>
      </c>
      <c r="BB1840" s="641" t="str">
        <f t="shared" ca="1" si="159"/>
        <v/>
      </c>
      <c r="BC1840" s="641"/>
      <c r="BD1840" s="641" t="str">
        <f t="shared" ca="1" si="160"/>
        <v/>
      </c>
      <c r="BE1840" s="641"/>
      <c r="BF1840" s="641" t="str">
        <f t="shared" ca="1" si="161"/>
        <v/>
      </c>
      <c r="BG1840" s="641"/>
      <c r="BH1840" s="641" t="str">
        <f t="shared" ca="1" si="162"/>
        <v/>
      </c>
      <c r="BI1840" s="641"/>
      <c r="BJ1840" s="19" t="str">
        <f t="shared" ca="1" si="163"/>
        <v/>
      </c>
      <c r="BK1840" s="136" t="str">
        <f t="shared" ca="1" si="164"/>
        <v/>
      </c>
      <c r="BL1840" s="641" t="str">
        <f t="shared" ca="1" si="165"/>
        <v/>
      </c>
      <c r="BM1840" s="641"/>
      <c r="BN1840" s="641" t="str">
        <f t="shared" ca="1" si="166"/>
        <v/>
      </c>
      <c r="BO1840" s="641"/>
      <c r="BP1840" s="641" t="str">
        <f t="shared" ca="1" si="167"/>
        <v/>
      </c>
      <c r="BQ1840" s="641"/>
      <c r="BR1840" s="641" t="str">
        <f t="shared" ca="1" si="168"/>
        <v/>
      </c>
      <c r="BS1840" s="641"/>
      <c r="BT1840" s="19" t="str">
        <f t="shared" ca="1" si="169"/>
        <v/>
      </c>
      <c r="BU1840" s="136" t="str">
        <f t="shared" ca="1" si="170"/>
        <v/>
      </c>
      <c r="BV1840" s="641" t="str">
        <f t="shared" ca="1" si="171"/>
        <v/>
      </c>
      <c r="BW1840" s="641"/>
      <c r="BX1840" s="641" t="str">
        <f t="shared" ca="1" si="172"/>
        <v/>
      </c>
      <c r="BY1840" s="641"/>
      <c r="BZ1840" s="641" t="str">
        <f t="shared" ca="1" si="173"/>
        <v/>
      </c>
      <c r="CA1840" s="641"/>
      <c r="CB1840" s="641" t="str">
        <f t="shared" ca="1" si="174"/>
        <v/>
      </c>
      <c r="CC1840" s="641"/>
      <c r="CE1840" s="136" t="str">
        <f t="shared" ca="1" si="175"/>
        <v/>
      </c>
      <c r="CF1840" s="641" t="str">
        <f t="shared" ca="1" si="176"/>
        <v/>
      </c>
      <c r="CG1840" s="641"/>
      <c r="CH1840" s="641" t="str">
        <f t="shared" ca="1" si="177"/>
        <v/>
      </c>
      <c r="CI1840" s="641"/>
      <c r="CJ1840" s="641" t="str">
        <f t="shared" ca="1" si="178"/>
        <v/>
      </c>
      <c r="CK1840" s="641"/>
      <c r="CL1840" s="641" t="str">
        <f t="shared" ca="1" si="179"/>
        <v/>
      </c>
      <c r="CM1840" s="641"/>
      <c r="CO1840" s="136" t="str">
        <f t="shared" ca="1" si="180"/>
        <v/>
      </c>
      <c r="CP1840" s="641" t="str">
        <f t="shared" ca="1" si="181"/>
        <v/>
      </c>
      <c r="CQ1840" s="641"/>
      <c r="CR1840" s="641" t="str">
        <f t="shared" ca="1" si="182"/>
        <v/>
      </c>
      <c r="CS1840" s="641"/>
      <c r="CT1840" s="641" t="str">
        <f t="shared" ca="1" si="183"/>
        <v/>
      </c>
      <c r="CU1840" s="641"/>
      <c r="CV1840" s="641" t="str">
        <f t="shared" ca="1" si="184"/>
        <v/>
      </c>
      <c r="CW1840" s="641"/>
      <c r="CY1840" s="136" t="str">
        <f t="shared" ca="1" si="185"/>
        <v/>
      </c>
      <c r="CZ1840" s="641" t="str">
        <f t="shared" ca="1" si="186"/>
        <v/>
      </c>
      <c r="DA1840" s="641"/>
      <c r="DB1840" s="641" t="str">
        <f t="shared" ca="1" si="187"/>
        <v/>
      </c>
      <c r="DC1840" s="641"/>
      <c r="DD1840" s="641" t="str">
        <f t="shared" ca="1" si="188"/>
        <v/>
      </c>
      <c r="DE1840" s="641"/>
      <c r="DF1840" s="641" t="str">
        <f t="shared" ca="1" si="189"/>
        <v/>
      </c>
      <c r="DG1840" s="641"/>
      <c r="DI1840" s="136" t="str">
        <f t="shared" ca="1" si="190"/>
        <v/>
      </c>
      <c r="DJ1840" s="641" t="str">
        <f t="shared" ca="1" si="191"/>
        <v/>
      </c>
      <c r="DK1840" s="641"/>
      <c r="DL1840" s="641" t="str">
        <f t="shared" ca="1" si="192"/>
        <v/>
      </c>
      <c r="DM1840" s="641"/>
      <c r="DN1840" s="641" t="str">
        <f t="shared" ca="1" si="193"/>
        <v/>
      </c>
      <c r="DO1840" s="641"/>
      <c r="DP1840" s="641" t="str">
        <f t="shared" ca="1" si="194"/>
        <v/>
      </c>
      <c r="DQ1840" s="641"/>
      <c r="DS1840" s="136" t="str">
        <f t="shared" ca="1" si="195"/>
        <v/>
      </c>
      <c r="DT1840" s="641" t="str">
        <f t="shared" ca="1" si="196"/>
        <v/>
      </c>
      <c r="DU1840" s="641"/>
      <c r="DV1840" s="641" t="str">
        <f t="shared" ca="1" si="197"/>
        <v/>
      </c>
      <c r="DW1840" s="641"/>
      <c r="DX1840" s="641" t="str">
        <f t="shared" ca="1" si="198"/>
        <v/>
      </c>
      <c r="DY1840" s="641"/>
      <c r="DZ1840" s="641" t="str">
        <f t="shared" ca="1" si="199"/>
        <v/>
      </c>
      <c r="EA1840" s="641"/>
      <c r="EC1840" s="136" t="str">
        <f t="shared" ca="1" si="200"/>
        <v/>
      </c>
      <c r="ED1840" s="641" t="str">
        <f t="shared" ca="1" si="201"/>
        <v/>
      </c>
      <c r="EE1840" s="641"/>
      <c r="EF1840" s="641" t="str">
        <f t="shared" ca="1" si="202"/>
        <v/>
      </c>
      <c r="EG1840" s="641"/>
      <c r="EH1840" s="641" t="str">
        <f t="shared" ca="1" si="203"/>
        <v/>
      </c>
      <c r="EI1840" s="641"/>
      <c r="EJ1840" s="641" t="str">
        <f t="shared" ca="1" si="204"/>
        <v/>
      </c>
      <c r="EK1840" s="641"/>
      <c r="EM1840" s="136" t="str">
        <f t="shared" ca="1" si="205"/>
        <v/>
      </c>
      <c r="EN1840" s="641" t="str">
        <f t="shared" ca="1" si="206"/>
        <v/>
      </c>
      <c r="EO1840" s="641"/>
      <c r="EP1840" s="641" t="str">
        <f t="shared" ca="1" si="207"/>
        <v/>
      </c>
      <c r="EQ1840" s="641"/>
      <c r="ER1840" s="641" t="str">
        <f t="shared" ca="1" si="208"/>
        <v/>
      </c>
      <c r="ES1840" s="641"/>
      <c r="ET1840" s="641" t="str">
        <f t="shared" ca="1" si="209"/>
        <v/>
      </c>
      <c r="EU1840" s="641"/>
      <c r="EW1840" s="136" t="str">
        <f t="shared" ca="1" si="210"/>
        <v/>
      </c>
      <c r="EX1840" s="641" t="str">
        <f t="shared" ca="1" si="211"/>
        <v/>
      </c>
      <c r="EY1840" s="641"/>
      <c r="EZ1840" s="641" t="str">
        <f t="shared" ca="1" si="212"/>
        <v/>
      </c>
      <c r="FA1840" s="641"/>
      <c r="FB1840" s="641" t="str">
        <f t="shared" ca="1" si="213"/>
        <v/>
      </c>
      <c r="FC1840" s="641"/>
      <c r="FD1840" s="641" t="str">
        <f t="shared" ca="1" si="214"/>
        <v/>
      </c>
      <c r="FE1840" s="641"/>
      <c r="FG1840" s="136" t="str">
        <f t="shared" ca="1" si="215"/>
        <v/>
      </c>
      <c r="FH1840" s="641" t="str">
        <f t="shared" ca="1" si="216"/>
        <v/>
      </c>
      <c r="FI1840" s="641"/>
      <c r="FJ1840" s="641" t="str">
        <f t="shared" ca="1" si="217"/>
        <v/>
      </c>
      <c r="FK1840" s="641"/>
      <c r="FL1840" s="641" t="str">
        <f t="shared" ca="1" si="218"/>
        <v/>
      </c>
      <c r="FM1840" s="641"/>
      <c r="FN1840" s="641" t="str">
        <f t="shared" ca="1" si="219"/>
        <v/>
      </c>
      <c r="FO1840" s="641"/>
    </row>
    <row r="1841" spans="1:171" hidden="1">
      <c r="A1841" s="19">
        <v>32</v>
      </c>
      <c r="B1841" s="19" t="str">
        <f ca="1">IF(ISERROR(INDEX(WS,ROWS($A$1810:$A1841))),"",MID(INDEX(WS,ROWS($A$1810:$A1841)), FIND("]",INDEX(WS,ROWS($A$1810:$A1841)))+1,32))&amp;T(NOW())</f>
        <v/>
      </c>
      <c r="C1841" s="136" t="str">
        <f t="shared" ca="1" si="128"/>
        <v/>
      </c>
      <c r="D1841" s="641" t="str">
        <f t="shared" ca="1" si="129"/>
        <v/>
      </c>
      <c r="E1841" s="641"/>
      <c r="F1841" s="641" t="str">
        <f t="shared" ca="1" si="130"/>
        <v/>
      </c>
      <c r="G1841" s="641"/>
      <c r="H1841" s="641" t="str">
        <f t="shared" ca="1" si="131"/>
        <v/>
      </c>
      <c r="I1841" s="641"/>
      <c r="J1841" s="641" t="str">
        <f t="shared" ca="1" si="132"/>
        <v/>
      </c>
      <c r="K1841" s="641"/>
      <c r="L1841" s="210"/>
      <c r="M1841" s="136" t="str">
        <f t="shared" ca="1" si="134"/>
        <v/>
      </c>
      <c r="N1841" s="641" t="str">
        <f t="shared" ca="1" si="135"/>
        <v/>
      </c>
      <c r="O1841" s="641"/>
      <c r="P1841" s="641" t="str">
        <f t="shared" ca="1" si="136"/>
        <v/>
      </c>
      <c r="Q1841" s="641"/>
      <c r="R1841" s="641" t="str">
        <f t="shared" ca="1" si="137"/>
        <v/>
      </c>
      <c r="S1841" s="641"/>
      <c r="T1841" s="641" t="str">
        <f t="shared" ca="1" si="138"/>
        <v/>
      </c>
      <c r="U1841" s="641"/>
      <c r="V1841" s="19" t="str">
        <f t="shared" ca="1" si="139"/>
        <v/>
      </c>
      <c r="W1841" s="136" t="str">
        <f t="shared" ca="1" si="140"/>
        <v/>
      </c>
      <c r="X1841" s="641" t="str">
        <f t="shared" ca="1" si="141"/>
        <v/>
      </c>
      <c r="Y1841" s="641"/>
      <c r="Z1841" s="641" t="str">
        <f t="shared" ca="1" si="142"/>
        <v/>
      </c>
      <c r="AA1841" s="641"/>
      <c r="AB1841" s="641" t="str">
        <f t="shared" ca="1" si="143"/>
        <v/>
      </c>
      <c r="AC1841" s="641"/>
      <c r="AD1841" s="641" t="str">
        <f t="shared" ca="1" si="144"/>
        <v/>
      </c>
      <c r="AE1841" s="641"/>
      <c r="AF1841" s="19" t="str">
        <f t="shared" ca="1" si="145"/>
        <v/>
      </c>
      <c r="AG1841" s="136" t="str">
        <f t="shared" ca="1" si="146"/>
        <v/>
      </c>
      <c r="AH1841" s="641" t="str">
        <f t="shared" ca="1" si="147"/>
        <v/>
      </c>
      <c r="AI1841" s="641"/>
      <c r="AJ1841" s="641" t="str">
        <f t="shared" ca="1" si="148"/>
        <v/>
      </c>
      <c r="AK1841" s="641"/>
      <c r="AL1841" s="641" t="str">
        <f t="shared" ca="1" si="149"/>
        <v/>
      </c>
      <c r="AM1841" s="641"/>
      <c r="AN1841" s="641" t="str">
        <f t="shared" ca="1" si="150"/>
        <v/>
      </c>
      <c r="AO1841" s="641"/>
      <c r="AP1841" s="19" t="str">
        <f t="shared" ca="1" si="151"/>
        <v/>
      </c>
      <c r="AQ1841" s="136" t="str">
        <f t="shared" ca="1" si="152"/>
        <v/>
      </c>
      <c r="AR1841" s="641" t="str">
        <f t="shared" ca="1" si="153"/>
        <v/>
      </c>
      <c r="AS1841" s="641"/>
      <c r="AT1841" s="641" t="str">
        <f t="shared" ca="1" si="154"/>
        <v/>
      </c>
      <c r="AU1841" s="641"/>
      <c r="AV1841" s="641" t="str">
        <f t="shared" ca="1" si="155"/>
        <v/>
      </c>
      <c r="AW1841" s="641"/>
      <c r="AX1841" s="641" t="str">
        <f t="shared" ca="1" si="156"/>
        <v/>
      </c>
      <c r="AY1841" s="641"/>
      <c r="AZ1841" s="19" t="str">
        <f t="shared" ca="1" si="157"/>
        <v/>
      </c>
      <c r="BA1841" s="136" t="str">
        <f t="shared" ca="1" si="158"/>
        <v/>
      </c>
      <c r="BB1841" s="641" t="str">
        <f t="shared" ca="1" si="159"/>
        <v/>
      </c>
      <c r="BC1841" s="641"/>
      <c r="BD1841" s="641" t="str">
        <f t="shared" ca="1" si="160"/>
        <v/>
      </c>
      <c r="BE1841" s="641"/>
      <c r="BF1841" s="641" t="str">
        <f t="shared" ca="1" si="161"/>
        <v/>
      </c>
      <c r="BG1841" s="641"/>
      <c r="BH1841" s="641" t="str">
        <f t="shared" ca="1" si="162"/>
        <v/>
      </c>
      <c r="BI1841" s="641"/>
      <c r="BJ1841" s="19" t="str">
        <f t="shared" ca="1" si="163"/>
        <v/>
      </c>
      <c r="BK1841" s="136" t="str">
        <f t="shared" ca="1" si="164"/>
        <v/>
      </c>
      <c r="BL1841" s="641" t="str">
        <f t="shared" ca="1" si="165"/>
        <v/>
      </c>
      <c r="BM1841" s="641"/>
      <c r="BN1841" s="641" t="str">
        <f t="shared" ca="1" si="166"/>
        <v/>
      </c>
      <c r="BO1841" s="641"/>
      <c r="BP1841" s="641" t="str">
        <f t="shared" ca="1" si="167"/>
        <v/>
      </c>
      <c r="BQ1841" s="641"/>
      <c r="BR1841" s="641" t="str">
        <f t="shared" ca="1" si="168"/>
        <v/>
      </c>
      <c r="BS1841" s="641"/>
      <c r="BT1841" s="19" t="str">
        <f t="shared" ca="1" si="169"/>
        <v/>
      </c>
      <c r="BU1841" s="136" t="str">
        <f t="shared" ca="1" si="170"/>
        <v/>
      </c>
      <c r="BV1841" s="641" t="str">
        <f t="shared" ca="1" si="171"/>
        <v/>
      </c>
      <c r="BW1841" s="641"/>
      <c r="BX1841" s="641" t="str">
        <f t="shared" ca="1" si="172"/>
        <v/>
      </c>
      <c r="BY1841" s="641"/>
      <c r="BZ1841" s="641" t="str">
        <f t="shared" ca="1" si="173"/>
        <v/>
      </c>
      <c r="CA1841" s="641"/>
      <c r="CB1841" s="641" t="str">
        <f t="shared" ca="1" si="174"/>
        <v/>
      </c>
      <c r="CC1841" s="641"/>
      <c r="CE1841" s="136" t="str">
        <f t="shared" ca="1" si="175"/>
        <v/>
      </c>
      <c r="CF1841" s="641" t="str">
        <f t="shared" ca="1" si="176"/>
        <v/>
      </c>
      <c r="CG1841" s="641"/>
      <c r="CH1841" s="641" t="str">
        <f t="shared" ca="1" si="177"/>
        <v/>
      </c>
      <c r="CI1841" s="641"/>
      <c r="CJ1841" s="641" t="str">
        <f t="shared" ca="1" si="178"/>
        <v/>
      </c>
      <c r="CK1841" s="641"/>
      <c r="CL1841" s="641" t="str">
        <f t="shared" ca="1" si="179"/>
        <v/>
      </c>
      <c r="CM1841" s="641"/>
      <c r="CO1841" s="136" t="str">
        <f t="shared" ca="1" si="180"/>
        <v/>
      </c>
      <c r="CP1841" s="641" t="str">
        <f t="shared" ca="1" si="181"/>
        <v/>
      </c>
      <c r="CQ1841" s="641"/>
      <c r="CR1841" s="641" t="str">
        <f t="shared" ca="1" si="182"/>
        <v/>
      </c>
      <c r="CS1841" s="641"/>
      <c r="CT1841" s="641" t="str">
        <f t="shared" ca="1" si="183"/>
        <v/>
      </c>
      <c r="CU1841" s="641"/>
      <c r="CV1841" s="641" t="str">
        <f t="shared" ca="1" si="184"/>
        <v/>
      </c>
      <c r="CW1841" s="641"/>
      <c r="CY1841" s="136" t="str">
        <f t="shared" ca="1" si="185"/>
        <v/>
      </c>
      <c r="CZ1841" s="641" t="str">
        <f t="shared" ca="1" si="186"/>
        <v/>
      </c>
      <c r="DA1841" s="641"/>
      <c r="DB1841" s="641" t="str">
        <f t="shared" ca="1" si="187"/>
        <v/>
      </c>
      <c r="DC1841" s="641"/>
      <c r="DD1841" s="641" t="str">
        <f t="shared" ca="1" si="188"/>
        <v/>
      </c>
      <c r="DE1841" s="641"/>
      <c r="DF1841" s="641" t="str">
        <f t="shared" ca="1" si="189"/>
        <v/>
      </c>
      <c r="DG1841" s="641"/>
      <c r="DI1841" s="136" t="str">
        <f t="shared" ca="1" si="190"/>
        <v/>
      </c>
      <c r="DJ1841" s="641" t="str">
        <f t="shared" ca="1" si="191"/>
        <v/>
      </c>
      <c r="DK1841" s="641"/>
      <c r="DL1841" s="641" t="str">
        <f t="shared" ca="1" si="192"/>
        <v/>
      </c>
      <c r="DM1841" s="641"/>
      <c r="DN1841" s="641" t="str">
        <f t="shared" ca="1" si="193"/>
        <v/>
      </c>
      <c r="DO1841" s="641"/>
      <c r="DP1841" s="641" t="str">
        <f t="shared" ca="1" si="194"/>
        <v/>
      </c>
      <c r="DQ1841" s="641"/>
      <c r="DS1841" s="136" t="str">
        <f t="shared" ca="1" si="195"/>
        <v/>
      </c>
      <c r="DT1841" s="641" t="str">
        <f t="shared" ca="1" si="196"/>
        <v/>
      </c>
      <c r="DU1841" s="641"/>
      <c r="DV1841" s="641" t="str">
        <f t="shared" ca="1" si="197"/>
        <v/>
      </c>
      <c r="DW1841" s="641"/>
      <c r="DX1841" s="641" t="str">
        <f t="shared" ca="1" si="198"/>
        <v/>
      </c>
      <c r="DY1841" s="641"/>
      <c r="DZ1841" s="641" t="str">
        <f t="shared" ca="1" si="199"/>
        <v/>
      </c>
      <c r="EA1841" s="641"/>
      <c r="EC1841" s="136" t="str">
        <f t="shared" ca="1" si="200"/>
        <v/>
      </c>
      <c r="ED1841" s="641" t="str">
        <f t="shared" ca="1" si="201"/>
        <v/>
      </c>
      <c r="EE1841" s="641"/>
      <c r="EF1841" s="641" t="str">
        <f t="shared" ca="1" si="202"/>
        <v/>
      </c>
      <c r="EG1841" s="641"/>
      <c r="EH1841" s="641" t="str">
        <f t="shared" ca="1" si="203"/>
        <v/>
      </c>
      <c r="EI1841" s="641"/>
      <c r="EJ1841" s="641" t="str">
        <f t="shared" ca="1" si="204"/>
        <v/>
      </c>
      <c r="EK1841" s="641"/>
      <c r="EM1841" s="136" t="str">
        <f t="shared" ca="1" si="205"/>
        <v/>
      </c>
      <c r="EN1841" s="641" t="str">
        <f t="shared" ca="1" si="206"/>
        <v/>
      </c>
      <c r="EO1841" s="641"/>
      <c r="EP1841" s="641" t="str">
        <f t="shared" ca="1" si="207"/>
        <v/>
      </c>
      <c r="EQ1841" s="641"/>
      <c r="ER1841" s="641" t="str">
        <f t="shared" ca="1" si="208"/>
        <v/>
      </c>
      <c r="ES1841" s="641"/>
      <c r="ET1841" s="641" t="str">
        <f t="shared" ca="1" si="209"/>
        <v/>
      </c>
      <c r="EU1841" s="641"/>
      <c r="EW1841" s="136" t="str">
        <f t="shared" ca="1" si="210"/>
        <v/>
      </c>
      <c r="EX1841" s="641" t="str">
        <f t="shared" ca="1" si="211"/>
        <v/>
      </c>
      <c r="EY1841" s="641"/>
      <c r="EZ1841" s="641" t="str">
        <f t="shared" ca="1" si="212"/>
        <v/>
      </c>
      <c r="FA1841" s="641"/>
      <c r="FB1841" s="641" t="str">
        <f t="shared" ca="1" si="213"/>
        <v/>
      </c>
      <c r="FC1841" s="641"/>
      <c r="FD1841" s="641" t="str">
        <f t="shared" ca="1" si="214"/>
        <v/>
      </c>
      <c r="FE1841" s="641"/>
      <c r="FG1841" s="136" t="str">
        <f t="shared" ca="1" si="215"/>
        <v/>
      </c>
      <c r="FH1841" s="641" t="str">
        <f t="shared" ca="1" si="216"/>
        <v/>
      </c>
      <c r="FI1841" s="641"/>
      <c r="FJ1841" s="641" t="str">
        <f t="shared" ca="1" si="217"/>
        <v/>
      </c>
      <c r="FK1841" s="641"/>
      <c r="FL1841" s="641" t="str">
        <f t="shared" ca="1" si="218"/>
        <v/>
      </c>
      <c r="FM1841" s="641"/>
      <c r="FN1841" s="641" t="str">
        <f t="shared" ca="1" si="219"/>
        <v/>
      </c>
      <c r="FO1841" s="641"/>
    </row>
    <row r="1842" spans="1:171" hidden="1">
      <c r="A1842" s="19">
        <v>33</v>
      </c>
      <c r="B1842" s="19" t="str">
        <f ca="1">IF(ISERROR(INDEX(WS,ROWS($A$1810:$A1842))),"",MID(INDEX(WS,ROWS($A$1810:$A1842)), FIND("]",INDEX(WS,ROWS($A$1810:$A1842)))+1,32))&amp;T(NOW())</f>
        <v/>
      </c>
      <c r="C1842" s="136" t="str">
        <f t="shared" ref="C1842:C1873" ca="1" si="220">IF($B1842&lt;&gt;"",INDIRECT("'"&amp;$B1842&amp;"'"&amp;"!y3"),"")</f>
        <v/>
      </c>
      <c r="D1842" s="641" t="str">
        <f t="shared" ca="1" si="129"/>
        <v/>
      </c>
      <c r="E1842" s="641"/>
      <c r="F1842" s="641" t="str">
        <f t="shared" ca="1" si="130"/>
        <v/>
      </c>
      <c r="G1842" s="641"/>
      <c r="H1842" s="641" t="str">
        <f t="shared" ca="1" si="131"/>
        <v/>
      </c>
      <c r="I1842" s="641"/>
      <c r="J1842" s="641" t="str">
        <f t="shared" ca="1" si="132"/>
        <v/>
      </c>
      <c r="K1842" s="641"/>
      <c r="L1842" s="210"/>
      <c r="M1842" s="136" t="str">
        <f t="shared" ca="1" si="134"/>
        <v/>
      </c>
      <c r="N1842" s="641" t="str">
        <f t="shared" ca="1" si="135"/>
        <v/>
      </c>
      <c r="O1842" s="641"/>
      <c r="P1842" s="641" t="str">
        <f t="shared" ca="1" si="136"/>
        <v/>
      </c>
      <c r="Q1842" s="641"/>
      <c r="R1842" s="641" t="str">
        <f t="shared" ca="1" si="137"/>
        <v/>
      </c>
      <c r="S1842" s="641"/>
      <c r="T1842" s="641" t="str">
        <f t="shared" ca="1" si="138"/>
        <v/>
      </c>
      <c r="U1842" s="641"/>
      <c r="V1842" s="19" t="str">
        <f t="shared" ca="1" si="139"/>
        <v/>
      </c>
      <c r="W1842" s="136" t="str">
        <f t="shared" ca="1" si="140"/>
        <v/>
      </c>
      <c r="X1842" s="641" t="str">
        <f t="shared" ca="1" si="141"/>
        <v/>
      </c>
      <c r="Y1842" s="641"/>
      <c r="Z1842" s="641" t="str">
        <f t="shared" ca="1" si="142"/>
        <v/>
      </c>
      <c r="AA1842" s="641"/>
      <c r="AB1842" s="641" t="str">
        <f t="shared" ca="1" si="143"/>
        <v/>
      </c>
      <c r="AC1842" s="641"/>
      <c r="AD1842" s="641" t="str">
        <f t="shared" ca="1" si="144"/>
        <v/>
      </c>
      <c r="AE1842" s="641"/>
      <c r="AF1842" s="19" t="str">
        <f t="shared" ca="1" si="145"/>
        <v/>
      </c>
      <c r="AG1842" s="136" t="str">
        <f t="shared" ca="1" si="146"/>
        <v/>
      </c>
      <c r="AH1842" s="641" t="str">
        <f t="shared" ca="1" si="147"/>
        <v/>
      </c>
      <c r="AI1842" s="641"/>
      <c r="AJ1842" s="641" t="str">
        <f t="shared" ca="1" si="148"/>
        <v/>
      </c>
      <c r="AK1842" s="641"/>
      <c r="AL1842" s="641" t="str">
        <f t="shared" ca="1" si="149"/>
        <v/>
      </c>
      <c r="AM1842" s="641"/>
      <c r="AN1842" s="641" t="str">
        <f t="shared" ca="1" si="150"/>
        <v/>
      </c>
      <c r="AO1842" s="641"/>
      <c r="AP1842" s="19" t="str">
        <f t="shared" ca="1" si="151"/>
        <v/>
      </c>
      <c r="AQ1842" s="136" t="str">
        <f t="shared" ca="1" si="152"/>
        <v/>
      </c>
      <c r="AR1842" s="641" t="str">
        <f t="shared" ca="1" si="153"/>
        <v/>
      </c>
      <c r="AS1842" s="641"/>
      <c r="AT1842" s="641" t="str">
        <f t="shared" ca="1" si="154"/>
        <v/>
      </c>
      <c r="AU1842" s="641"/>
      <c r="AV1842" s="641" t="str">
        <f t="shared" ca="1" si="155"/>
        <v/>
      </c>
      <c r="AW1842" s="641"/>
      <c r="AX1842" s="641" t="str">
        <f t="shared" ca="1" si="156"/>
        <v/>
      </c>
      <c r="AY1842" s="641"/>
      <c r="AZ1842" s="19" t="str">
        <f t="shared" ca="1" si="157"/>
        <v/>
      </c>
      <c r="BA1842" s="136" t="str">
        <f t="shared" ca="1" si="158"/>
        <v/>
      </c>
      <c r="BB1842" s="641" t="str">
        <f t="shared" ca="1" si="159"/>
        <v/>
      </c>
      <c r="BC1842" s="641"/>
      <c r="BD1842" s="641" t="str">
        <f t="shared" ca="1" si="160"/>
        <v/>
      </c>
      <c r="BE1842" s="641"/>
      <c r="BF1842" s="641" t="str">
        <f t="shared" ca="1" si="161"/>
        <v/>
      </c>
      <c r="BG1842" s="641"/>
      <c r="BH1842" s="641" t="str">
        <f t="shared" ca="1" si="162"/>
        <v/>
      </c>
      <c r="BI1842" s="641"/>
      <c r="BJ1842" s="19" t="str">
        <f t="shared" ca="1" si="163"/>
        <v/>
      </c>
      <c r="BK1842" s="136" t="str">
        <f t="shared" ca="1" si="164"/>
        <v/>
      </c>
      <c r="BL1842" s="641" t="str">
        <f t="shared" ca="1" si="165"/>
        <v/>
      </c>
      <c r="BM1842" s="641"/>
      <c r="BN1842" s="641" t="str">
        <f t="shared" ca="1" si="166"/>
        <v/>
      </c>
      <c r="BO1842" s="641"/>
      <c r="BP1842" s="641" t="str">
        <f t="shared" ca="1" si="167"/>
        <v/>
      </c>
      <c r="BQ1842" s="641"/>
      <c r="BR1842" s="641" t="str">
        <f t="shared" ref="BR1842:BR1873" ca="1" si="221">IF($B1842&lt;&gt;"",INDIRECT("'"&amp;$B1842&amp;"'"&amp;"!af9"),"")</f>
        <v/>
      </c>
      <c r="BS1842" s="641"/>
      <c r="BT1842" s="19" t="str">
        <f t="shared" ca="1" si="169"/>
        <v/>
      </c>
      <c r="BU1842" s="136" t="str">
        <f t="shared" ca="1" si="170"/>
        <v/>
      </c>
      <c r="BV1842" s="641" t="str">
        <f t="shared" ca="1" si="171"/>
        <v/>
      </c>
      <c r="BW1842" s="641"/>
      <c r="BX1842" s="641" t="str">
        <f t="shared" ca="1" si="172"/>
        <v/>
      </c>
      <c r="BY1842" s="641"/>
      <c r="BZ1842" s="641" t="str">
        <f t="shared" ca="1" si="173"/>
        <v/>
      </c>
      <c r="CA1842" s="641"/>
      <c r="CB1842" s="641" t="str">
        <f t="shared" ca="1" si="174"/>
        <v/>
      </c>
      <c r="CC1842" s="641"/>
      <c r="CE1842" s="136" t="str">
        <f t="shared" ca="1" si="175"/>
        <v/>
      </c>
      <c r="CF1842" s="641" t="str">
        <f t="shared" ca="1" si="176"/>
        <v/>
      </c>
      <c r="CG1842" s="641"/>
      <c r="CH1842" s="641" t="str">
        <f t="shared" ca="1" si="177"/>
        <v/>
      </c>
      <c r="CI1842" s="641"/>
      <c r="CJ1842" s="641" t="str">
        <f t="shared" ca="1" si="178"/>
        <v/>
      </c>
      <c r="CK1842" s="641"/>
      <c r="CL1842" s="641" t="str">
        <f t="shared" ca="1" si="179"/>
        <v/>
      </c>
      <c r="CM1842" s="641"/>
      <c r="CO1842" s="136" t="str">
        <f t="shared" ca="1" si="180"/>
        <v/>
      </c>
      <c r="CP1842" s="641" t="str">
        <f t="shared" ca="1" si="181"/>
        <v/>
      </c>
      <c r="CQ1842" s="641"/>
      <c r="CR1842" s="641" t="str">
        <f t="shared" ca="1" si="182"/>
        <v/>
      </c>
      <c r="CS1842" s="641"/>
      <c r="CT1842" s="641" t="str">
        <f t="shared" ca="1" si="183"/>
        <v/>
      </c>
      <c r="CU1842" s="641"/>
      <c r="CV1842" s="641" t="str">
        <f t="shared" ca="1" si="184"/>
        <v/>
      </c>
      <c r="CW1842" s="641"/>
      <c r="CY1842" s="136" t="str">
        <f t="shared" ca="1" si="185"/>
        <v/>
      </c>
      <c r="CZ1842" s="641" t="str">
        <f t="shared" ca="1" si="186"/>
        <v/>
      </c>
      <c r="DA1842" s="641"/>
      <c r="DB1842" s="641" t="str">
        <f t="shared" ca="1" si="187"/>
        <v/>
      </c>
      <c r="DC1842" s="641"/>
      <c r="DD1842" s="641" t="str">
        <f t="shared" ca="1" si="188"/>
        <v/>
      </c>
      <c r="DE1842" s="641"/>
      <c r="DF1842" s="641" t="str">
        <f t="shared" ca="1" si="189"/>
        <v/>
      </c>
      <c r="DG1842" s="641"/>
      <c r="DI1842" s="136" t="str">
        <f t="shared" ca="1" si="190"/>
        <v/>
      </c>
      <c r="DJ1842" s="641" t="str">
        <f t="shared" ca="1" si="191"/>
        <v/>
      </c>
      <c r="DK1842" s="641"/>
      <c r="DL1842" s="641" t="str">
        <f t="shared" ca="1" si="192"/>
        <v/>
      </c>
      <c r="DM1842" s="641"/>
      <c r="DN1842" s="641" t="str">
        <f t="shared" ca="1" si="193"/>
        <v/>
      </c>
      <c r="DO1842" s="641"/>
      <c r="DP1842" s="641" t="str">
        <f t="shared" ca="1" si="194"/>
        <v/>
      </c>
      <c r="DQ1842" s="641"/>
      <c r="DS1842" s="136" t="str">
        <f t="shared" ca="1" si="195"/>
        <v/>
      </c>
      <c r="DT1842" s="641" t="str">
        <f t="shared" ca="1" si="196"/>
        <v/>
      </c>
      <c r="DU1842" s="641"/>
      <c r="DV1842" s="641" t="str">
        <f t="shared" ca="1" si="197"/>
        <v/>
      </c>
      <c r="DW1842" s="641"/>
      <c r="DX1842" s="641" t="str">
        <f t="shared" ca="1" si="198"/>
        <v/>
      </c>
      <c r="DY1842" s="641"/>
      <c r="DZ1842" s="641" t="str">
        <f t="shared" ca="1" si="199"/>
        <v/>
      </c>
      <c r="EA1842" s="641"/>
      <c r="EC1842" s="136" t="str">
        <f t="shared" ca="1" si="200"/>
        <v/>
      </c>
      <c r="ED1842" s="641" t="str">
        <f t="shared" ca="1" si="201"/>
        <v/>
      </c>
      <c r="EE1842" s="641"/>
      <c r="EF1842" s="641" t="str">
        <f t="shared" ca="1" si="202"/>
        <v/>
      </c>
      <c r="EG1842" s="641"/>
      <c r="EH1842" s="641" t="str">
        <f t="shared" ca="1" si="203"/>
        <v/>
      </c>
      <c r="EI1842" s="641"/>
      <c r="EJ1842" s="641" t="str">
        <f t="shared" ca="1" si="204"/>
        <v/>
      </c>
      <c r="EK1842" s="641"/>
      <c r="EM1842" s="136" t="str">
        <f t="shared" ca="1" si="205"/>
        <v/>
      </c>
      <c r="EN1842" s="641" t="str">
        <f t="shared" ca="1" si="206"/>
        <v/>
      </c>
      <c r="EO1842" s="641"/>
      <c r="EP1842" s="641" t="str">
        <f t="shared" ca="1" si="207"/>
        <v/>
      </c>
      <c r="EQ1842" s="641"/>
      <c r="ER1842" s="641" t="str">
        <f t="shared" ca="1" si="208"/>
        <v/>
      </c>
      <c r="ES1842" s="641"/>
      <c r="ET1842" s="641" t="str">
        <f t="shared" ca="1" si="209"/>
        <v/>
      </c>
      <c r="EU1842" s="641"/>
      <c r="EW1842" s="136" t="str">
        <f t="shared" ca="1" si="210"/>
        <v/>
      </c>
      <c r="EX1842" s="641" t="str">
        <f t="shared" ca="1" si="211"/>
        <v/>
      </c>
      <c r="EY1842" s="641"/>
      <c r="EZ1842" s="641" t="str">
        <f t="shared" ca="1" si="212"/>
        <v/>
      </c>
      <c r="FA1842" s="641"/>
      <c r="FB1842" s="641" t="str">
        <f t="shared" ca="1" si="213"/>
        <v/>
      </c>
      <c r="FC1842" s="641"/>
      <c r="FD1842" s="641" t="str">
        <f t="shared" ca="1" si="214"/>
        <v/>
      </c>
      <c r="FE1842" s="641"/>
      <c r="FG1842" s="136" t="str">
        <f t="shared" ca="1" si="215"/>
        <v/>
      </c>
      <c r="FH1842" s="641" t="str">
        <f t="shared" ca="1" si="216"/>
        <v/>
      </c>
      <c r="FI1842" s="641"/>
      <c r="FJ1842" s="641" t="str">
        <f t="shared" ca="1" si="217"/>
        <v/>
      </c>
      <c r="FK1842" s="641"/>
      <c r="FL1842" s="641" t="str">
        <f t="shared" ca="1" si="218"/>
        <v/>
      </c>
      <c r="FM1842" s="641"/>
      <c r="FN1842" s="641" t="str">
        <f t="shared" ca="1" si="219"/>
        <v/>
      </c>
      <c r="FO1842" s="641"/>
    </row>
    <row r="1843" spans="1:171" hidden="1">
      <c r="A1843" s="19">
        <v>34</v>
      </c>
      <c r="B1843" s="19" t="str">
        <f ca="1">IF(ISERROR(INDEX(WS,ROWS($A$1810:$A1843))),"",MID(INDEX(WS,ROWS($A$1810:$A1843)), FIND("]",INDEX(WS,ROWS($A$1810:$A1843)))+1,32))&amp;T(NOW())</f>
        <v/>
      </c>
      <c r="C1843" s="136" t="str">
        <f t="shared" ca="1" si="220"/>
        <v/>
      </c>
      <c r="D1843" s="641" t="str">
        <f t="shared" ca="1" si="129"/>
        <v/>
      </c>
      <c r="E1843" s="641"/>
      <c r="F1843" s="641" t="str">
        <f t="shared" ca="1" si="130"/>
        <v/>
      </c>
      <c r="G1843" s="641"/>
      <c r="H1843" s="641" t="str">
        <f t="shared" ca="1" si="131"/>
        <v/>
      </c>
      <c r="I1843" s="641"/>
      <c r="J1843" s="641" t="str">
        <f t="shared" ca="1" si="132"/>
        <v/>
      </c>
      <c r="K1843" s="641"/>
      <c r="L1843" s="210"/>
      <c r="M1843" s="136" t="str">
        <f t="shared" ca="1" si="134"/>
        <v/>
      </c>
      <c r="N1843" s="641" t="str">
        <f t="shared" ca="1" si="135"/>
        <v/>
      </c>
      <c r="O1843" s="641"/>
      <c r="P1843" s="641" t="str">
        <f t="shared" ca="1" si="136"/>
        <v/>
      </c>
      <c r="Q1843" s="641"/>
      <c r="R1843" s="641" t="str">
        <f t="shared" ca="1" si="137"/>
        <v/>
      </c>
      <c r="S1843" s="641"/>
      <c r="T1843" s="641" t="str">
        <f t="shared" ca="1" si="138"/>
        <v/>
      </c>
      <c r="U1843" s="641"/>
      <c r="V1843" s="19" t="str">
        <f t="shared" ca="1" si="139"/>
        <v/>
      </c>
      <c r="W1843" s="136" t="str">
        <f t="shared" ca="1" si="140"/>
        <v/>
      </c>
      <c r="X1843" s="641" t="str">
        <f t="shared" ca="1" si="141"/>
        <v/>
      </c>
      <c r="Y1843" s="641"/>
      <c r="Z1843" s="641" t="str">
        <f t="shared" ca="1" si="142"/>
        <v/>
      </c>
      <c r="AA1843" s="641"/>
      <c r="AB1843" s="641" t="str">
        <f t="shared" ca="1" si="143"/>
        <v/>
      </c>
      <c r="AC1843" s="641"/>
      <c r="AD1843" s="641" t="str">
        <f t="shared" ca="1" si="144"/>
        <v/>
      </c>
      <c r="AE1843" s="641"/>
      <c r="AF1843" s="19" t="str">
        <f t="shared" ca="1" si="145"/>
        <v/>
      </c>
      <c r="AG1843" s="136" t="str">
        <f t="shared" ca="1" si="146"/>
        <v/>
      </c>
      <c r="AH1843" s="641" t="str">
        <f t="shared" ca="1" si="147"/>
        <v/>
      </c>
      <c r="AI1843" s="641"/>
      <c r="AJ1843" s="641" t="str">
        <f t="shared" ca="1" si="148"/>
        <v/>
      </c>
      <c r="AK1843" s="641"/>
      <c r="AL1843" s="641" t="str">
        <f t="shared" ca="1" si="149"/>
        <v/>
      </c>
      <c r="AM1843" s="641"/>
      <c r="AN1843" s="641" t="str">
        <f t="shared" ca="1" si="150"/>
        <v/>
      </c>
      <c r="AO1843" s="641"/>
      <c r="AP1843" s="19" t="str">
        <f t="shared" ca="1" si="151"/>
        <v/>
      </c>
      <c r="AQ1843" s="136" t="str">
        <f t="shared" ca="1" si="152"/>
        <v/>
      </c>
      <c r="AR1843" s="641" t="str">
        <f t="shared" ca="1" si="153"/>
        <v/>
      </c>
      <c r="AS1843" s="641"/>
      <c r="AT1843" s="641" t="str">
        <f t="shared" ca="1" si="154"/>
        <v/>
      </c>
      <c r="AU1843" s="641"/>
      <c r="AV1843" s="641" t="str">
        <f t="shared" ca="1" si="155"/>
        <v/>
      </c>
      <c r="AW1843" s="641"/>
      <c r="AX1843" s="641" t="str">
        <f t="shared" ca="1" si="156"/>
        <v/>
      </c>
      <c r="AY1843" s="641"/>
      <c r="AZ1843" s="19" t="str">
        <f t="shared" ca="1" si="157"/>
        <v/>
      </c>
      <c r="BA1843" s="136" t="str">
        <f t="shared" ca="1" si="158"/>
        <v/>
      </c>
      <c r="BB1843" s="641" t="str">
        <f t="shared" ca="1" si="159"/>
        <v/>
      </c>
      <c r="BC1843" s="641"/>
      <c r="BD1843" s="641" t="str">
        <f t="shared" ca="1" si="160"/>
        <v/>
      </c>
      <c r="BE1843" s="641"/>
      <c r="BF1843" s="641" t="str">
        <f t="shared" ca="1" si="161"/>
        <v/>
      </c>
      <c r="BG1843" s="641"/>
      <c r="BH1843" s="641" t="str">
        <f t="shared" ca="1" si="162"/>
        <v/>
      </c>
      <c r="BI1843" s="641"/>
      <c r="BJ1843" s="19" t="str">
        <f t="shared" ca="1" si="163"/>
        <v/>
      </c>
      <c r="BK1843" s="136" t="str">
        <f t="shared" ca="1" si="164"/>
        <v/>
      </c>
      <c r="BL1843" s="641" t="str">
        <f t="shared" ca="1" si="165"/>
        <v/>
      </c>
      <c r="BM1843" s="641"/>
      <c r="BN1843" s="641" t="str">
        <f t="shared" ca="1" si="166"/>
        <v/>
      </c>
      <c r="BO1843" s="641"/>
      <c r="BP1843" s="641" t="str">
        <f t="shared" ca="1" si="167"/>
        <v/>
      </c>
      <c r="BQ1843" s="641"/>
      <c r="BR1843" s="641" t="str">
        <f t="shared" ca="1" si="221"/>
        <v/>
      </c>
      <c r="BS1843" s="641"/>
      <c r="BT1843" s="19" t="str">
        <f t="shared" ca="1" si="169"/>
        <v/>
      </c>
      <c r="BU1843" s="136" t="str">
        <f t="shared" ca="1" si="170"/>
        <v/>
      </c>
      <c r="BV1843" s="641" t="str">
        <f t="shared" ca="1" si="171"/>
        <v/>
      </c>
      <c r="BW1843" s="641"/>
      <c r="BX1843" s="641" t="str">
        <f t="shared" ca="1" si="172"/>
        <v/>
      </c>
      <c r="BY1843" s="641"/>
      <c r="BZ1843" s="641" t="str">
        <f t="shared" ca="1" si="173"/>
        <v/>
      </c>
      <c r="CA1843" s="641"/>
      <c r="CB1843" s="641" t="str">
        <f t="shared" ca="1" si="174"/>
        <v/>
      </c>
      <c r="CC1843" s="641"/>
      <c r="CE1843" s="136" t="str">
        <f t="shared" ca="1" si="175"/>
        <v/>
      </c>
      <c r="CF1843" s="641" t="str">
        <f t="shared" ca="1" si="176"/>
        <v/>
      </c>
      <c r="CG1843" s="641"/>
      <c r="CH1843" s="641" t="str">
        <f t="shared" ca="1" si="177"/>
        <v/>
      </c>
      <c r="CI1843" s="641"/>
      <c r="CJ1843" s="641" t="str">
        <f t="shared" ca="1" si="178"/>
        <v/>
      </c>
      <c r="CK1843" s="641"/>
      <c r="CL1843" s="641" t="str">
        <f t="shared" ca="1" si="179"/>
        <v/>
      </c>
      <c r="CM1843" s="641"/>
      <c r="CO1843" s="136" t="str">
        <f t="shared" ca="1" si="180"/>
        <v/>
      </c>
      <c r="CP1843" s="641" t="str">
        <f t="shared" ca="1" si="181"/>
        <v/>
      </c>
      <c r="CQ1843" s="641"/>
      <c r="CR1843" s="641" t="str">
        <f t="shared" ca="1" si="182"/>
        <v/>
      </c>
      <c r="CS1843" s="641"/>
      <c r="CT1843" s="641" t="str">
        <f t="shared" ca="1" si="183"/>
        <v/>
      </c>
      <c r="CU1843" s="641"/>
      <c r="CV1843" s="641" t="str">
        <f t="shared" ca="1" si="184"/>
        <v/>
      </c>
      <c r="CW1843" s="641"/>
      <c r="CY1843" s="136" t="str">
        <f t="shared" ca="1" si="185"/>
        <v/>
      </c>
      <c r="CZ1843" s="641" t="str">
        <f t="shared" ca="1" si="186"/>
        <v/>
      </c>
      <c r="DA1843" s="641"/>
      <c r="DB1843" s="641" t="str">
        <f t="shared" ca="1" si="187"/>
        <v/>
      </c>
      <c r="DC1843" s="641"/>
      <c r="DD1843" s="641" t="str">
        <f t="shared" ca="1" si="188"/>
        <v/>
      </c>
      <c r="DE1843" s="641"/>
      <c r="DF1843" s="641" t="str">
        <f t="shared" ca="1" si="189"/>
        <v/>
      </c>
      <c r="DG1843" s="641"/>
      <c r="DI1843" s="136" t="str">
        <f t="shared" ca="1" si="190"/>
        <v/>
      </c>
      <c r="DJ1843" s="641" t="str">
        <f t="shared" ca="1" si="191"/>
        <v/>
      </c>
      <c r="DK1843" s="641"/>
      <c r="DL1843" s="641" t="str">
        <f t="shared" ca="1" si="192"/>
        <v/>
      </c>
      <c r="DM1843" s="641"/>
      <c r="DN1843" s="641" t="str">
        <f t="shared" ca="1" si="193"/>
        <v/>
      </c>
      <c r="DO1843" s="641"/>
      <c r="DP1843" s="641" t="str">
        <f t="shared" ca="1" si="194"/>
        <v/>
      </c>
      <c r="DQ1843" s="641"/>
      <c r="DS1843" s="136" t="str">
        <f t="shared" ca="1" si="195"/>
        <v/>
      </c>
      <c r="DT1843" s="641" t="str">
        <f t="shared" ca="1" si="196"/>
        <v/>
      </c>
      <c r="DU1843" s="641"/>
      <c r="DV1843" s="641" t="str">
        <f t="shared" ca="1" si="197"/>
        <v/>
      </c>
      <c r="DW1843" s="641"/>
      <c r="DX1843" s="641" t="str">
        <f t="shared" ca="1" si="198"/>
        <v/>
      </c>
      <c r="DY1843" s="641"/>
      <c r="DZ1843" s="641" t="str">
        <f t="shared" ca="1" si="199"/>
        <v/>
      </c>
      <c r="EA1843" s="641"/>
      <c r="EC1843" s="136" t="str">
        <f t="shared" ca="1" si="200"/>
        <v/>
      </c>
      <c r="ED1843" s="641" t="str">
        <f t="shared" ca="1" si="201"/>
        <v/>
      </c>
      <c r="EE1843" s="641"/>
      <c r="EF1843" s="641" t="str">
        <f t="shared" ca="1" si="202"/>
        <v/>
      </c>
      <c r="EG1843" s="641"/>
      <c r="EH1843" s="641" t="str">
        <f t="shared" ca="1" si="203"/>
        <v/>
      </c>
      <c r="EI1843" s="641"/>
      <c r="EJ1843" s="641" t="str">
        <f t="shared" ca="1" si="204"/>
        <v/>
      </c>
      <c r="EK1843" s="641"/>
      <c r="EM1843" s="136" t="str">
        <f t="shared" ca="1" si="205"/>
        <v/>
      </c>
      <c r="EN1843" s="641" t="str">
        <f t="shared" ca="1" si="206"/>
        <v/>
      </c>
      <c r="EO1843" s="641"/>
      <c r="EP1843" s="641" t="str">
        <f t="shared" ca="1" si="207"/>
        <v/>
      </c>
      <c r="EQ1843" s="641"/>
      <c r="ER1843" s="641" t="str">
        <f t="shared" ca="1" si="208"/>
        <v/>
      </c>
      <c r="ES1843" s="641"/>
      <c r="ET1843" s="641" t="str">
        <f t="shared" ca="1" si="209"/>
        <v/>
      </c>
      <c r="EU1843" s="641"/>
      <c r="EW1843" s="136" t="str">
        <f t="shared" ca="1" si="210"/>
        <v/>
      </c>
      <c r="EX1843" s="641" t="str">
        <f t="shared" ca="1" si="211"/>
        <v/>
      </c>
      <c r="EY1843" s="641"/>
      <c r="EZ1843" s="641" t="str">
        <f t="shared" ca="1" si="212"/>
        <v/>
      </c>
      <c r="FA1843" s="641"/>
      <c r="FB1843" s="641" t="str">
        <f t="shared" ca="1" si="213"/>
        <v/>
      </c>
      <c r="FC1843" s="641"/>
      <c r="FD1843" s="641" t="str">
        <f t="shared" ca="1" si="214"/>
        <v/>
      </c>
      <c r="FE1843" s="641"/>
      <c r="FG1843" s="136" t="str">
        <f t="shared" ca="1" si="215"/>
        <v/>
      </c>
      <c r="FH1843" s="641" t="str">
        <f t="shared" ca="1" si="216"/>
        <v/>
      </c>
      <c r="FI1843" s="641"/>
      <c r="FJ1843" s="641" t="str">
        <f t="shared" ca="1" si="217"/>
        <v/>
      </c>
      <c r="FK1843" s="641"/>
      <c r="FL1843" s="641" t="str">
        <f t="shared" ca="1" si="218"/>
        <v/>
      </c>
      <c r="FM1843" s="641"/>
      <c r="FN1843" s="641" t="str">
        <f t="shared" ca="1" si="219"/>
        <v/>
      </c>
      <c r="FO1843" s="641"/>
    </row>
    <row r="1844" spans="1:171" hidden="1">
      <c r="A1844" s="19">
        <v>35</v>
      </c>
      <c r="B1844" s="19" t="str">
        <f ca="1">IF(ISERROR(INDEX(WS,ROWS($A$1810:$A1844))),"",MID(INDEX(WS,ROWS($A$1810:$A1844)), FIND("]",INDEX(WS,ROWS($A$1810:$A1844)))+1,32))&amp;T(NOW())</f>
        <v/>
      </c>
      <c r="C1844" s="136" t="str">
        <f t="shared" ca="1" si="220"/>
        <v/>
      </c>
      <c r="D1844" s="641" t="str">
        <f t="shared" ca="1" si="129"/>
        <v/>
      </c>
      <c r="E1844" s="641"/>
      <c r="F1844" s="641" t="str">
        <f t="shared" ca="1" si="130"/>
        <v/>
      </c>
      <c r="G1844" s="641"/>
      <c r="H1844" s="641" t="str">
        <f t="shared" ca="1" si="131"/>
        <v/>
      </c>
      <c r="I1844" s="641"/>
      <c r="J1844" s="641" t="str">
        <f t="shared" ca="1" si="132"/>
        <v/>
      </c>
      <c r="K1844" s="641"/>
      <c r="L1844" s="210"/>
      <c r="M1844" s="136" t="str">
        <f t="shared" ca="1" si="134"/>
        <v/>
      </c>
      <c r="N1844" s="641" t="str">
        <f t="shared" ca="1" si="135"/>
        <v/>
      </c>
      <c r="O1844" s="641"/>
      <c r="P1844" s="641" t="str">
        <f t="shared" ca="1" si="136"/>
        <v/>
      </c>
      <c r="Q1844" s="641"/>
      <c r="R1844" s="641" t="str">
        <f t="shared" ca="1" si="137"/>
        <v/>
      </c>
      <c r="S1844" s="641"/>
      <c r="T1844" s="641" t="str">
        <f t="shared" ca="1" si="138"/>
        <v/>
      </c>
      <c r="U1844" s="641"/>
      <c r="V1844" s="19" t="str">
        <f t="shared" ca="1" si="139"/>
        <v/>
      </c>
      <c r="W1844" s="136" t="str">
        <f t="shared" ca="1" si="140"/>
        <v/>
      </c>
      <c r="X1844" s="641" t="str">
        <f t="shared" ca="1" si="141"/>
        <v/>
      </c>
      <c r="Y1844" s="641"/>
      <c r="Z1844" s="641" t="str">
        <f t="shared" ca="1" si="142"/>
        <v/>
      </c>
      <c r="AA1844" s="641"/>
      <c r="AB1844" s="641" t="str">
        <f t="shared" ca="1" si="143"/>
        <v/>
      </c>
      <c r="AC1844" s="641"/>
      <c r="AD1844" s="641" t="str">
        <f t="shared" ca="1" si="144"/>
        <v/>
      </c>
      <c r="AE1844" s="641"/>
      <c r="AF1844" s="19" t="str">
        <f t="shared" ca="1" si="145"/>
        <v/>
      </c>
      <c r="AG1844" s="136" t="str">
        <f t="shared" ca="1" si="146"/>
        <v/>
      </c>
      <c r="AH1844" s="641" t="str">
        <f t="shared" ca="1" si="147"/>
        <v/>
      </c>
      <c r="AI1844" s="641"/>
      <c r="AJ1844" s="641" t="str">
        <f t="shared" ca="1" si="148"/>
        <v/>
      </c>
      <c r="AK1844" s="641"/>
      <c r="AL1844" s="641" t="str">
        <f t="shared" ca="1" si="149"/>
        <v/>
      </c>
      <c r="AM1844" s="641"/>
      <c r="AN1844" s="641" t="str">
        <f t="shared" ca="1" si="150"/>
        <v/>
      </c>
      <c r="AO1844" s="641"/>
      <c r="AP1844" s="19" t="str">
        <f t="shared" ca="1" si="151"/>
        <v/>
      </c>
      <c r="AQ1844" s="136" t="str">
        <f t="shared" ca="1" si="152"/>
        <v/>
      </c>
      <c r="AR1844" s="641" t="str">
        <f t="shared" ca="1" si="153"/>
        <v/>
      </c>
      <c r="AS1844" s="641"/>
      <c r="AT1844" s="641" t="str">
        <f t="shared" ca="1" si="154"/>
        <v/>
      </c>
      <c r="AU1844" s="641"/>
      <c r="AV1844" s="641" t="str">
        <f t="shared" ca="1" si="155"/>
        <v/>
      </c>
      <c r="AW1844" s="641"/>
      <c r="AX1844" s="641" t="str">
        <f t="shared" ca="1" si="156"/>
        <v/>
      </c>
      <c r="AY1844" s="641"/>
      <c r="AZ1844" s="19" t="str">
        <f t="shared" ca="1" si="157"/>
        <v/>
      </c>
      <c r="BA1844" s="136" t="str">
        <f t="shared" ca="1" si="158"/>
        <v/>
      </c>
      <c r="BB1844" s="641" t="str">
        <f t="shared" ca="1" si="159"/>
        <v/>
      </c>
      <c r="BC1844" s="641"/>
      <c r="BD1844" s="641" t="str">
        <f t="shared" ca="1" si="160"/>
        <v/>
      </c>
      <c r="BE1844" s="641"/>
      <c r="BF1844" s="641" t="str">
        <f t="shared" ca="1" si="161"/>
        <v/>
      </c>
      <c r="BG1844" s="641"/>
      <c r="BH1844" s="641" t="str">
        <f t="shared" ca="1" si="162"/>
        <v/>
      </c>
      <c r="BI1844" s="641"/>
      <c r="BJ1844" s="19" t="str">
        <f t="shared" ca="1" si="163"/>
        <v/>
      </c>
      <c r="BK1844" s="136" t="str">
        <f t="shared" ca="1" si="164"/>
        <v/>
      </c>
      <c r="BL1844" s="641" t="str">
        <f t="shared" ca="1" si="165"/>
        <v/>
      </c>
      <c r="BM1844" s="641"/>
      <c r="BN1844" s="641" t="str">
        <f t="shared" ca="1" si="166"/>
        <v/>
      </c>
      <c r="BO1844" s="641"/>
      <c r="BP1844" s="641" t="str">
        <f t="shared" ca="1" si="167"/>
        <v/>
      </c>
      <c r="BQ1844" s="641"/>
      <c r="BR1844" s="641" t="str">
        <f t="shared" ca="1" si="221"/>
        <v/>
      </c>
      <c r="BS1844" s="641"/>
      <c r="BT1844" s="19" t="str">
        <f t="shared" ca="1" si="169"/>
        <v/>
      </c>
      <c r="BU1844" s="136" t="str">
        <f t="shared" ca="1" si="170"/>
        <v/>
      </c>
      <c r="BV1844" s="641" t="str">
        <f t="shared" ca="1" si="171"/>
        <v/>
      </c>
      <c r="BW1844" s="641"/>
      <c r="BX1844" s="641" t="str">
        <f t="shared" ca="1" si="172"/>
        <v/>
      </c>
      <c r="BY1844" s="641"/>
      <c r="BZ1844" s="641" t="str">
        <f t="shared" ca="1" si="173"/>
        <v/>
      </c>
      <c r="CA1844" s="641"/>
      <c r="CB1844" s="641" t="str">
        <f t="shared" ca="1" si="174"/>
        <v/>
      </c>
      <c r="CC1844" s="641"/>
      <c r="CE1844" s="136" t="str">
        <f t="shared" ca="1" si="175"/>
        <v/>
      </c>
      <c r="CF1844" s="641" t="str">
        <f t="shared" ca="1" si="176"/>
        <v/>
      </c>
      <c r="CG1844" s="641"/>
      <c r="CH1844" s="641" t="str">
        <f t="shared" ca="1" si="177"/>
        <v/>
      </c>
      <c r="CI1844" s="641"/>
      <c r="CJ1844" s="641" t="str">
        <f t="shared" ca="1" si="178"/>
        <v/>
      </c>
      <c r="CK1844" s="641"/>
      <c r="CL1844" s="641" t="str">
        <f t="shared" ca="1" si="179"/>
        <v/>
      </c>
      <c r="CM1844" s="641"/>
      <c r="CO1844" s="136" t="str">
        <f t="shared" ca="1" si="180"/>
        <v/>
      </c>
      <c r="CP1844" s="641" t="str">
        <f t="shared" ca="1" si="181"/>
        <v/>
      </c>
      <c r="CQ1844" s="641"/>
      <c r="CR1844" s="641" t="str">
        <f t="shared" ca="1" si="182"/>
        <v/>
      </c>
      <c r="CS1844" s="641"/>
      <c r="CT1844" s="641" t="str">
        <f t="shared" ca="1" si="183"/>
        <v/>
      </c>
      <c r="CU1844" s="641"/>
      <c r="CV1844" s="641" t="str">
        <f t="shared" ca="1" si="184"/>
        <v/>
      </c>
      <c r="CW1844" s="641"/>
      <c r="CY1844" s="136" t="str">
        <f t="shared" ca="1" si="185"/>
        <v/>
      </c>
      <c r="CZ1844" s="641" t="str">
        <f t="shared" ca="1" si="186"/>
        <v/>
      </c>
      <c r="DA1844" s="641"/>
      <c r="DB1844" s="641" t="str">
        <f t="shared" ca="1" si="187"/>
        <v/>
      </c>
      <c r="DC1844" s="641"/>
      <c r="DD1844" s="641" t="str">
        <f t="shared" ca="1" si="188"/>
        <v/>
      </c>
      <c r="DE1844" s="641"/>
      <c r="DF1844" s="641" t="str">
        <f t="shared" ca="1" si="189"/>
        <v/>
      </c>
      <c r="DG1844" s="641"/>
      <c r="DI1844" s="136" t="str">
        <f t="shared" ca="1" si="190"/>
        <v/>
      </c>
      <c r="DJ1844" s="641" t="str">
        <f t="shared" ca="1" si="191"/>
        <v/>
      </c>
      <c r="DK1844" s="641"/>
      <c r="DL1844" s="641" t="str">
        <f t="shared" ca="1" si="192"/>
        <v/>
      </c>
      <c r="DM1844" s="641"/>
      <c r="DN1844" s="641" t="str">
        <f t="shared" ca="1" si="193"/>
        <v/>
      </c>
      <c r="DO1844" s="641"/>
      <c r="DP1844" s="641" t="str">
        <f t="shared" ca="1" si="194"/>
        <v/>
      </c>
      <c r="DQ1844" s="641"/>
      <c r="DS1844" s="136" t="str">
        <f t="shared" ca="1" si="195"/>
        <v/>
      </c>
      <c r="DT1844" s="641" t="str">
        <f t="shared" ca="1" si="196"/>
        <v/>
      </c>
      <c r="DU1844" s="641"/>
      <c r="DV1844" s="641" t="str">
        <f t="shared" ca="1" si="197"/>
        <v/>
      </c>
      <c r="DW1844" s="641"/>
      <c r="DX1844" s="641" t="str">
        <f t="shared" ca="1" si="198"/>
        <v/>
      </c>
      <c r="DY1844" s="641"/>
      <c r="DZ1844" s="641" t="str">
        <f t="shared" ca="1" si="199"/>
        <v/>
      </c>
      <c r="EA1844" s="641"/>
      <c r="EC1844" s="136" t="str">
        <f t="shared" ca="1" si="200"/>
        <v/>
      </c>
      <c r="ED1844" s="641" t="str">
        <f t="shared" ca="1" si="201"/>
        <v/>
      </c>
      <c r="EE1844" s="641"/>
      <c r="EF1844" s="641" t="str">
        <f t="shared" ca="1" si="202"/>
        <v/>
      </c>
      <c r="EG1844" s="641"/>
      <c r="EH1844" s="641" t="str">
        <f t="shared" ca="1" si="203"/>
        <v/>
      </c>
      <c r="EI1844" s="641"/>
      <c r="EJ1844" s="641" t="str">
        <f t="shared" ca="1" si="204"/>
        <v/>
      </c>
      <c r="EK1844" s="641"/>
      <c r="EM1844" s="136" t="str">
        <f t="shared" ca="1" si="205"/>
        <v/>
      </c>
      <c r="EN1844" s="641" t="str">
        <f t="shared" ca="1" si="206"/>
        <v/>
      </c>
      <c r="EO1844" s="641"/>
      <c r="EP1844" s="641" t="str">
        <f t="shared" ca="1" si="207"/>
        <v/>
      </c>
      <c r="EQ1844" s="641"/>
      <c r="ER1844" s="641" t="str">
        <f t="shared" ca="1" si="208"/>
        <v/>
      </c>
      <c r="ES1844" s="641"/>
      <c r="ET1844" s="641" t="str">
        <f t="shared" ca="1" si="209"/>
        <v/>
      </c>
      <c r="EU1844" s="641"/>
      <c r="EW1844" s="136" t="str">
        <f t="shared" ca="1" si="210"/>
        <v/>
      </c>
      <c r="EX1844" s="641" t="str">
        <f t="shared" ca="1" si="211"/>
        <v/>
      </c>
      <c r="EY1844" s="641"/>
      <c r="EZ1844" s="641" t="str">
        <f t="shared" ca="1" si="212"/>
        <v/>
      </c>
      <c r="FA1844" s="641"/>
      <c r="FB1844" s="641" t="str">
        <f t="shared" ca="1" si="213"/>
        <v/>
      </c>
      <c r="FC1844" s="641"/>
      <c r="FD1844" s="641" t="str">
        <f t="shared" ca="1" si="214"/>
        <v/>
      </c>
      <c r="FE1844" s="641"/>
      <c r="FG1844" s="136" t="str">
        <f t="shared" ca="1" si="215"/>
        <v/>
      </c>
      <c r="FH1844" s="641" t="str">
        <f t="shared" ca="1" si="216"/>
        <v/>
      </c>
      <c r="FI1844" s="641"/>
      <c r="FJ1844" s="641" t="str">
        <f t="shared" ca="1" si="217"/>
        <v/>
      </c>
      <c r="FK1844" s="641"/>
      <c r="FL1844" s="641" t="str">
        <f t="shared" ca="1" si="218"/>
        <v/>
      </c>
      <c r="FM1844" s="641"/>
      <c r="FN1844" s="641" t="str">
        <f t="shared" ca="1" si="219"/>
        <v/>
      </c>
      <c r="FO1844" s="641"/>
    </row>
    <row r="1845" spans="1:171" hidden="1">
      <c r="A1845" s="19">
        <v>36</v>
      </c>
      <c r="B1845" s="19" t="str">
        <f ca="1">IF(ISERROR(INDEX(WS,ROWS($A$1810:$A1845))),"",MID(INDEX(WS,ROWS($A$1810:$A1845)), FIND("]",INDEX(WS,ROWS($A$1810:$A1845)))+1,32))&amp;T(NOW())</f>
        <v/>
      </c>
      <c r="C1845" s="136" t="str">
        <f t="shared" ca="1" si="220"/>
        <v/>
      </c>
      <c r="D1845" s="641" t="str">
        <f t="shared" ca="1" si="129"/>
        <v/>
      </c>
      <c r="E1845" s="641"/>
      <c r="F1845" s="641" t="str">
        <f t="shared" ca="1" si="130"/>
        <v/>
      </c>
      <c r="G1845" s="641"/>
      <c r="H1845" s="641" t="str">
        <f t="shared" ca="1" si="131"/>
        <v/>
      </c>
      <c r="I1845" s="641"/>
      <c r="J1845" s="641" t="str">
        <f t="shared" ca="1" si="132"/>
        <v/>
      </c>
      <c r="K1845" s="641"/>
      <c r="L1845" s="210"/>
      <c r="M1845" s="136" t="str">
        <f t="shared" ca="1" si="134"/>
        <v/>
      </c>
      <c r="N1845" s="641" t="str">
        <f t="shared" ca="1" si="135"/>
        <v/>
      </c>
      <c r="O1845" s="641"/>
      <c r="P1845" s="641" t="str">
        <f t="shared" ca="1" si="136"/>
        <v/>
      </c>
      <c r="Q1845" s="641"/>
      <c r="R1845" s="641" t="str">
        <f t="shared" ca="1" si="137"/>
        <v/>
      </c>
      <c r="S1845" s="641"/>
      <c r="T1845" s="641" t="str">
        <f t="shared" ca="1" si="138"/>
        <v/>
      </c>
      <c r="U1845" s="641"/>
      <c r="V1845" s="19" t="str">
        <f t="shared" ca="1" si="139"/>
        <v/>
      </c>
      <c r="W1845" s="136" t="str">
        <f t="shared" ca="1" si="140"/>
        <v/>
      </c>
      <c r="X1845" s="641" t="str">
        <f t="shared" ca="1" si="141"/>
        <v/>
      </c>
      <c r="Y1845" s="641"/>
      <c r="Z1845" s="641" t="str">
        <f t="shared" ca="1" si="142"/>
        <v/>
      </c>
      <c r="AA1845" s="641"/>
      <c r="AB1845" s="641" t="str">
        <f t="shared" ca="1" si="143"/>
        <v/>
      </c>
      <c r="AC1845" s="641"/>
      <c r="AD1845" s="641" t="str">
        <f t="shared" ca="1" si="144"/>
        <v/>
      </c>
      <c r="AE1845" s="641"/>
      <c r="AF1845" s="19" t="str">
        <f t="shared" ca="1" si="145"/>
        <v/>
      </c>
      <c r="AG1845" s="136" t="str">
        <f t="shared" ca="1" si="146"/>
        <v/>
      </c>
      <c r="AH1845" s="641" t="str">
        <f t="shared" ca="1" si="147"/>
        <v/>
      </c>
      <c r="AI1845" s="641"/>
      <c r="AJ1845" s="641" t="str">
        <f t="shared" ca="1" si="148"/>
        <v/>
      </c>
      <c r="AK1845" s="641"/>
      <c r="AL1845" s="641" t="str">
        <f t="shared" ca="1" si="149"/>
        <v/>
      </c>
      <c r="AM1845" s="641"/>
      <c r="AN1845" s="641" t="str">
        <f t="shared" ca="1" si="150"/>
        <v/>
      </c>
      <c r="AO1845" s="641"/>
      <c r="AP1845" s="19" t="str">
        <f t="shared" ca="1" si="151"/>
        <v/>
      </c>
      <c r="AQ1845" s="136" t="str">
        <f t="shared" ca="1" si="152"/>
        <v/>
      </c>
      <c r="AR1845" s="641" t="str">
        <f t="shared" ca="1" si="153"/>
        <v/>
      </c>
      <c r="AS1845" s="641"/>
      <c r="AT1845" s="641" t="str">
        <f t="shared" ca="1" si="154"/>
        <v/>
      </c>
      <c r="AU1845" s="641"/>
      <c r="AV1845" s="641" t="str">
        <f t="shared" ca="1" si="155"/>
        <v/>
      </c>
      <c r="AW1845" s="641"/>
      <c r="AX1845" s="641" t="str">
        <f t="shared" ca="1" si="156"/>
        <v/>
      </c>
      <c r="AY1845" s="641"/>
      <c r="AZ1845" s="19" t="str">
        <f t="shared" ca="1" si="157"/>
        <v/>
      </c>
      <c r="BA1845" s="136" t="str">
        <f t="shared" ca="1" si="158"/>
        <v/>
      </c>
      <c r="BB1845" s="641" t="str">
        <f t="shared" ca="1" si="159"/>
        <v/>
      </c>
      <c r="BC1845" s="641"/>
      <c r="BD1845" s="641" t="str">
        <f t="shared" ca="1" si="160"/>
        <v/>
      </c>
      <c r="BE1845" s="641"/>
      <c r="BF1845" s="641" t="str">
        <f t="shared" ca="1" si="161"/>
        <v/>
      </c>
      <c r="BG1845" s="641"/>
      <c r="BH1845" s="641" t="str">
        <f t="shared" ca="1" si="162"/>
        <v/>
      </c>
      <c r="BI1845" s="641"/>
      <c r="BJ1845" s="19" t="str">
        <f t="shared" ca="1" si="163"/>
        <v/>
      </c>
      <c r="BK1845" s="136" t="str">
        <f t="shared" ca="1" si="164"/>
        <v/>
      </c>
      <c r="BL1845" s="641" t="str">
        <f t="shared" ca="1" si="165"/>
        <v/>
      </c>
      <c r="BM1845" s="641"/>
      <c r="BN1845" s="641" t="str">
        <f t="shared" ca="1" si="166"/>
        <v/>
      </c>
      <c r="BO1845" s="641"/>
      <c r="BP1845" s="641" t="str">
        <f t="shared" ca="1" si="167"/>
        <v/>
      </c>
      <c r="BQ1845" s="641"/>
      <c r="BR1845" s="641" t="str">
        <f t="shared" ca="1" si="221"/>
        <v/>
      </c>
      <c r="BS1845" s="641"/>
      <c r="BT1845" s="19" t="str">
        <f t="shared" ca="1" si="169"/>
        <v/>
      </c>
      <c r="BU1845" s="136" t="str">
        <f t="shared" ca="1" si="170"/>
        <v/>
      </c>
      <c r="BV1845" s="641" t="str">
        <f t="shared" ca="1" si="171"/>
        <v/>
      </c>
      <c r="BW1845" s="641"/>
      <c r="BX1845" s="641" t="str">
        <f t="shared" ca="1" si="172"/>
        <v/>
      </c>
      <c r="BY1845" s="641"/>
      <c r="BZ1845" s="641" t="str">
        <f t="shared" ca="1" si="173"/>
        <v/>
      </c>
      <c r="CA1845" s="641"/>
      <c r="CB1845" s="641" t="str">
        <f t="shared" ca="1" si="174"/>
        <v/>
      </c>
      <c r="CC1845" s="641"/>
      <c r="CE1845" s="136" t="str">
        <f t="shared" ca="1" si="175"/>
        <v/>
      </c>
      <c r="CF1845" s="641" t="str">
        <f t="shared" ca="1" si="176"/>
        <v/>
      </c>
      <c r="CG1845" s="641"/>
      <c r="CH1845" s="641" t="str">
        <f t="shared" ca="1" si="177"/>
        <v/>
      </c>
      <c r="CI1845" s="641"/>
      <c r="CJ1845" s="641" t="str">
        <f t="shared" ca="1" si="178"/>
        <v/>
      </c>
      <c r="CK1845" s="641"/>
      <c r="CL1845" s="641" t="str">
        <f t="shared" ca="1" si="179"/>
        <v/>
      </c>
      <c r="CM1845" s="641"/>
      <c r="CO1845" s="136" t="str">
        <f t="shared" ca="1" si="180"/>
        <v/>
      </c>
      <c r="CP1845" s="641" t="str">
        <f t="shared" ca="1" si="181"/>
        <v/>
      </c>
      <c r="CQ1845" s="641"/>
      <c r="CR1845" s="641" t="str">
        <f t="shared" ca="1" si="182"/>
        <v/>
      </c>
      <c r="CS1845" s="641"/>
      <c r="CT1845" s="641" t="str">
        <f t="shared" ca="1" si="183"/>
        <v/>
      </c>
      <c r="CU1845" s="641"/>
      <c r="CV1845" s="641" t="str">
        <f t="shared" ca="1" si="184"/>
        <v/>
      </c>
      <c r="CW1845" s="641"/>
      <c r="CY1845" s="136" t="str">
        <f t="shared" ca="1" si="185"/>
        <v/>
      </c>
      <c r="CZ1845" s="641" t="str">
        <f t="shared" ca="1" si="186"/>
        <v/>
      </c>
      <c r="DA1845" s="641"/>
      <c r="DB1845" s="641" t="str">
        <f t="shared" ca="1" si="187"/>
        <v/>
      </c>
      <c r="DC1845" s="641"/>
      <c r="DD1845" s="641" t="str">
        <f t="shared" ca="1" si="188"/>
        <v/>
      </c>
      <c r="DE1845" s="641"/>
      <c r="DF1845" s="641" t="str">
        <f t="shared" ca="1" si="189"/>
        <v/>
      </c>
      <c r="DG1845" s="641"/>
      <c r="DI1845" s="136" t="str">
        <f t="shared" ca="1" si="190"/>
        <v/>
      </c>
      <c r="DJ1845" s="641" t="str">
        <f t="shared" ca="1" si="191"/>
        <v/>
      </c>
      <c r="DK1845" s="641"/>
      <c r="DL1845" s="641" t="str">
        <f t="shared" ca="1" si="192"/>
        <v/>
      </c>
      <c r="DM1845" s="641"/>
      <c r="DN1845" s="641" t="str">
        <f t="shared" ca="1" si="193"/>
        <v/>
      </c>
      <c r="DO1845" s="641"/>
      <c r="DP1845" s="641" t="str">
        <f t="shared" ca="1" si="194"/>
        <v/>
      </c>
      <c r="DQ1845" s="641"/>
      <c r="DS1845" s="136" t="str">
        <f t="shared" ca="1" si="195"/>
        <v/>
      </c>
      <c r="DT1845" s="641" t="str">
        <f t="shared" ca="1" si="196"/>
        <v/>
      </c>
      <c r="DU1845" s="641"/>
      <c r="DV1845" s="641" t="str">
        <f t="shared" ca="1" si="197"/>
        <v/>
      </c>
      <c r="DW1845" s="641"/>
      <c r="DX1845" s="641" t="str">
        <f t="shared" ca="1" si="198"/>
        <v/>
      </c>
      <c r="DY1845" s="641"/>
      <c r="DZ1845" s="641" t="str">
        <f t="shared" ca="1" si="199"/>
        <v/>
      </c>
      <c r="EA1845" s="641"/>
      <c r="EC1845" s="136" t="str">
        <f t="shared" ca="1" si="200"/>
        <v/>
      </c>
      <c r="ED1845" s="641" t="str">
        <f t="shared" ca="1" si="201"/>
        <v/>
      </c>
      <c r="EE1845" s="641"/>
      <c r="EF1845" s="641" t="str">
        <f t="shared" ca="1" si="202"/>
        <v/>
      </c>
      <c r="EG1845" s="641"/>
      <c r="EH1845" s="641" t="str">
        <f t="shared" ca="1" si="203"/>
        <v/>
      </c>
      <c r="EI1845" s="641"/>
      <c r="EJ1845" s="641" t="str">
        <f t="shared" ca="1" si="204"/>
        <v/>
      </c>
      <c r="EK1845" s="641"/>
      <c r="EM1845" s="136" t="str">
        <f t="shared" ca="1" si="205"/>
        <v/>
      </c>
      <c r="EN1845" s="641" t="str">
        <f t="shared" ca="1" si="206"/>
        <v/>
      </c>
      <c r="EO1845" s="641"/>
      <c r="EP1845" s="641" t="str">
        <f t="shared" ca="1" si="207"/>
        <v/>
      </c>
      <c r="EQ1845" s="641"/>
      <c r="ER1845" s="641" t="str">
        <f t="shared" ca="1" si="208"/>
        <v/>
      </c>
      <c r="ES1845" s="641"/>
      <c r="ET1845" s="641" t="str">
        <f t="shared" ca="1" si="209"/>
        <v/>
      </c>
      <c r="EU1845" s="641"/>
      <c r="EW1845" s="136" t="str">
        <f t="shared" ca="1" si="210"/>
        <v/>
      </c>
      <c r="EX1845" s="641" t="str">
        <f t="shared" ca="1" si="211"/>
        <v/>
      </c>
      <c r="EY1845" s="641"/>
      <c r="EZ1845" s="641" t="str">
        <f t="shared" ca="1" si="212"/>
        <v/>
      </c>
      <c r="FA1845" s="641"/>
      <c r="FB1845" s="641" t="str">
        <f t="shared" ca="1" si="213"/>
        <v/>
      </c>
      <c r="FC1845" s="641"/>
      <c r="FD1845" s="641" t="str">
        <f t="shared" ca="1" si="214"/>
        <v/>
      </c>
      <c r="FE1845" s="641"/>
      <c r="FG1845" s="136" t="str">
        <f t="shared" ca="1" si="215"/>
        <v/>
      </c>
      <c r="FH1845" s="641" t="str">
        <f t="shared" ca="1" si="216"/>
        <v/>
      </c>
      <c r="FI1845" s="641"/>
      <c r="FJ1845" s="641" t="str">
        <f t="shared" ca="1" si="217"/>
        <v/>
      </c>
      <c r="FK1845" s="641"/>
      <c r="FL1845" s="641" t="str">
        <f t="shared" ca="1" si="218"/>
        <v/>
      </c>
      <c r="FM1845" s="641"/>
      <c r="FN1845" s="641" t="str">
        <f t="shared" ca="1" si="219"/>
        <v/>
      </c>
      <c r="FO1845" s="641"/>
    </row>
    <row r="1846" spans="1:171" hidden="1">
      <c r="A1846" s="19">
        <v>37</v>
      </c>
      <c r="B1846" s="19" t="str">
        <f ca="1">IF(ISERROR(INDEX(WS,ROWS($A$1810:$A1846))),"",MID(INDEX(WS,ROWS($A$1810:$A1846)), FIND("]",INDEX(WS,ROWS($A$1810:$A1846)))+1,32))&amp;T(NOW())</f>
        <v/>
      </c>
      <c r="C1846" s="136" t="str">
        <f t="shared" ca="1" si="220"/>
        <v/>
      </c>
      <c r="D1846" s="641" t="str">
        <f t="shared" ca="1" si="129"/>
        <v/>
      </c>
      <c r="E1846" s="641"/>
      <c r="F1846" s="641" t="str">
        <f t="shared" ca="1" si="130"/>
        <v/>
      </c>
      <c r="G1846" s="641"/>
      <c r="H1846" s="641" t="str">
        <f t="shared" ca="1" si="131"/>
        <v/>
      </c>
      <c r="I1846" s="641"/>
      <c r="J1846" s="641" t="str">
        <f t="shared" ca="1" si="132"/>
        <v/>
      </c>
      <c r="K1846" s="641"/>
      <c r="L1846" s="210"/>
      <c r="M1846" s="136" t="str">
        <f t="shared" ca="1" si="134"/>
        <v/>
      </c>
      <c r="N1846" s="641" t="str">
        <f t="shared" ca="1" si="135"/>
        <v/>
      </c>
      <c r="O1846" s="641"/>
      <c r="P1846" s="641" t="str">
        <f t="shared" ca="1" si="136"/>
        <v/>
      </c>
      <c r="Q1846" s="641"/>
      <c r="R1846" s="641" t="str">
        <f t="shared" ca="1" si="137"/>
        <v/>
      </c>
      <c r="S1846" s="641"/>
      <c r="T1846" s="641" t="str">
        <f t="shared" ca="1" si="138"/>
        <v/>
      </c>
      <c r="U1846" s="641"/>
      <c r="V1846" s="19" t="str">
        <f t="shared" ca="1" si="139"/>
        <v/>
      </c>
      <c r="W1846" s="136" t="str">
        <f t="shared" ca="1" si="140"/>
        <v/>
      </c>
      <c r="X1846" s="641" t="str">
        <f t="shared" ca="1" si="141"/>
        <v/>
      </c>
      <c r="Y1846" s="641"/>
      <c r="Z1846" s="641" t="str">
        <f t="shared" ca="1" si="142"/>
        <v/>
      </c>
      <c r="AA1846" s="641"/>
      <c r="AB1846" s="641" t="str">
        <f t="shared" ca="1" si="143"/>
        <v/>
      </c>
      <c r="AC1846" s="641"/>
      <c r="AD1846" s="641" t="str">
        <f t="shared" ca="1" si="144"/>
        <v/>
      </c>
      <c r="AE1846" s="641"/>
      <c r="AF1846" s="19" t="str">
        <f t="shared" ca="1" si="145"/>
        <v/>
      </c>
      <c r="AG1846" s="136" t="str">
        <f t="shared" ca="1" si="146"/>
        <v/>
      </c>
      <c r="AH1846" s="641" t="str">
        <f t="shared" ca="1" si="147"/>
        <v/>
      </c>
      <c r="AI1846" s="641"/>
      <c r="AJ1846" s="641" t="str">
        <f t="shared" ca="1" si="148"/>
        <v/>
      </c>
      <c r="AK1846" s="641"/>
      <c r="AL1846" s="641" t="str">
        <f t="shared" ca="1" si="149"/>
        <v/>
      </c>
      <c r="AM1846" s="641"/>
      <c r="AN1846" s="641" t="str">
        <f t="shared" ca="1" si="150"/>
        <v/>
      </c>
      <c r="AO1846" s="641"/>
      <c r="AP1846" s="19" t="str">
        <f t="shared" ca="1" si="151"/>
        <v/>
      </c>
      <c r="AQ1846" s="136" t="str">
        <f t="shared" ca="1" si="152"/>
        <v/>
      </c>
      <c r="AR1846" s="641" t="str">
        <f t="shared" ca="1" si="153"/>
        <v/>
      </c>
      <c r="AS1846" s="641"/>
      <c r="AT1846" s="641" t="str">
        <f t="shared" ca="1" si="154"/>
        <v/>
      </c>
      <c r="AU1846" s="641"/>
      <c r="AV1846" s="641" t="str">
        <f t="shared" ca="1" si="155"/>
        <v/>
      </c>
      <c r="AW1846" s="641"/>
      <c r="AX1846" s="641" t="str">
        <f t="shared" ca="1" si="156"/>
        <v/>
      </c>
      <c r="AY1846" s="641"/>
      <c r="AZ1846" s="19" t="str">
        <f t="shared" ca="1" si="157"/>
        <v/>
      </c>
      <c r="BA1846" s="136" t="str">
        <f t="shared" ca="1" si="158"/>
        <v/>
      </c>
      <c r="BB1846" s="641" t="str">
        <f t="shared" ca="1" si="159"/>
        <v/>
      </c>
      <c r="BC1846" s="641"/>
      <c r="BD1846" s="641" t="str">
        <f t="shared" ca="1" si="160"/>
        <v/>
      </c>
      <c r="BE1846" s="641"/>
      <c r="BF1846" s="641" t="str">
        <f t="shared" ca="1" si="161"/>
        <v/>
      </c>
      <c r="BG1846" s="641"/>
      <c r="BH1846" s="641" t="str">
        <f t="shared" ca="1" si="162"/>
        <v/>
      </c>
      <c r="BI1846" s="641"/>
      <c r="BJ1846" s="19" t="str">
        <f t="shared" ca="1" si="163"/>
        <v/>
      </c>
      <c r="BK1846" s="136" t="str">
        <f t="shared" ca="1" si="164"/>
        <v/>
      </c>
      <c r="BL1846" s="641" t="str">
        <f t="shared" ca="1" si="165"/>
        <v/>
      </c>
      <c r="BM1846" s="641"/>
      <c r="BN1846" s="641" t="str">
        <f t="shared" ca="1" si="166"/>
        <v/>
      </c>
      <c r="BO1846" s="641"/>
      <c r="BP1846" s="641" t="str">
        <f t="shared" ca="1" si="167"/>
        <v/>
      </c>
      <c r="BQ1846" s="641"/>
      <c r="BR1846" s="641" t="str">
        <f t="shared" ca="1" si="221"/>
        <v/>
      </c>
      <c r="BS1846" s="641"/>
      <c r="BT1846" s="19" t="str">
        <f t="shared" ca="1" si="169"/>
        <v/>
      </c>
      <c r="BU1846" s="136" t="str">
        <f t="shared" ca="1" si="170"/>
        <v/>
      </c>
      <c r="BV1846" s="641" t="str">
        <f t="shared" ca="1" si="171"/>
        <v/>
      </c>
      <c r="BW1846" s="641"/>
      <c r="BX1846" s="641" t="str">
        <f t="shared" ca="1" si="172"/>
        <v/>
      </c>
      <c r="BY1846" s="641"/>
      <c r="BZ1846" s="641" t="str">
        <f t="shared" ca="1" si="173"/>
        <v/>
      </c>
      <c r="CA1846" s="641"/>
      <c r="CB1846" s="641" t="str">
        <f t="shared" ca="1" si="174"/>
        <v/>
      </c>
      <c r="CC1846" s="641"/>
      <c r="CE1846" s="136" t="str">
        <f t="shared" ca="1" si="175"/>
        <v/>
      </c>
      <c r="CF1846" s="641" t="str">
        <f t="shared" ca="1" si="176"/>
        <v/>
      </c>
      <c r="CG1846" s="641"/>
      <c r="CH1846" s="641" t="str">
        <f t="shared" ca="1" si="177"/>
        <v/>
      </c>
      <c r="CI1846" s="641"/>
      <c r="CJ1846" s="641" t="str">
        <f t="shared" ca="1" si="178"/>
        <v/>
      </c>
      <c r="CK1846" s="641"/>
      <c r="CL1846" s="641" t="str">
        <f t="shared" ca="1" si="179"/>
        <v/>
      </c>
      <c r="CM1846" s="641"/>
      <c r="CO1846" s="136" t="str">
        <f t="shared" ca="1" si="180"/>
        <v/>
      </c>
      <c r="CP1846" s="641" t="str">
        <f t="shared" ca="1" si="181"/>
        <v/>
      </c>
      <c r="CQ1846" s="641"/>
      <c r="CR1846" s="641" t="str">
        <f t="shared" ca="1" si="182"/>
        <v/>
      </c>
      <c r="CS1846" s="641"/>
      <c r="CT1846" s="641" t="str">
        <f t="shared" ca="1" si="183"/>
        <v/>
      </c>
      <c r="CU1846" s="641"/>
      <c r="CV1846" s="641" t="str">
        <f t="shared" ca="1" si="184"/>
        <v/>
      </c>
      <c r="CW1846" s="641"/>
      <c r="CY1846" s="136" t="str">
        <f t="shared" ca="1" si="185"/>
        <v/>
      </c>
      <c r="CZ1846" s="641" t="str">
        <f t="shared" ca="1" si="186"/>
        <v/>
      </c>
      <c r="DA1846" s="641"/>
      <c r="DB1846" s="641" t="str">
        <f t="shared" ca="1" si="187"/>
        <v/>
      </c>
      <c r="DC1846" s="641"/>
      <c r="DD1846" s="641" t="str">
        <f t="shared" ca="1" si="188"/>
        <v/>
      </c>
      <c r="DE1846" s="641"/>
      <c r="DF1846" s="641" t="str">
        <f t="shared" ca="1" si="189"/>
        <v/>
      </c>
      <c r="DG1846" s="641"/>
      <c r="DI1846" s="136" t="str">
        <f t="shared" ca="1" si="190"/>
        <v/>
      </c>
      <c r="DJ1846" s="641" t="str">
        <f t="shared" ca="1" si="191"/>
        <v/>
      </c>
      <c r="DK1846" s="641"/>
      <c r="DL1846" s="641" t="str">
        <f t="shared" ca="1" si="192"/>
        <v/>
      </c>
      <c r="DM1846" s="641"/>
      <c r="DN1846" s="641" t="str">
        <f t="shared" ca="1" si="193"/>
        <v/>
      </c>
      <c r="DO1846" s="641"/>
      <c r="DP1846" s="641" t="str">
        <f t="shared" ca="1" si="194"/>
        <v/>
      </c>
      <c r="DQ1846" s="641"/>
      <c r="DS1846" s="136" t="str">
        <f t="shared" ca="1" si="195"/>
        <v/>
      </c>
      <c r="DT1846" s="641" t="str">
        <f t="shared" ca="1" si="196"/>
        <v/>
      </c>
      <c r="DU1846" s="641"/>
      <c r="DV1846" s="641" t="str">
        <f t="shared" ca="1" si="197"/>
        <v/>
      </c>
      <c r="DW1846" s="641"/>
      <c r="DX1846" s="641" t="str">
        <f t="shared" ca="1" si="198"/>
        <v/>
      </c>
      <c r="DY1846" s="641"/>
      <c r="DZ1846" s="641" t="str">
        <f t="shared" ca="1" si="199"/>
        <v/>
      </c>
      <c r="EA1846" s="641"/>
      <c r="EC1846" s="136" t="str">
        <f t="shared" ca="1" si="200"/>
        <v/>
      </c>
      <c r="ED1846" s="641" t="str">
        <f t="shared" ca="1" si="201"/>
        <v/>
      </c>
      <c r="EE1846" s="641"/>
      <c r="EF1846" s="641" t="str">
        <f t="shared" ca="1" si="202"/>
        <v/>
      </c>
      <c r="EG1846" s="641"/>
      <c r="EH1846" s="641" t="str">
        <f t="shared" ca="1" si="203"/>
        <v/>
      </c>
      <c r="EI1846" s="641"/>
      <c r="EJ1846" s="641" t="str">
        <f t="shared" ca="1" si="204"/>
        <v/>
      </c>
      <c r="EK1846" s="641"/>
      <c r="EM1846" s="136" t="str">
        <f t="shared" ca="1" si="205"/>
        <v/>
      </c>
      <c r="EN1846" s="641" t="str">
        <f t="shared" ca="1" si="206"/>
        <v/>
      </c>
      <c r="EO1846" s="641"/>
      <c r="EP1846" s="641" t="str">
        <f t="shared" ca="1" si="207"/>
        <v/>
      </c>
      <c r="EQ1846" s="641"/>
      <c r="ER1846" s="641" t="str">
        <f t="shared" ca="1" si="208"/>
        <v/>
      </c>
      <c r="ES1846" s="641"/>
      <c r="ET1846" s="641" t="str">
        <f t="shared" ca="1" si="209"/>
        <v/>
      </c>
      <c r="EU1846" s="641"/>
      <c r="EW1846" s="136" t="str">
        <f t="shared" ca="1" si="210"/>
        <v/>
      </c>
      <c r="EX1846" s="641" t="str">
        <f t="shared" ca="1" si="211"/>
        <v/>
      </c>
      <c r="EY1846" s="641"/>
      <c r="EZ1846" s="641" t="str">
        <f t="shared" ca="1" si="212"/>
        <v/>
      </c>
      <c r="FA1846" s="641"/>
      <c r="FB1846" s="641" t="str">
        <f t="shared" ca="1" si="213"/>
        <v/>
      </c>
      <c r="FC1846" s="641"/>
      <c r="FD1846" s="641" t="str">
        <f t="shared" ca="1" si="214"/>
        <v/>
      </c>
      <c r="FE1846" s="641"/>
      <c r="FG1846" s="136" t="str">
        <f t="shared" ca="1" si="215"/>
        <v/>
      </c>
      <c r="FH1846" s="641" t="str">
        <f t="shared" ca="1" si="216"/>
        <v/>
      </c>
      <c r="FI1846" s="641"/>
      <c r="FJ1846" s="641" t="str">
        <f t="shared" ca="1" si="217"/>
        <v/>
      </c>
      <c r="FK1846" s="641"/>
      <c r="FL1846" s="641" t="str">
        <f t="shared" ca="1" si="218"/>
        <v/>
      </c>
      <c r="FM1846" s="641"/>
      <c r="FN1846" s="641" t="str">
        <f t="shared" ca="1" si="219"/>
        <v/>
      </c>
      <c r="FO1846" s="641"/>
    </row>
    <row r="1847" spans="1:171" hidden="1">
      <c r="A1847" s="19">
        <v>38</v>
      </c>
      <c r="B1847" s="19" t="str">
        <f ca="1">IF(ISERROR(INDEX(WS,ROWS($A$1810:$A1847))),"",MID(INDEX(WS,ROWS($A$1810:$A1847)), FIND("]",INDEX(WS,ROWS($A$1810:$A1847)))+1,32))&amp;T(NOW())</f>
        <v/>
      </c>
      <c r="C1847" s="136" t="str">
        <f t="shared" ca="1" si="220"/>
        <v/>
      </c>
      <c r="D1847" s="641" t="str">
        <f t="shared" ca="1" si="129"/>
        <v/>
      </c>
      <c r="E1847" s="641"/>
      <c r="F1847" s="641" t="str">
        <f t="shared" ca="1" si="130"/>
        <v/>
      </c>
      <c r="G1847" s="641"/>
      <c r="H1847" s="641" t="str">
        <f t="shared" ca="1" si="131"/>
        <v/>
      </c>
      <c r="I1847" s="641"/>
      <c r="J1847" s="641" t="str">
        <f t="shared" ca="1" si="132"/>
        <v/>
      </c>
      <c r="K1847" s="641"/>
      <c r="L1847" s="210"/>
      <c r="M1847" s="136" t="str">
        <f t="shared" ca="1" si="134"/>
        <v/>
      </c>
      <c r="N1847" s="641" t="str">
        <f t="shared" ca="1" si="135"/>
        <v/>
      </c>
      <c r="O1847" s="641"/>
      <c r="P1847" s="641" t="str">
        <f t="shared" ca="1" si="136"/>
        <v/>
      </c>
      <c r="Q1847" s="641"/>
      <c r="R1847" s="641" t="str">
        <f t="shared" ca="1" si="137"/>
        <v/>
      </c>
      <c r="S1847" s="641"/>
      <c r="T1847" s="641" t="str">
        <f t="shared" ca="1" si="138"/>
        <v/>
      </c>
      <c r="U1847" s="641"/>
      <c r="V1847" s="19" t="str">
        <f t="shared" ca="1" si="139"/>
        <v/>
      </c>
      <c r="W1847" s="136" t="str">
        <f t="shared" ca="1" si="140"/>
        <v/>
      </c>
      <c r="X1847" s="641" t="str">
        <f t="shared" ca="1" si="141"/>
        <v/>
      </c>
      <c r="Y1847" s="641"/>
      <c r="Z1847" s="641" t="str">
        <f t="shared" ca="1" si="142"/>
        <v/>
      </c>
      <c r="AA1847" s="641"/>
      <c r="AB1847" s="641" t="str">
        <f t="shared" ca="1" si="143"/>
        <v/>
      </c>
      <c r="AC1847" s="641"/>
      <c r="AD1847" s="641" t="str">
        <f t="shared" ca="1" si="144"/>
        <v/>
      </c>
      <c r="AE1847" s="641"/>
      <c r="AF1847" s="19" t="str">
        <f t="shared" ca="1" si="145"/>
        <v/>
      </c>
      <c r="AG1847" s="136" t="str">
        <f t="shared" ca="1" si="146"/>
        <v/>
      </c>
      <c r="AH1847" s="641" t="str">
        <f t="shared" ca="1" si="147"/>
        <v/>
      </c>
      <c r="AI1847" s="641"/>
      <c r="AJ1847" s="641" t="str">
        <f t="shared" ca="1" si="148"/>
        <v/>
      </c>
      <c r="AK1847" s="641"/>
      <c r="AL1847" s="641" t="str">
        <f t="shared" ca="1" si="149"/>
        <v/>
      </c>
      <c r="AM1847" s="641"/>
      <c r="AN1847" s="641" t="str">
        <f t="shared" ca="1" si="150"/>
        <v/>
      </c>
      <c r="AO1847" s="641"/>
      <c r="AP1847" s="19" t="str">
        <f t="shared" ca="1" si="151"/>
        <v/>
      </c>
      <c r="AQ1847" s="136" t="str">
        <f t="shared" ca="1" si="152"/>
        <v/>
      </c>
      <c r="AR1847" s="641" t="str">
        <f t="shared" ca="1" si="153"/>
        <v/>
      </c>
      <c r="AS1847" s="641"/>
      <c r="AT1847" s="641" t="str">
        <f t="shared" ca="1" si="154"/>
        <v/>
      </c>
      <c r="AU1847" s="641"/>
      <c r="AV1847" s="641" t="str">
        <f t="shared" ca="1" si="155"/>
        <v/>
      </c>
      <c r="AW1847" s="641"/>
      <c r="AX1847" s="641" t="str">
        <f t="shared" ca="1" si="156"/>
        <v/>
      </c>
      <c r="AY1847" s="641"/>
      <c r="AZ1847" s="19" t="str">
        <f t="shared" ca="1" si="157"/>
        <v/>
      </c>
      <c r="BA1847" s="136" t="str">
        <f t="shared" ca="1" si="158"/>
        <v/>
      </c>
      <c r="BB1847" s="641" t="str">
        <f t="shared" ca="1" si="159"/>
        <v/>
      </c>
      <c r="BC1847" s="641"/>
      <c r="BD1847" s="641" t="str">
        <f t="shared" ca="1" si="160"/>
        <v/>
      </c>
      <c r="BE1847" s="641"/>
      <c r="BF1847" s="641" t="str">
        <f t="shared" ca="1" si="161"/>
        <v/>
      </c>
      <c r="BG1847" s="641"/>
      <c r="BH1847" s="641" t="str">
        <f t="shared" ca="1" si="162"/>
        <v/>
      </c>
      <c r="BI1847" s="641"/>
      <c r="BJ1847" s="19" t="str">
        <f t="shared" ca="1" si="163"/>
        <v/>
      </c>
      <c r="BK1847" s="136" t="str">
        <f t="shared" ca="1" si="164"/>
        <v/>
      </c>
      <c r="BL1847" s="641" t="str">
        <f t="shared" ca="1" si="165"/>
        <v/>
      </c>
      <c r="BM1847" s="641"/>
      <c r="BN1847" s="641" t="str">
        <f t="shared" ca="1" si="166"/>
        <v/>
      </c>
      <c r="BO1847" s="641"/>
      <c r="BP1847" s="641" t="str">
        <f t="shared" ca="1" si="167"/>
        <v/>
      </c>
      <c r="BQ1847" s="641"/>
      <c r="BR1847" s="641" t="str">
        <f t="shared" ca="1" si="221"/>
        <v/>
      </c>
      <c r="BS1847" s="641"/>
      <c r="BT1847" s="19" t="str">
        <f t="shared" ca="1" si="169"/>
        <v/>
      </c>
      <c r="BU1847" s="136" t="str">
        <f t="shared" ca="1" si="170"/>
        <v/>
      </c>
      <c r="BV1847" s="641" t="str">
        <f t="shared" ca="1" si="171"/>
        <v/>
      </c>
      <c r="BW1847" s="641"/>
      <c r="BX1847" s="641" t="str">
        <f t="shared" ca="1" si="172"/>
        <v/>
      </c>
      <c r="BY1847" s="641"/>
      <c r="BZ1847" s="641" t="str">
        <f t="shared" ca="1" si="173"/>
        <v/>
      </c>
      <c r="CA1847" s="641"/>
      <c r="CB1847" s="641" t="str">
        <f t="shared" ca="1" si="174"/>
        <v/>
      </c>
      <c r="CC1847" s="641"/>
      <c r="CE1847" s="136" t="str">
        <f t="shared" ca="1" si="175"/>
        <v/>
      </c>
      <c r="CF1847" s="641" t="str">
        <f t="shared" ca="1" si="176"/>
        <v/>
      </c>
      <c r="CG1847" s="641"/>
      <c r="CH1847" s="641" t="str">
        <f t="shared" ca="1" si="177"/>
        <v/>
      </c>
      <c r="CI1847" s="641"/>
      <c r="CJ1847" s="641" t="str">
        <f t="shared" ca="1" si="178"/>
        <v/>
      </c>
      <c r="CK1847" s="641"/>
      <c r="CL1847" s="641" t="str">
        <f t="shared" ca="1" si="179"/>
        <v/>
      </c>
      <c r="CM1847" s="641"/>
      <c r="CO1847" s="136" t="str">
        <f t="shared" ca="1" si="180"/>
        <v/>
      </c>
      <c r="CP1847" s="641" t="str">
        <f t="shared" ca="1" si="181"/>
        <v/>
      </c>
      <c r="CQ1847" s="641"/>
      <c r="CR1847" s="641" t="str">
        <f t="shared" ca="1" si="182"/>
        <v/>
      </c>
      <c r="CS1847" s="641"/>
      <c r="CT1847" s="641" t="str">
        <f t="shared" ca="1" si="183"/>
        <v/>
      </c>
      <c r="CU1847" s="641"/>
      <c r="CV1847" s="641" t="str">
        <f t="shared" ca="1" si="184"/>
        <v/>
      </c>
      <c r="CW1847" s="641"/>
      <c r="CY1847" s="136" t="str">
        <f t="shared" ca="1" si="185"/>
        <v/>
      </c>
      <c r="CZ1847" s="641" t="str">
        <f t="shared" ca="1" si="186"/>
        <v/>
      </c>
      <c r="DA1847" s="641"/>
      <c r="DB1847" s="641" t="str">
        <f t="shared" ca="1" si="187"/>
        <v/>
      </c>
      <c r="DC1847" s="641"/>
      <c r="DD1847" s="641" t="str">
        <f t="shared" ca="1" si="188"/>
        <v/>
      </c>
      <c r="DE1847" s="641"/>
      <c r="DF1847" s="641" t="str">
        <f t="shared" ca="1" si="189"/>
        <v/>
      </c>
      <c r="DG1847" s="641"/>
      <c r="DI1847" s="136" t="str">
        <f t="shared" ca="1" si="190"/>
        <v/>
      </c>
      <c r="DJ1847" s="641" t="str">
        <f t="shared" ca="1" si="191"/>
        <v/>
      </c>
      <c r="DK1847" s="641"/>
      <c r="DL1847" s="641" t="str">
        <f t="shared" ca="1" si="192"/>
        <v/>
      </c>
      <c r="DM1847" s="641"/>
      <c r="DN1847" s="641" t="str">
        <f t="shared" ca="1" si="193"/>
        <v/>
      </c>
      <c r="DO1847" s="641"/>
      <c r="DP1847" s="641" t="str">
        <f t="shared" ca="1" si="194"/>
        <v/>
      </c>
      <c r="DQ1847" s="641"/>
      <c r="DS1847" s="136" t="str">
        <f t="shared" ca="1" si="195"/>
        <v/>
      </c>
      <c r="DT1847" s="641" t="str">
        <f t="shared" ca="1" si="196"/>
        <v/>
      </c>
      <c r="DU1847" s="641"/>
      <c r="DV1847" s="641" t="str">
        <f t="shared" ca="1" si="197"/>
        <v/>
      </c>
      <c r="DW1847" s="641"/>
      <c r="DX1847" s="641" t="str">
        <f t="shared" ca="1" si="198"/>
        <v/>
      </c>
      <c r="DY1847" s="641"/>
      <c r="DZ1847" s="641" t="str">
        <f t="shared" ca="1" si="199"/>
        <v/>
      </c>
      <c r="EA1847" s="641"/>
      <c r="EC1847" s="136" t="str">
        <f t="shared" ca="1" si="200"/>
        <v/>
      </c>
      <c r="ED1847" s="641" t="str">
        <f t="shared" ca="1" si="201"/>
        <v/>
      </c>
      <c r="EE1847" s="641"/>
      <c r="EF1847" s="641" t="str">
        <f t="shared" ca="1" si="202"/>
        <v/>
      </c>
      <c r="EG1847" s="641"/>
      <c r="EH1847" s="641" t="str">
        <f t="shared" ca="1" si="203"/>
        <v/>
      </c>
      <c r="EI1847" s="641"/>
      <c r="EJ1847" s="641" t="str">
        <f t="shared" ca="1" si="204"/>
        <v/>
      </c>
      <c r="EK1847" s="641"/>
      <c r="EM1847" s="136" t="str">
        <f t="shared" ca="1" si="205"/>
        <v/>
      </c>
      <c r="EN1847" s="641" t="str">
        <f t="shared" ca="1" si="206"/>
        <v/>
      </c>
      <c r="EO1847" s="641"/>
      <c r="EP1847" s="641" t="str">
        <f t="shared" ca="1" si="207"/>
        <v/>
      </c>
      <c r="EQ1847" s="641"/>
      <c r="ER1847" s="641" t="str">
        <f t="shared" ca="1" si="208"/>
        <v/>
      </c>
      <c r="ES1847" s="641"/>
      <c r="ET1847" s="641" t="str">
        <f t="shared" ca="1" si="209"/>
        <v/>
      </c>
      <c r="EU1847" s="641"/>
      <c r="EW1847" s="136" t="str">
        <f t="shared" ca="1" si="210"/>
        <v/>
      </c>
      <c r="EX1847" s="641" t="str">
        <f t="shared" ca="1" si="211"/>
        <v/>
      </c>
      <c r="EY1847" s="641"/>
      <c r="EZ1847" s="641" t="str">
        <f t="shared" ca="1" si="212"/>
        <v/>
      </c>
      <c r="FA1847" s="641"/>
      <c r="FB1847" s="641" t="str">
        <f t="shared" ca="1" si="213"/>
        <v/>
      </c>
      <c r="FC1847" s="641"/>
      <c r="FD1847" s="641" t="str">
        <f t="shared" ca="1" si="214"/>
        <v/>
      </c>
      <c r="FE1847" s="641"/>
      <c r="FG1847" s="136" t="str">
        <f t="shared" ca="1" si="215"/>
        <v/>
      </c>
      <c r="FH1847" s="641" t="str">
        <f t="shared" ca="1" si="216"/>
        <v/>
      </c>
      <c r="FI1847" s="641"/>
      <c r="FJ1847" s="641" t="str">
        <f t="shared" ca="1" si="217"/>
        <v/>
      </c>
      <c r="FK1847" s="641"/>
      <c r="FL1847" s="641" t="str">
        <f t="shared" ca="1" si="218"/>
        <v/>
      </c>
      <c r="FM1847" s="641"/>
      <c r="FN1847" s="641" t="str">
        <f t="shared" ca="1" si="219"/>
        <v/>
      </c>
      <c r="FO1847" s="641"/>
    </row>
    <row r="1848" spans="1:171" hidden="1">
      <c r="A1848" s="19">
        <v>39</v>
      </c>
      <c r="B1848" s="19" t="str">
        <f ca="1">IF(ISERROR(INDEX(WS,ROWS($A$1810:$A1848))),"",MID(INDEX(WS,ROWS($A$1810:$A1848)), FIND("]",INDEX(WS,ROWS($A$1810:$A1848)))+1,32))&amp;T(NOW())</f>
        <v/>
      </c>
      <c r="C1848" s="136" t="str">
        <f t="shared" ca="1" si="220"/>
        <v/>
      </c>
      <c r="D1848" s="641" t="str">
        <f t="shared" ca="1" si="129"/>
        <v/>
      </c>
      <c r="E1848" s="641"/>
      <c r="F1848" s="641" t="str">
        <f t="shared" ca="1" si="130"/>
        <v/>
      </c>
      <c r="G1848" s="641"/>
      <c r="H1848" s="641" t="str">
        <f t="shared" ca="1" si="131"/>
        <v/>
      </c>
      <c r="I1848" s="641"/>
      <c r="J1848" s="641" t="str">
        <f t="shared" ca="1" si="132"/>
        <v/>
      </c>
      <c r="K1848" s="641"/>
      <c r="L1848" s="210"/>
      <c r="M1848" s="136" t="str">
        <f t="shared" ca="1" si="134"/>
        <v/>
      </c>
      <c r="N1848" s="641" t="str">
        <f t="shared" ca="1" si="135"/>
        <v/>
      </c>
      <c r="O1848" s="641"/>
      <c r="P1848" s="641" t="str">
        <f t="shared" ca="1" si="136"/>
        <v/>
      </c>
      <c r="Q1848" s="641"/>
      <c r="R1848" s="641" t="str">
        <f t="shared" ca="1" si="137"/>
        <v/>
      </c>
      <c r="S1848" s="641"/>
      <c r="T1848" s="641" t="str">
        <f t="shared" ca="1" si="138"/>
        <v/>
      </c>
      <c r="U1848" s="641"/>
      <c r="V1848" s="19" t="str">
        <f t="shared" ca="1" si="139"/>
        <v/>
      </c>
      <c r="W1848" s="136" t="str">
        <f t="shared" ca="1" si="140"/>
        <v/>
      </c>
      <c r="X1848" s="641" t="str">
        <f t="shared" ca="1" si="141"/>
        <v/>
      </c>
      <c r="Y1848" s="641"/>
      <c r="Z1848" s="641" t="str">
        <f t="shared" ca="1" si="142"/>
        <v/>
      </c>
      <c r="AA1848" s="641"/>
      <c r="AB1848" s="641" t="str">
        <f t="shared" ca="1" si="143"/>
        <v/>
      </c>
      <c r="AC1848" s="641"/>
      <c r="AD1848" s="641" t="str">
        <f t="shared" ca="1" si="144"/>
        <v/>
      </c>
      <c r="AE1848" s="641"/>
      <c r="AF1848" s="19" t="str">
        <f t="shared" ca="1" si="145"/>
        <v/>
      </c>
      <c r="AG1848" s="136" t="str">
        <f t="shared" ca="1" si="146"/>
        <v/>
      </c>
      <c r="AH1848" s="641" t="str">
        <f t="shared" ca="1" si="147"/>
        <v/>
      </c>
      <c r="AI1848" s="641"/>
      <c r="AJ1848" s="641" t="str">
        <f t="shared" ca="1" si="148"/>
        <v/>
      </c>
      <c r="AK1848" s="641"/>
      <c r="AL1848" s="641" t="str">
        <f t="shared" ca="1" si="149"/>
        <v/>
      </c>
      <c r="AM1848" s="641"/>
      <c r="AN1848" s="641" t="str">
        <f t="shared" ca="1" si="150"/>
        <v/>
      </c>
      <c r="AO1848" s="641"/>
      <c r="AP1848" s="19" t="str">
        <f t="shared" ca="1" si="151"/>
        <v/>
      </c>
      <c r="AQ1848" s="136" t="str">
        <f t="shared" ca="1" si="152"/>
        <v/>
      </c>
      <c r="AR1848" s="641" t="str">
        <f t="shared" ca="1" si="153"/>
        <v/>
      </c>
      <c r="AS1848" s="641"/>
      <c r="AT1848" s="641" t="str">
        <f t="shared" ca="1" si="154"/>
        <v/>
      </c>
      <c r="AU1848" s="641"/>
      <c r="AV1848" s="641" t="str">
        <f t="shared" ca="1" si="155"/>
        <v/>
      </c>
      <c r="AW1848" s="641"/>
      <c r="AX1848" s="641" t="str">
        <f t="shared" ca="1" si="156"/>
        <v/>
      </c>
      <c r="AY1848" s="641"/>
      <c r="AZ1848" s="19" t="str">
        <f t="shared" ca="1" si="157"/>
        <v/>
      </c>
      <c r="BA1848" s="136" t="str">
        <f t="shared" ca="1" si="158"/>
        <v/>
      </c>
      <c r="BB1848" s="641" t="str">
        <f t="shared" ca="1" si="159"/>
        <v/>
      </c>
      <c r="BC1848" s="641"/>
      <c r="BD1848" s="641" t="str">
        <f t="shared" ca="1" si="160"/>
        <v/>
      </c>
      <c r="BE1848" s="641"/>
      <c r="BF1848" s="641" t="str">
        <f t="shared" ca="1" si="161"/>
        <v/>
      </c>
      <c r="BG1848" s="641"/>
      <c r="BH1848" s="641" t="str">
        <f t="shared" ca="1" si="162"/>
        <v/>
      </c>
      <c r="BI1848" s="641"/>
      <c r="BJ1848" s="19" t="str">
        <f t="shared" ca="1" si="163"/>
        <v/>
      </c>
      <c r="BK1848" s="136" t="str">
        <f t="shared" ca="1" si="164"/>
        <v/>
      </c>
      <c r="BL1848" s="641" t="str">
        <f t="shared" ca="1" si="165"/>
        <v/>
      </c>
      <c r="BM1848" s="641"/>
      <c r="BN1848" s="641" t="str">
        <f t="shared" ca="1" si="166"/>
        <v/>
      </c>
      <c r="BO1848" s="641"/>
      <c r="BP1848" s="641" t="str">
        <f t="shared" ca="1" si="167"/>
        <v/>
      </c>
      <c r="BQ1848" s="641"/>
      <c r="BR1848" s="641" t="str">
        <f t="shared" ca="1" si="221"/>
        <v/>
      </c>
      <c r="BS1848" s="641"/>
      <c r="BT1848" s="19" t="str">
        <f t="shared" ca="1" si="169"/>
        <v/>
      </c>
      <c r="BU1848" s="136" t="str">
        <f t="shared" ca="1" si="170"/>
        <v/>
      </c>
      <c r="BV1848" s="641" t="str">
        <f t="shared" ca="1" si="171"/>
        <v/>
      </c>
      <c r="BW1848" s="641"/>
      <c r="BX1848" s="641" t="str">
        <f t="shared" ca="1" si="172"/>
        <v/>
      </c>
      <c r="BY1848" s="641"/>
      <c r="BZ1848" s="641" t="str">
        <f t="shared" ca="1" si="173"/>
        <v/>
      </c>
      <c r="CA1848" s="641"/>
      <c r="CB1848" s="641" t="str">
        <f t="shared" ca="1" si="174"/>
        <v/>
      </c>
      <c r="CC1848" s="641"/>
      <c r="CE1848" s="136" t="str">
        <f t="shared" ca="1" si="175"/>
        <v/>
      </c>
      <c r="CF1848" s="641" t="str">
        <f t="shared" ca="1" si="176"/>
        <v/>
      </c>
      <c r="CG1848" s="641"/>
      <c r="CH1848" s="641" t="str">
        <f t="shared" ca="1" si="177"/>
        <v/>
      </c>
      <c r="CI1848" s="641"/>
      <c r="CJ1848" s="641" t="str">
        <f t="shared" ca="1" si="178"/>
        <v/>
      </c>
      <c r="CK1848" s="641"/>
      <c r="CL1848" s="641" t="str">
        <f t="shared" ca="1" si="179"/>
        <v/>
      </c>
      <c r="CM1848" s="641"/>
      <c r="CO1848" s="136" t="str">
        <f t="shared" ca="1" si="180"/>
        <v/>
      </c>
      <c r="CP1848" s="641" t="str">
        <f t="shared" ca="1" si="181"/>
        <v/>
      </c>
      <c r="CQ1848" s="641"/>
      <c r="CR1848" s="641" t="str">
        <f t="shared" ca="1" si="182"/>
        <v/>
      </c>
      <c r="CS1848" s="641"/>
      <c r="CT1848" s="641" t="str">
        <f t="shared" ca="1" si="183"/>
        <v/>
      </c>
      <c r="CU1848" s="641"/>
      <c r="CV1848" s="641" t="str">
        <f t="shared" ca="1" si="184"/>
        <v/>
      </c>
      <c r="CW1848" s="641"/>
      <c r="CY1848" s="136" t="str">
        <f t="shared" ca="1" si="185"/>
        <v/>
      </c>
      <c r="CZ1848" s="641" t="str">
        <f t="shared" ca="1" si="186"/>
        <v/>
      </c>
      <c r="DA1848" s="641"/>
      <c r="DB1848" s="641" t="str">
        <f t="shared" ca="1" si="187"/>
        <v/>
      </c>
      <c r="DC1848" s="641"/>
      <c r="DD1848" s="641" t="str">
        <f t="shared" ca="1" si="188"/>
        <v/>
      </c>
      <c r="DE1848" s="641"/>
      <c r="DF1848" s="641" t="str">
        <f t="shared" ca="1" si="189"/>
        <v/>
      </c>
      <c r="DG1848" s="641"/>
      <c r="DI1848" s="136" t="str">
        <f t="shared" ca="1" si="190"/>
        <v/>
      </c>
      <c r="DJ1848" s="641" t="str">
        <f t="shared" ca="1" si="191"/>
        <v/>
      </c>
      <c r="DK1848" s="641"/>
      <c r="DL1848" s="641" t="str">
        <f t="shared" ca="1" si="192"/>
        <v/>
      </c>
      <c r="DM1848" s="641"/>
      <c r="DN1848" s="641" t="str">
        <f t="shared" ca="1" si="193"/>
        <v/>
      </c>
      <c r="DO1848" s="641"/>
      <c r="DP1848" s="641" t="str">
        <f t="shared" ca="1" si="194"/>
        <v/>
      </c>
      <c r="DQ1848" s="641"/>
      <c r="DS1848" s="136" t="str">
        <f t="shared" ca="1" si="195"/>
        <v/>
      </c>
      <c r="DT1848" s="641" t="str">
        <f t="shared" ca="1" si="196"/>
        <v/>
      </c>
      <c r="DU1848" s="641"/>
      <c r="DV1848" s="641" t="str">
        <f t="shared" ca="1" si="197"/>
        <v/>
      </c>
      <c r="DW1848" s="641"/>
      <c r="DX1848" s="641" t="str">
        <f t="shared" ca="1" si="198"/>
        <v/>
      </c>
      <c r="DY1848" s="641"/>
      <c r="DZ1848" s="641" t="str">
        <f t="shared" ca="1" si="199"/>
        <v/>
      </c>
      <c r="EA1848" s="641"/>
      <c r="EC1848" s="136" t="str">
        <f t="shared" ca="1" si="200"/>
        <v/>
      </c>
      <c r="ED1848" s="641" t="str">
        <f t="shared" ca="1" si="201"/>
        <v/>
      </c>
      <c r="EE1848" s="641"/>
      <c r="EF1848" s="641" t="str">
        <f t="shared" ca="1" si="202"/>
        <v/>
      </c>
      <c r="EG1848" s="641"/>
      <c r="EH1848" s="641" t="str">
        <f t="shared" ca="1" si="203"/>
        <v/>
      </c>
      <c r="EI1848" s="641"/>
      <c r="EJ1848" s="641" t="str">
        <f t="shared" ca="1" si="204"/>
        <v/>
      </c>
      <c r="EK1848" s="641"/>
      <c r="EM1848" s="136" t="str">
        <f t="shared" ca="1" si="205"/>
        <v/>
      </c>
      <c r="EN1848" s="641" t="str">
        <f t="shared" ca="1" si="206"/>
        <v/>
      </c>
      <c r="EO1848" s="641"/>
      <c r="EP1848" s="641" t="str">
        <f t="shared" ca="1" si="207"/>
        <v/>
      </c>
      <c r="EQ1848" s="641"/>
      <c r="ER1848" s="641" t="str">
        <f t="shared" ca="1" si="208"/>
        <v/>
      </c>
      <c r="ES1848" s="641"/>
      <c r="ET1848" s="641" t="str">
        <f t="shared" ca="1" si="209"/>
        <v/>
      </c>
      <c r="EU1848" s="641"/>
      <c r="EW1848" s="136" t="str">
        <f t="shared" ca="1" si="210"/>
        <v/>
      </c>
      <c r="EX1848" s="641" t="str">
        <f t="shared" ca="1" si="211"/>
        <v/>
      </c>
      <c r="EY1848" s="641"/>
      <c r="EZ1848" s="641" t="str">
        <f t="shared" ca="1" si="212"/>
        <v/>
      </c>
      <c r="FA1848" s="641"/>
      <c r="FB1848" s="641" t="str">
        <f t="shared" ca="1" si="213"/>
        <v/>
      </c>
      <c r="FC1848" s="641"/>
      <c r="FD1848" s="641" t="str">
        <f t="shared" ca="1" si="214"/>
        <v/>
      </c>
      <c r="FE1848" s="641"/>
      <c r="FG1848" s="136" t="str">
        <f t="shared" ca="1" si="215"/>
        <v/>
      </c>
      <c r="FH1848" s="641" t="str">
        <f t="shared" ca="1" si="216"/>
        <v/>
      </c>
      <c r="FI1848" s="641"/>
      <c r="FJ1848" s="641" t="str">
        <f t="shared" ca="1" si="217"/>
        <v/>
      </c>
      <c r="FK1848" s="641"/>
      <c r="FL1848" s="641" t="str">
        <f t="shared" ca="1" si="218"/>
        <v/>
      </c>
      <c r="FM1848" s="641"/>
      <c r="FN1848" s="641" t="str">
        <f t="shared" ca="1" si="219"/>
        <v/>
      </c>
      <c r="FO1848" s="641"/>
    </row>
    <row r="1849" spans="1:171" hidden="1">
      <c r="A1849" s="19">
        <v>40</v>
      </c>
      <c r="B1849" s="19" t="str">
        <f ca="1">IF(ISERROR(INDEX(WS,ROWS($A$1810:$A1849))),"",MID(INDEX(WS,ROWS($A$1810:$A1849)), FIND("]",INDEX(WS,ROWS($A$1810:$A1849)))+1,32))&amp;T(NOW())</f>
        <v/>
      </c>
      <c r="C1849" s="136" t="str">
        <f t="shared" ca="1" si="220"/>
        <v/>
      </c>
      <c r="D1849" s="641" t="str">
        <f t="shared" ca="1" si="129"/>
        <v/>
      </c>
      <c r="E1849" s="641"/>
      <c r="F1849" s="641" t="str">
        <f t="shared" ca="1" si="130"/>
        <v/>
      </c>
      <c r="G1849" s="641"/>
      <c r="H1849" s="641" t="str">
        <f t="shared" ca="1" si="131"/>
        <v/>
      </c>
      <c r="I1849" s="641"/>
      <c r="J1849" s="641" t="str">
        <f t="shared" ca="1" si="132"/>
        <v/>
      </c>
      <c r="K1849" s="641"/>
      <c r="L1849" s="210"/>
      <c r="M1849" s="136" t="str">
        <f t="shared" ca="1" si="134"/>
        <v/>
      </c>
      <c r="N1849" s="641" t="str">
        <f t="shared" ca="1" si="135"/>
        <v/>
      </c>
      <c r="O1849" s="641"/>
      <c r="P1849" s="641" t="str">
        <f t="shared" ca="1" si="136"/>
        <v/>
      </c>
      <c r="Q1849" s="641"/>
      <c r="R1849" s="641" t="str">
        <f t="shared" ca="1" si="137"/>
        <v/>
      </c>
      <c r="S1849" s="641"/>
      <c r="T1849" s="641" t="str">
        <f t="shared" ca="1" si="138"/>
        <v/>
      </c>
      <c r="U1849" s="641"/>
      <c r="V1849" s="19" t="str">
        <f t="shared" ca="1" si="139"/>
        <v/>
      </c>
      <c r="W1849" s="136" t="str">
        <f t="shared" ca="1" si="140"/>
        <v/>
      </c>
      <c r="X1849" s="641" t="str">
        <f t="shared" ca="1" si="141"/>
        <v/>
      </c>
      <c r="Y1849" s="641"/>
      <c r="Z1849" s="641" t="str">
        <f t="shared" ca="1" si="142"/>
        <v/>
      </c>
      <c r="AA1849" s="641"/>
      <c r="AB1849" s="641" t="str">
        <f t="shared" ca="1" si="143"/>
        <v/>
      </c>
      <c r="AC1849" s="641"/>
      <c r="AD1849" s="641" t="str">
        <f t="shared" ca="1" si="144"/>
        <v/>
      </c>
      <c r="AE1849" s="641"/>
      <c r="AF1849" s="19" t="str">
        <f t="shared" ca="1" si="145"/>
        <v/>
      </c>
      <c r="AG1849" s="136" t="str">
        <f t="shared" ca="1" si="146"/>
        <v/>
      </c>
      <c r="AH1849" s="641" t="str">
        <f t="shared" ca="1" si="147"/>
        <v/>
      </c>
      <c r="AI1849" s="641"/>
      <c r="AJ1849" s="641" t="str">
        <f t="shared" ca="1" si="148"/>
        <v/>
      </c>
      <c r="AK1849" s="641"/>
      <c r="AL1849" s="641" t="str">
        <f t="shared" ca="1" si="149"/>
        <v/>
      </c>
      <c r="AM1849" s="641"/>
      <c r="AN1849" s="641" t="str">
        <f t="shared" ca="1" si="150"/>
        <v/>
      </c>
      <c r="AO1849" s="641"/>
      <c r="AP1849" s="19" t="str">
        <f t="shared" ca="1" si="151"/>
        <v/>
      </c>
      <c r="AQ1849" s="136" t="str">
        <f t="shared" ca="1" si="152"/>
        <v/>
      </c>
      <c r="AR1849" s="641" t="str">
        <f t="shared" ca="1" si="153"/>
        <v/>
      </c>
      <c r="AS1849" s="641"/>
      <c r="AT1849" s="641" t="str">
        <f t="shared" ca="1" si="154"/>
        <v/>
      </c>
      <c r="AU1849" s="641"/>
      <c r="AV1849" s="641" t="str">
        <f t="shared" ca="1" si="155"/>
        <v/>
      </c>
      <c r="AW1849" s="641"/>
      <c r="AX1849" s="641" t="str">
        <f t="shared" ca="1" si="156"/>
        <v/>
      </c>
      <c r="AY1849" s="641"/>
      <c r="AZ1849" s="19" t="str">
        <f t="shared" ca="1" si="157"/>
        <v/>
      </c>
      <c r="BA1849" s="136" t="str">
        <f t="shared" ca="1" si="158"/>
        <v/>
      </c>
      <c r="BB1849" s="641" t="str">
        <f t="shared" ca="1" si="159"/>
        <v/>
      </c>
      <c r="BC1849" s="641"/>
      <c r="BD1849" s="641" t="str">
        <f t="shared" ca="1" si="160"/>
        <v/>
      </c>
      <c r="BE1849" s="641"/>
      <c r="BF1849" s="641" t="str">
        <f t="shared" ca="1" si="161"/>
        <v/>
      </c>
      <c r="BG1849" s="641"/>
      <c r="BH1849" s="641" t="str">
        <f t="shared" ca="1" si="162"/>
        <v/>
      </c>
      <c r="BI1849" s="641"/>
      <c r="BJ1849" s="19" t="str">
        <f t="shared" ca="1" si="163"/>
        <v/>
      </c>
      <c r="BK1849" s="136" t="str">
        <f t="shared" ca="1" si="164"/>
        <v/>
      </c>
      <c r="BL1849" s="641" t="str">
        <f t="shared" ca="1" si="165"/>
        <v/>
      </c>
      <c r="BM1849" s="641"/>
      <c r="BN1849" s="641" t="str">
        <f t="shared" ca="1" si="166"/>
        <v/>
      </c>
      <c r="BO1849" s="641"/>
      <c r="BP1849" s="641" t="str">
        <f t="shared" ca="1" si="167"/>
        <v/>
      </c>
      <c r="BQ1849" s="641"/>
      <c r="BR1849" s="641" t="str">
        <f t="shared" ca="1" si="221"/>
        <v/>
      </c>
      <c r="BS1849" s="641"/>
      <c r="BT1849" s="19" t="str">
        <f t="shared" ca="1" si="169"/>
        <v/>
      </c>
      <c r="BU1849" s="136" t="str">
        <f t="shared" ca="1" si="170"/>
        <v/>
      </c>
      <c r="BV1849" s="641" t="str">
        <f t="shared" ca="1" si="171"/>
        <v/>
      </c>
      <c r="BW1849" s="641"/>
      <c r="BX1849" s="641" t="str">
        <f t="shared" ca="1" si="172"/>
        <v/>
      </c>
      <c r="BY1849" s="641"/>
      <c r="BZ1849" s="641" t="str">
        <f t="shared" ca="1" si="173"/>
        <v/>
      </c>
      <c r="CA1849" s="641"/>
      <c r="CB1849" s="641" t="str">
        <f t="shared" ca="1" si="174"/>
        <v/>
      </c>
      <c r="CC1849" s="641"/>
      <c r="CE1849" s="136" t="str">
        <f t="shared" ca="1" si="175"/>
        <v/>
      </c>
      <c r="CF1849" s="641" t="str">
        <f t="shared" ca="1" si="176"/>
        <v/>
      </c>
      <c r="CG1849" s="641"/>
      <c r="CH1849" s="641" t="str">
        <f t="shared" ca="1" si="177"/>
        <v/>
      </c>
      <c r="CI1849" s="641"/>
      <c r="CJ1849" s="641" t="str">
        <f t="shared" ca="1" si="178"/>
        <v/>
      </c>
      <c r="CK1849" s="641"/>
      <c r="CL1849" s="641" t="str">
        <f t="shared" ca="1" si="179"/>
        <v/>
      </c>
      <c r="CM1849" s="641"/>
      <c r="CO1849" s="136" t="str">
        <f t="shared" ca="1" si="180"/>
        <v/>
      </c>
      <c r="CP1849" s="641" t="str">
        <f t="shared" ca="1" si="181"/>
        <v/>
      </c>
      <c r="CQ1849" s="641"/>
      <c r="CR1849" s="641" t="str">
        <f t="shared" ca="1" si="182"/>
        <v/>
      </c>
      <c r="CS1849" s="641"/>
      <c r="CT1849" s="641" t="str">
        <f t="shared" ca="1" si="183"/>
        <v/>
      </c>
      <c r="CU1849" s="641"/>
      <c r="CV1849" s="641" t="str">
        <f t="shared" ca="1" si="184"/>
        <v/>
      </c>
      <c r="CW1849" s="641"/>
      <c r="CY1849" s="136" t="str">
        <f t="shared" ca="1" si="185"/>
        <v/>
      </c>
      <c r="CZ1849" s="641" t="str">
        <f t="shared" ca="1" si="186"/>
        <v/>
      </c>
      <c r="DA1849" s="641"/>
      <c r="DB1849" s="641" t="str">
        <f t="shared" ca="1" si="187"/>
        <v/>
      </c>
      <c r="DC1849" s="641"/>
      <c r="DD1849" s="641" t="str">
        <f t="shared" ca="1" si="188"/>
        <v/>
      </c>
      <c r="DE1849" s="641"/>
      <c r="DF1849" s="641" t="str">
        <f t="shared" ca="1" si="189"/>
        <v/>
      </c>
      <c r="DG1849" s="641"/>
      <c r="DI1849" s="136" t="str">
        <f t="shared" ca="1" si="190"/>
        <v/>
      </c>
      <c r="DJ1849" s="641" t="str">
        <f t="shared" ca="1" si="191"/>
        <v/>
      </c>
      <c r="DK1849" s="641"/>
      <c r="DL1849" s="641" t="str">
        <f t="shared" ca="1" si="192"/>
        <v/>
      </c>
      <c r="DM1849" s="641"/>
      <c r="DN1849" s="641" t="str">
        <f t="shared" ca="1" si="193"/>
        <v/>
      </c>
      <c r="DO1849" s="641"/>
      <c r="DP1849" s="641" t="str">
        <f t="shared" ca="1" si="194"/>
        <v/>
      </c>
      <c r="DQ1849" s="641"/>
      <c r="DS1849" s="136" t="str">
        <f t="shared" ca="1" si="195"/>
        <v/>
      </c>
      <c r="DT1849" s="641" t="str">
        <f t="shared" ca="1" si="196"/>
        <v/>
      </c>
      <c r="DU1849" s="641"/>
      <c r="DV1849" s="641" t="str">
        <f t="shared" ca="1" si="197"/>
        <v/>
      </c>
      <c r="DW1849" s="641"/>
      <c r="DX1849" s="641" t="str">
        <f t="shared" ca="1" si="198"/>
        <v/>
      </c>
      <c r="DY1849" s="641"/>
      <c r="DZ1849" s="641" t="str">
        <f t="shared" ca="1" si="199"/>
        <v/>
      </c>
      <c r="EA1849" s="641"/>
      <c r="EC1849" s="136" t="str">
        <f t="shared" ca="1" si="200"/>
        <v/>
      </c>
      <c r="ED1849" s="641" t="str">
        <f t="shared" ca="1" si="201"/>
        <v/>
      </c>
      <c r="EE1849" s="641"/>
      <c r="EF1849" s="641" t="str">
        <f t="shared" ca="1" si="202"/>
        <v/>
      </c>
      <c r="EG1849" s="641"/>
      <c r="EH1849" s="641" t="str">
        <f t="shared" ca="1" si="203"/>
        <v/>
      </c>
      <c r="EI1849" s="641"/>
      <c r="EJ1849" s="641" t="str">
        <f t="shared" ca="1" si="204"/>
        <v/>
      </c>
      <c r="EK1849" s="641"/>
      <c r="EM1849" s="136" t="str">
        <f t="shared" ca="1" si="205"/>
        <v/>
      </c>
      <c r="EN1849" s="641" t="str">
        <f t="shared" ca="1" si="206"/>
        <v/>
      </c>
      <c r="EO1849" s="641"/>
      <c r="EP1849" s="641" t="str">
        <f t="shared" ca="1" si="207"/>
        <v/>
      </c>
      <c r="EQ1849" s="641"/>
      <c r="ER1849" s="641" t="str">
        <f t="shared" ca="1" si="208"/>
        <v/>
      </c>
      <c r="ES1849" s="641"/>
      <c r="ET1849" s="641" t="str">
        <f t="shared" ca="1" si="209"/>
        <v/>
      </c>
      <c r="EU1849" s="641"/>
      <c r="EW1849" s="136" t="str">
        <f t="shared" ca="1" si="210"/>
        <v/>
      </c>
      <c r="EX1849" s="641" t="str">
        <f t="shared" ca="1" si="211"/>
        <v/>
      </c>
      <c r="EY1849" s="641"/>
      <c r="EZ1849" s="641" t="str">
        <f t="shared" ca="1" si="212"/>
        <v/>
      </c>
      <c r="FA1849" s="641"/>
      <c r="FB1849" s="641" t="str">
        <f t="shared" ca="1" si="213"/>
        <v/>
      </c>
      <c r="FC1849" s="641"/>
      <c r="FD1849" s="641" t="str">
        <f t="shared" ca="1" si="214"/>
        <v/>
      </c>
      <c r="FE1849" s="641"/>
      <c r="FG1849" s="136" t="str">
        <f t="shared" ca="1" si="215"/>
        <v/>
      </c>
      <c r="FH1849" s="641" t="str">
        <f t="shared" ca="1" si="216"/>
        <v/>
      </c>
      <c r="FI1849" s="641"/>
      <c r="FJ1849" s="641" t="str">
        <f t="shared" ca="1" si="217"/>
        <v/>
      </c>
      <c r="FK1849" s="641"/>
      <c r="FL1849" s="641" t="str">
        <f t="shared" ca="1" si="218"/>
        <v/>
      </c>
      <c r="FM1849" s="641"/>
      <c r="FN1849" s="641" t="str">
        <f t="shared" ca="1" si="219"/>
        <v/>
      </c>
      <c r="FO1849" s="641"/>
    </row>
    <row r="1850" spans="1:171" hidden="1">
      <c r="A1850" s="19">
        <v>41</v>
      </c>
      <c r="B1850" s="19" t="str">
        <f ca="1">IF(ISERROR(INDEX(WS,ROWS($A$1810:$A1850))),"",MID(INDEX(WS,ROWS($A$1810:$A1850)), FIND("]",INDEX(WS,ROWS($A$1810:$A1850)))+1,32))&amp;T(NOW())</f>
        <v/>
      </c>
      <c r="C1850" s="136" t="str">
        <f t="shared" ca="1" si="220"/>
        <v/>
      </c>
      <c r="D1850" s="641" t="str">
        <f t="shared" ca="1" si="129"/>
        <v/>
      </c>
      <c r="E1850" s="641"/>
      <c r="F1850" s="641" t="str">
        <f t="shared" ca="1" si="130"/>
        <v/>
      </c>
      <c r="G1850" s="641"/>
      <c r="H1850" s="641" t="str">
        <f t="shared" ca="1" si="131"/>
        <v/>
      </c>
      <c r="I1850" s="641"/>
      <c r="J1850" s="641" t="str">
        <f t="shared" ca="1" si="132"/>
        <v/>
      </c>
      <c r="K1850" s="641"/>
      <c r="L1850" s="210"/>
      <c r="M1850" s="136" t="str">
        <f t="shared" ca="1" si="134"/>
        <v/>
      </c>
      <c r="N1850" s="641" t="str">
        <f t="shared" ca="1" si="135"/>
        <v/>
      </c>
      <c r="O1850" s="641"/>
      <c r="P1850" s="641" t="str">
        <f t="shared" ca="1" si="136"/>
        <v/>
      </c>
      <c r="Q1850" s="641"/>
      <c r="R1850" s="641" t="str">
        <f t="shared" ca="1" si="137"/>
        <v/>
      </c>
      <c r="S1850" s="641"/>
      <c r="T1850" s="641" t="str">
        <f t="shared" ca="1" si="138"/>
        <v/>
      </c>
      <c r="U1850" s="641"/>
      <c r="V1850" s="19" t="str">
        <f t="shared" ca="1" si="139"/>
        <v/>
      </c>
      <c r="W1850" s="136" t="str">
        <f t="shared" ca="1" si="140"/>
        <v/>
      </c>
      <c r="X1850" s="641" t="str">
        <f t="shared" ca="1" si="141"/>
        <v/>
      </c>
      <c r="Y1850" s="641"/>
      <c r="Z1850" s="641" t="str">
        <f t="shared" ca="1" si="142"/>
        <v/>
      </c>
      <c r="AA1850" s="641"/>
      <c r="AB1850" s="641" t="str">
        <f t="shared" ca="1" si="143"/>
        <v/>
      </c>
      <c r="AC1850" s="641"/>
      <c r="AD1850" s="641" t="str">
        <f t="shared" ca="1" si="144"/>
        <v/>
      </c>
      <c r="AE1850" s="641"/>
      <c r="AF1850" s="19" t="str">
        <f t="shared" ca="1" si="145"/>
        <v/>
      </c>
      <c r="AG1850" s="136" t="str">
        <f t="shared" ca="1" si="146"/>
        <v/>
      </c>
      <c r="AH1850" s="641" t="str">
        <f t="shared" ca="1" si="147"/>
        <v/>
      </c>
      <c r="AI1850" s="641"/>
      <c r="AJ1850" s="641" t="str">
        <f t="shared" ca="1" si="148"/>
        <v/>
      </c>
      <c r="AK1850" s="641"/>
      <c r="AL1850" s="641" t="str">
        <f t="shared" ca="1" si="149"/>
        <v/>
      </c>
      <c r="AM1850" s="641"/>
      <c r="AN1850" s="641" t="str">
        <f t="shared" ca="1" si="150"/>
        <v/>
      </c>
      <c r="AO1850" s="641"/>
      <c r="AP1850" s="19" t="str">
        <f t="shared" ca="1" si="151"/>
        <v/>
      </c>
      <c r="AQ1850" s="136" t="str">
        <f t="shared" ca="1" si="152"/>
        <v/>
      </c>
      <c r="AR1850" s="641" t="str">
        <f t="shared" ca="1" si="153"/>
        <v/>
      </c>
      <c r="AS1850" s="641"/>
      <c r="AT1850" s="641" t="str">
        <f t="shared" ca="1" si="154"/>
        <v/>
      </c>
      <c r="AU1850" s="641"/>
      <c r="AV1850" s="641" t="str">
        <f t="shared" ca="1" si="155"/>
        <v/>
      </c>
      <c r="AW1850" s="641"/>
      <c r="AX1850" s="641" t="str">
        <f t="shared" ca="1" si="156"/>
        <v/>
      </c>
      <c r="AY1850" s="641"/>
      <c r="AZ1850" s="19" t="str">
        <f t="shared" ca="1" si="157"/>
        <v/>
      </c>
      <c r="BA1850" s="136" t="str">
        <f t="shared" ca="1" si="158"/>
        <v/>
      </c>
      <c r="BB1850" s="641" t="str">
        <f t="shared" ca="1" si="159"/>
        <v/>
      </c>
      <c r="BC1850" s="641"/>
      <c r="BD1850" s="641" t="str">
        <f t="shared" ca="1" si="160"/>
        <v/>
      </c>
      <c r="BE1850" s="641"/>
      <c r="BF1850" s="641" t="str">
        <f t="shared" ca="1" si="161"/>
        <v/>
      </c>
      <c r="BG1850" s="641"/>
      <c r="BH1850" s="641" t="str">
        <f t="shared" ca="1" si="162"/>
        <v/>
      </c>
      <c r="BI1850" s="641"/>
      <c r="BJ1850" s="19" t="str">
        <f t="shared" ca="1" si="163"/>
        <v/>
      </c>
      <c r="BK1850" s="136" t="str">
        <f t="shared" ca="1" si="164"/>
        <v/>
      </c>
      <c r="BL1850" s="641" t="str">
        <f t="shared" ca="1" si="165"/>
        <v/>
      </c>
      <c r="BM1850" s="641"/>
      <c r="BN1850" s="641" t="str">
        <f t="shared" ca="1" si="166"/>
        <v/>
      </c>
      <c r="BO1850" s="641"/>
      <c r="BP1850" s="641" t="str">
        <f t="shared" ca="1" si="167"/>
        <v/>
      </c>
      <c r="BQ1850" s="641"/>
      <c r="BR1850" s="641" t="str">
        <f t="shared" ca="1" si="221"/>
        <v/>
      </c>
      <c r="BS1850" s="641"/>
      <c r="BT1850" s="19" t="str">
        <f t="shared" ca="1" si="169"/>
        <v/>
      </c>
      <c r="BU1850" s="136" t="str">
        <f t="shared" ca="1" si="170"/>
        <v/>
      </c>
      <c r="BV1850" s="641" t="str">
        <f t="shared" ca="1" si="171"/>
        <v/>
      </c>
      <c r="BW1850" s="641"/>
      <c r="BX1850" s="641" t="str">
        <f t="shared" ca="1" si="172"/>
        <v/>
      </c>
      <c r="BY1850" s="641"/>
      <c r="BZ1850" s="641" t="str">
        <f t="shared" ca="1" si="173"/>
        <v/>
      </c>
      <c r="CA1850" s="641"/>
      <c r="CB1850" s="641" t="str">
        <f t="shared" ca="1" si="174"/>
        <v/>
      </c>
      <c r="CC1850" s="641"/>
      <c r="CE1850" s="136" t="str">
        <f t="shared" ca="1" si="175"/>
        <v/>
      </c>
      <c r="CF1850" s="641" t="str">
        <f t="shared" ca="1" si="176"/>
        <v/>
      </c>
      <c r="CG1850" s="641"/>
      <c r="CH1850" s="641" t="str">
        <f t="shared" ca="1" si="177"/>
        <v/>
      </c>
      <c r="CI1850" s="641"/>
      <c r="CJ1850" s="641" t="str">
        <f t="shared" ca="1" si="178"/>
        <v/>
      </c>
      <c r="CK1850" s="641"/>
      <c r="CL1850" s="641" t="str">
        <f t="shared" ca="1" si="179"/>
        <v/>
      </c>
      <c r="CM1850" s="641"/>
      <c r="CO1850" s="136" t="str">
        <f t="shared" ca="1" si="180"/>
        <v/>
      </c>
      <c r="CP1850" s="641" t="str">
        <f t="shared" ca="1" si="181"/>
        <v/>
      </c>
      <c r="CQ1850" s="641"/>
      <c r="CR1850" s="641" t="str">
        <f t="shared" ca="1" si="182"/>
        <v/>
      </c>
      <c r="CS1850" s="641"/>
      <c r="CT1850" s="641" t="str">
        <f t="shared" ca="1" si="183"/>
        <v/>
      </c>
      <c r="CU1850" s="641"/>
      <c r="CV1850" s="641" t="str">
        <f t="shared" ca="1" si="184"/>
        <v/>
      </c>
      <c r="CW1850" s="641"/>
      <c r="CY1850" s="136" t="str">
        <f t="shared" ca="1" si="185"/>
        <v/>
      </c>
      <c r="CZ1850" s="641" t="str">
        <f t="shared" ca="1" si="186"/>
        <v/>
      </c>
      <c r="DA1850" s="641"/>
      <c r="DB1850" s="641" t="str">
        <f t="shared" ca="1" si="187"/>
        <v/>
      </c>
      <c r="DC1850" s="641"/>
      <c r="DD1850" s="641" t="str">
        <f t="shared" ca="1" si="188"/>
        <v/>
      </c>
      <c r="DE1850" s="641"/>
      <c r="DF1850" s="641" t="str">
        <f t="shared" ca="1" si="189"/>
        <v/>
      </c>
      <c r="DG1850" s="641"/>
      <c r="DI1850" s="136" t="str">
        <f t="shared" ca="1" si="190"/>
        <v/>
      </c>
      <c r="DJ1850" s="641" t="str">
        <f t="shared" ca="1" si="191"/>
        <v/>
      </c>
      <c r="DK1850" s="641"/>
      <c r="DL1850" s="641" t="str">
        <f t="shared" ca="1" si="192"/>
        <v/>
      </c>
      <c r="DM1850" s="641"/>
      <c r="DN1850" s="641" t="str">
        <f t="shared" ca="1" si="193"/>
        <v/>
      </c>
      <c r="DO1850" s="641"/>
      <c r="DP1850" s="641" t="str">
        <f t="shared" ca="1" si="194"/>
        <v/>
      </c>
      <c r="DQ1850" s="641"/>
      <c r="DS1850" s="136" t="str">
        <f t="shared" ca="1" si="195"/>
        <v/>
      </c>
      <c r="DT1850" s="641" t="str">
        <f t="shared" ca="1" si="196"/>
        <v/>
      </c>
      <c r="DU1850" s="641"/>
      <c r="DV1850" s="641" t="str">
        <f t="shared" ca="1" si="197"/>
        <v/>
      </c>
      <c r="DW1850" s="641"/>
      <c r="DX1850" s="641" t="str">
        <f t="shared" ca="1" si="198"/>
        <v/>
      </c>
      <c r="DY1850" s="641"/>
      <c r="DZ1850" s="641" t="str">
        <f t="shared" ca="1" si="199"/>
        <v/>
      </c>
      <c r="EA1850" s="641"/>
      <c r="EC1850" s="136" t="str">
        <f t="shared" ca="1" si="200"/>
        <v/>
      </c>
      <c r="ED1850" s="641" t="str">
        <f t="shared" ca="1" si="201"/>
        <v/>
      </c>
      <c r="EE1850" s="641"/>
      <c r="EF1850" s="641" t="str">
        <f t="shared" ca="1" si="202"/>
        <v/>
      </c>
      <c r="EG1850" s="641"/>
      <c r="EH1850" s="641" t="str">
        <f t="shared" ca="1" si="203"/>
        <v/>
      </c>
      <c r="EI1850" s="641"/>
      <c r="EJ1850" s="641" t="str">
        <f t="shared" ca="1" si="204"/>
        <v/>
      </c>
      <c r="EK1850" s="641"/>
      <c r="EM1850" s="136" t="str">
        <f t="shared" ca="1" si="205"/>
        <v/>
      </c>
      <c r="EN1850" s="641" t="str">
        <f t="shared" ca="1" si="206"/>
        <v/>
      </c>
      <c r="EO1850" s="641"/>
      <c r="EP1850" s="641" t="str">
        <f t="shared" ca="1" si="207"/>
        <v/>
      </c>
      <c r="EQ1850" s="641"/>
      <c r="ER1850" s="641" t="str">
        <f t="shared" ca="1" si="208"/>
        <v/>
      </c>
      <c r="ES1850" s="641"/>
      <c r="ET1850" s="641" t="str">
        <f t="shared" ca="1" si="209"/>
        <v/>
      </c>
      <c r="EU1850" s="641"/>
      <c r="EW1850" s="136" t="str">
        <f t="shared" ca="1" si="210"/>
        <v/>
      </c>
      <c r="EX1850" s="641" t="str">
        <f t="shared" ca="1" si="211"/>
        <v/>
      </c>
      <c r="EY1850" s="641"/>
      <c r="EZ1850" s="641" t="str">
        <f t="shared" ca="1" si="212"/>
        <v/>
      </c>
      <c r="FA1850" s="641"/>
      <c r="FB1850" s="641" t="str">
        <f t="shared" ca="1" si="213"/>
        <v/>
      </c>
      <c r="FC1850" s="641"/>
      <c r="FD1850" s="641" t="str">
        <f t="shared" ca="1" si="214"/>
        <v/>
      </c>
      <c r="FE1850" s="641"/>
      <c r="FG1850" s="136" t="str">
        <f t="shared" ca="1" si="215"/>
        <v/>
      </c>
      <c r="FH1850" s="641" t="str">
        <f t="shared" ca="1" si="216"/>
        <v/>
      </c>
      <c r="FI1850" s="641"/>
      <c r="FJ1850" s="641" t="str">
        <f t="shared" ca="1" si="217"/>
        <v/>
      </c>
      <c r="FK1850" s="641"/>
      <c r="FL1850" s="641" t="str">
        <f t="shared" ca="1" si="218"/>
        <v/>
      </c>
      <c r="FM1850" s="641"/>
      <c r="FN1850" s="641" t="str">
        <f t="shared" ca="1" si="219"/>
        <v/>
      </c>
      <c r="FO1850" s="641"/>
    </row>
    <row r="1851" spans="1:171" hidden="1">
      <c r="A1851" s="19">
        <v>42</v>
      </c>
      <c r="B1851" s="19" t="str">
        <f ca="1">IF(ISERROR(INDEX(WS,ROWS($A$1810:$A1851))),"",MID(INDEX(WS,ROWS($A$1810:$A1851)), FIND("]",INDEX(WS,ROWS($A$1810:$A1851)))+1,32))&amp;T(NOW())</f>
        <v/>
      </c>
      <c r="C1851" s="136" t="str">
        <f t="shared" ca="1" si="220"/>
        <v/>
      </c>
      <c r="D1851" s="641" t="str">
        <f t="shared" ca="1" si="129"/>
        <v/>
      </c>
      <c r="E1851" s="641"/>
      <c r="F1851" s="641" t="str">
        <f t="shared" ca="1" si="130"/>
        <v/>
      </c>
      <c r="G1851" s="641"/>
      <c r="H1851" s="641" t="str">
        <f t="shared" ca="1" si="131"/>
        <v/>
      </c>
      <c r="I1851" s="641"/>
      <c r="J1851" s="641" t="str">
        <f t="shared" ca="1" si="132"/>
        <v/>
      </c>
      <c r="K1851" s="641"/>
      <c r="L1851" s="210"/>
      <c r="M1851" s="136" t="str">
        <f t="shared" ca="1" si="134"/>
        <v/>
      </c>
      <c r="N1851" s="641" t="str">
        <f t="shared" ca="1" si="135"/>
        <v/>
      </c>
      <c r="O1851" s="641"/>
      <c r="P1851" s="641" t="str">
        <f t="shared" ca="1" si="136"/>
        <v/>
      </c>
      <c r="Q1851" s="641"/>
      <c r="R1851" s="641" t="str">
        <f t="shared" ca="1" si="137"/>
        <v/>
      </c>
      <c r="S1851" s="641"/>
      <c r="T1851" s="641" t="str">
        <f t="shared" ca="1" si="138"/>
        <v/>
      </c>
      <c r="U1851" s="641"/>
      <c r="V1851" s="19" t="str">
        <f t="shared" ca="1" si="139"/>
        <v/>
      </c>
      <c r="W1851" s="136" t="str">
        <f t="shared" ca="1" si="140"/>
        <v/>
      </c>
      <c r="X1851" s="641" t="str">
        <f t="shared" ca="1" si="141"/>
        <v/>
      </c>
      <c r="Y1851" s="641"/>
      <c r="Z1851" s="641" t="str">
        <f t="shared" ca="1" si="142"/>
        <v/>
      </c>
      <c r="AA1851" s="641"/>
      <c r="AB1851" s="641" t="str">
        <f t="shared" ca="1" si="143"/>
        <v/>
      </c>
      <c r="AC1851" s="641"/>
      <c r="AD1851" s="641" t="str">
        <f t="shared" ca="1" si="144"/>
        <v/>
      </c>
      <c r="AE1851" s="641"/>
      <c r="AF1851" s="19" t="str">
        <f t="shared" ca="1" si="145"/>
        <v/>
      </c>
      <c r="AG1851" s="136" t="str">
        <f t="shared" ca="1" si="146"/>
        <v/>
      </c>
      <c r="AH1851" s="641" t="str">
        <f t="shared" ca="1" si="147"/>
        <v/>
      </c>
      <c r="AI1851" s="641"/>
      <c r="AJ1851" s="641" t="str">
        <f t="shared" ca="1" si="148"/>
        <v/>
      </c>
      <c r="AK1851" s="641"/>
      <c r="AL1851" s="641" t="str">
        <f t="shared" ca="1" si="149"/>
        <v/>
      </c>
      <c r="AM1851" s="641"/>
      <c r="AN1851" s="641" t="str">
        <f t="shared" ca="1" si="150"/>
        <v/>
      </c>
      <c r="AO1851" s="641"/>
      <c r="AP1851" s="19" t="str">
        <f t="shared" ca="1" si="151"/>
        <v/>
      </c>
      <c r="AQ1851" s="136" t="str">
        <f t="shared" ca="1" si="152"/>
        <v/>
      </c>
      <c r="AR1851" s="641" t="str">
        <f t="shared" ca="1" si="153"/>
        <v/>
      </c>
      <c r="AS1851" s="641"/>
      <c r="AT1851" s="641" t="str">
        <f t="shared" ca="1" si="154"/>
        <v/>
      </c>
      <c r="AU1851" s="641"/>
      <c r="AV1851" s="641" t="str">
        <f t="shared" ca="1" si="155"/>
        <v/>
      </c>
      <c r="AW1851" s="641"/>
      <c r="AX1851" s="641" t="str">
        <f t="shared" ca="1" si="156"/>
        <v/>
      </c>
      <c r="AY1851" s="641"/>
      <c r="AZ1851" s="19" t="str">
        <f t="shared" ca="1" si="157"/>
        <v/>
      </c>
      <c r="BA1851" s="136" t="str">
        <f t="shared" ca="1" si="158"/>
        <v/>
      </c>
      <c r="BB1851" s="641" t="str">
        <f t="shared" ca="1" si="159"/>
        <v/>
      </c>
      <c r="BC1851" s="641"/>
      <c r="BD1851" s="641" t="str">
        <f t="shared" ca="1" si="160"/>
        <v/>
      </c>
      <c r="BE1851" s="641"/>
      <c r="BF1851" s="641" t="str">
        <f t="shared" ca="1" si="161"/>
        <v/>
      </c>
      <c r="BG1851" s="641"/>
      <c r="BH1851" s="641" t="str">
        <f t="shared" ca="1" si="162"/>
        <v/>
      </c>
      <c r="BI1851" s="641"/>
      <c r="BJ1851" s="19" t="str">
        <f t="shared" ca="1" si="163"/>
        <v/>
      </c>
      <c r="BK1851" s="136" t="str">
        <f t="shared" ca="1" si="164"/>
        <v/>
      </c>
      <c r="BL1851" s="641" t="str">
        <f t="shared" ca="1" si="165"/>
        <v/>
      </c>
      <c r="BM1851" s="641"/>
      <c r="BN1851" s="641" t="str">
        <f t="shared" ca="1" si="166"/>
        <v/>
      </c>
      <c r="BO1851" s="641"/>
      <c r="BP1851" s="641" t="str">
        <f t="shared" ca="1" si="167"/>
        <v/>
      </c>
      <c r="BQ1851" s="641"/>
      <c r="BR1851" s="641" t="str">
        <f t="shared" ca="1" si="221"/>
        <v/>
      </c>
      <c r="BS1851" s="641"/>
      <c r="BT1851" s="19" t="str">
        <f t="shared" ca="1" si="169"/>
        <v/>
      </c>
      <c r="BU1851" s="136" t="str">
        <f t="shared" ca="1" si="170"/>
        <v/>
      </c>
      <c r="BV1851" s="641" t="str">
        <f t="shared" ca="1" si="171"/>
        <v/>
      </c>
      <c r="BW1851" s="641"/>
      <c r="BX1851" s="641" t="str">
        <f t="shared" ca="1" si="172"/>
        <v/>
      </c>
      <c r="BY1851" s="641"/>
      <c r="BZ1851" s="641" t="str">
        <f t="shared" ca="1" si="173"/>
        <v/>
      </c>
      <c r="CA1851" s="641"/>
      <c r="CB1851" s="641" t="str">
        <f t="shared" ca="1" si="174"/>
        <v/>
      </c>
      <c r="CC1851" s="641"/>
      <c r="CE1851" s="136" t="str">
        <f t="shared" ca="1" si="175"/>
        <v/>
      </c>
      <c r="CF1851" s="641" t="str">
        <f t="shared" ca="1" si="176"/>
        <v/>
      </c>
      <c r="CG1851" s="641"/>
      <c r="CH1851" s="641" t="str">
        <f t="shared" ca="1" si="177"/>
        <v/>
      </c>
      <c r="CI1851" s="641"/>
      <c r="CJ1851" s="641" t="str">
        <f t="shared" ca="1" si="178"/>
        <v/>
      </c>
      <c r="CK1851" s="641"/>
      <c r="CL1851" s="641" t="str">
        <f t="shared" ca="1" si="179"/>
        <v/>
      </c>
      <c r="CM1851" s="641"/>
      <c r="CO1851" s="136" t="str">
        <f t="shared" ca="1" si="180"/>
        <v/>
      </c>
      <c r="CP1851" s="641" t="str">
        <f t="shared" ca="1" si="181"/>
        <v/>
      </c>
      <c r="CQ1851" s="641"/>
      <c r="CR1851" s="641" t="str">
        <f t="shared" ca="1" si="182"/>
        <v/>
      </c>
      <c r="CS1851" s="641"/>
      <c r="CT1851" s="641" t="str">
        <f t="shared" ca="1" si="183"/>
        <v/>
      </c>
      <c r="CU1851" s="641"/>
      <c r="CV1851" s="641" t="str">
        <f t="shared" ca="1" si="184"/>
        <v/>
      </c>
      <c r="CW1851" s="641"/>
      <c r="CY1851" s="136" t="str">
        <f t="shared" ca="1" si="185"/>
        <v/>
      </c>
      <c r="CZ1851" s="641" t="str">
        <f t="shared" ca="1" si="186"/>
        <v/>
      </c>
      <c r="DA1851" s="641"/>
      <c r="DB1851" s="641" t="str">
        <f t="shared" ca="1" si="187"/>
        <v/>
      </c>
      <c r="DC1851" s="641"/>
      <c r="DD1851" s="641" t="str">
        <f t="shared" ca="1" si="188"/>
        <v/>
      </c>
      <c r="DE1851" s="641"/>
      <c r="DF1851" s="641" t="str">
        <f t="shared" ca="1" si="189"/>
        <v/>
      </c>
      <c r="DG1851" s="641"/>
      <c r="DI1851" s="136" t="str">
        <f t="shared" ca="1" si="190"/>
        <v/>
      </c>
      <c r="DJ1851" s="641" t="str">
        <f t="shared" ca="1" si="191"/>
        <v/>
      </c>
      <c r="DK1851" s="641"/>
      <c r="DL1851" s="641" t="str">
        <f t="shared" ca="1" si="192"/>
        <v/>
      </c>
      <c r="DM1851" s="641"/>
      <c r="DN1851" s="641" t="str">
        <f t="shared" ca="1" si="193"/>
        <v/>
      </c>
      <c r="DO1851" s="641"/>
      <c r="DP1851" s="641" t="str">
        <f t="shared" ca="1" si="194"/>
        <v/>
      </c>
      <c r="DQ1851" s="641"/>
      <c r="DS1851" s="136" t="str">
        <f t="shared" ca="1" si="195"/>
        <v/>
      </c>
      <c r="DT1851" s="641" t="str">
        <f t="shared" ca="1" si="196"/>
        <v/>
      </c>
      <c r="DU1851" s="641"/>
      <c r="DV1851" s="641" t="str">
        <f t="shared" ca="1" si="197"/>
        <v/>
      </c>
      <c r="DW1851" s="641"/>
      <c r="DX1851" s="641" t="str">
        <f t="shared" ca="1" si="198"/>
        <v/>
      </c>
      <c r="DY1851" s="641"/>
      <c r="DZ1851" s="641" t="str">
        <f t="shared" ca="1" si="199"/>
        <v/>
      </c>
      <c r="EA1851" s="641"/>
      <c r="EC1851" s="136" t="str">
        <f t="shared" ca="1" si="200"/>
        <v/>
      </c>
      <c r="ED1851" s="641" t="str">
        <f t="shared" ca="1" si="201"/>
        <v/>
      </c>
      <c r="EE1851" s="641"/>
      <c r="EF1851" s="641" t="str">
        <f t="shared" ca="1" si="202"/>
        <v/>
      </c>
      <c r="EG1851" s="641"/>
      <c r="EH1851" s="641" t="str">
        <f t="shared" ca="1" si="203"/>
        <v/>
      </c>
      <c r="EI1851" s="641"/>
      <c r="EJ1851" s="641" t="str">
        <f t="shared" ca="1" si="204"/>
        <v/>
      </c>
      <c r="EK1851" s="641"/>
      <c r="EM1851" s="136" t="str">
        <f t="shared" ca="1" si="205"/>
        <v/>
      </c>
      <c r="EN1851" s="641" t="str">
        <f t="shared" ca="1" si="206"/>
        <v/>
      </c>
      <c r="EO1851" s="641"/>
      <c r="EP1851" s="641" t="str">
        <f t="shared" ca="1" si="207"/>
        <v/>
      </c>
      <c r="EQ1851" s="641"/>
      <c r="ER1851" s="641" t="str">
        <f t="shared" ca="1" si="208"/>
        <v/>
      </c>
      <c r="ES1851" s="641"/>
      <c r="ET1851" s="641" t="str">
        <f t="shared" ca="1" si="209"/>
        <v/>
      </c>
      <c r="EU1851" s="641"/>
      <c r="EW1851" s="136" t="str">
        <f t="shared" ca="1" si="210"/>
        <v/>
      </c>
      <c r="EX1851" s="641" t="str">
        <f t="shared" ca="1" si="211"/>
        <v/>
      </c>
      <c r="EY1851" s="641"/>
      <c r="EZ1851" s="641" t="str">
        <f t="shared" ca="1" si="212"/>
        <v/>
      </c>
      <c r="FA1851" s="641"/>
      <c r="FB1851" s="641" t="str">
        <f t="shared" ca="1" si="213"/>
        <v/>
      </c>
      <c r="FC1851" s="641"/>
      <c r="FD1851" s="641" t="str">
        <f t="shared" ca="1" si="214"/>
        <v/>
      </c>
      <c r="FE1851" s="641"/>
      <c r="FG1851" s="136" t="str">
        <f t="shared" ca="1" si="215"/>
        <v/>
      </c>
      <c r="FH1851" s="641" t="str">
        <f t="shared" ca="1" si="216"/>
        <v/>
      </c>
      <c r="FI1851" s="641"/>
      <c r="FJ1851" s="641" t="str">
        <f t="shared" ca="1" si="217"/>
        <v/>
      </c>
      <c r="FK1851" s="641"/>
      <c r="FL1851" s="641" t="str">
        <f t="shared" ca="1" si="218"/>
        <v/>
      </c>
      <c r="FM1851" s="641"/>
      <c r="FN1851" s="641" t="str">
        <f t="shared" ca="1" si="219"/>
        <v/>
      </c>
      <c r="FO1851" s="641"/>
    </row>
    <row r="1852" spans="1:171" hidden="1">
      <c r="A1852" s="19">
        <v>43</v>
      </c>
      <c r="B1852" s="19" t="str">
        <f ca="1">IF(ISERROR(INDEX(WS,ROWS($A$1810:$A1852))),"",MID(INDEX(WS,ROWS($A$1810:$A1852)), FIND("]",INDEX(WS,ROWS($A$1810:$A1852)))+1,32))&amp;T(NOW())</f>
        <v/>
      </c>
      <c r="C1852" s="136" t="str">
        <f t="shared" ca="1" si="220"/>
        <v/>
      </c>
      <c r="D1852" s="641" t="str">
        <f t="shared" ca="1" si="129"/>
        <v/>
      </c>
      <c r="E1852" s="641"/>
      <c r="F1852" s="641" t="str">
        <f t="shared" ca="1" si="130"/>
        <v/>
      </c>
      <c r="G1852" s="641"/>
      <c r="H1852" s="641" t="str">
        <f t="shared" ca="1" si="131"/>
        <v/>
      </c>
      <c r="I1852" s="641"/>
      <c r="J1852" s="641" t="str">
        <f t="shared" ca="1" si="132"/>
        <v/>
      </c>
      <c r="K1852" s="641"/>
      <c r="L1852" s="210"/>
      <c r="M1852" s="136" t="str">
        <f t="shared" ca="1" si="134"/>
        <v/>
      </c>
      <c r="N1852" s="641" t="str">
        <f t="shared" ca="1" si="135"/>
        <v/>
      </c>
      <c r="O1852" s="641"/>
      <c r="P1852" s="641" t="str">
        <f t="shared" ca="1" si="136"/>
        <v/>
      </c>
      <c r="Q1852" s="641"/>
      <c r="R1852" s="641" t="str">
        <f t="shared" ca="1" si="137"/>
        <v/>
      </c>
      <c r="S1852" s="641"/>
      <c r="T1852" s="641" t="str">
        <f t="shared" ca="1" si="138"/>
        <v/>
      </c>
      <c r="U1852" s="641"/>
      <c r="V1852" s="19" t="str">
        <f t="shared" ca="1" si="139"/>
        <v/>
      </c>
      <c r="W1852" s="136" t="str">
        <f t="shared" ca="1" si="140"/>
        <v/>
      </c>
      <c r="X1852" s="641" t="str">
        <f t="shared" ca="1" si="141"/>
        <v/>
      </c>
      <c r="Y1852" s="641"/>
      <c r="Z1852" s="641" t="str">
        <f t="shared" ca="1" si="142"/>
        <v/>
      </c>
      <c r="AA1852" s="641"/>
      <c r="AB1852" s="641" t="str">
        <f t="shared" ca="1" si="143"/>
        <v/>
      </c>
      <c r="AC1852" s="641"/>
      <c r="AD1852" s="641" t="str">
        <f t="shared" ca="1" si="144"/>
        <v/>
      </c>
      <c r="AE1852" s="641"/>
      <c r="AF1852" s="19" t="str">
        <f t="shared" ca="1" si="145"/>
        <v/>
      </c>
      <c r="AG1852" s="136" t="str">
        <f t="shared" ca="1" si="146"/>
        <v/>
      </c>
      <c r="AH1852" s="641" t="str">
        <f t="shared" ca="1" si="147"/>
        <v/>
      </c>
      <c r="AI1852" s="641"/>
      <c r="AJ1852" s="641" t="str">
        <f t="shared" ca="1" si="148"/>
        <v/>
      </c>
      <c r="AK1852" s="641"/>
      <c r="AL1852" s="641" t="str">
        <f t="shared" ca="1" si="149"/>
        <v/>
      </c>
      <c r="AM1852" s="641"/>
      <c r="AN1852" s="641" t="str">
        <f t="shared" ca="1" si="150"/>
        <v/>
      </c>
      <c r="AO1852" s="641"/>
      <c r="AP1852" s="19" t="str">
        <f t="shared" ca="1" si="151"/>
        <v/>
      </c>
      <c r="AQ1852" s="136" t="str">
        <f t="shared" ca="1" si="152"/>
        <v/>
      </c>
      <c r="AR1852" s="641" t="str">
        <f t="shared" ca="1" si="153"/>
        <v/>
      </c>
      <c r="AS1852" s="641"/>
      <c r="AT1852" s="641" t="str">
        <f t="shared" ca="1" si="154"/>
        <v/>
      </c>
      <c r="AU1852" s="641"/>
      <c r="AV1852" s="641" t="str">
        <f t="shared" ca="1" si="155"/>
        <v/>
      </c>
      <c r="AW1852" s="641"/>
      <c r="AX1852" s="641" t="str">
        <f t="shared" ca="1" si="156"/>
        <v/>
      </c>
      <c r="AY1852" s="641"/>
      <c r="AZ1852" s="19" t="str">
        <f t="shared" ca="1" si="157"/>
        <v/>
      </c>
      <c r="BA1852" s="136" t="str">
        <f t="shared" ca="1" si="158"/>
        <v/>
      </c>
      <c r="BB1852" s="641" t="str">
        <f t="shared" ca="1" si="159"/>
        <v/>
      </c>
      <c r="BC1852" s="641"/>
      <c r="BD1852" s="641" t="str">
        <f t="shared" ca="1" si="160"/>
        <v/>
      </c>
      <c r="BE1852" s="641"/>
      <c r="BF1852" s="641" t="str">
        <f t="shared" ca="1" si="161"/>
        <v/>
      </c>
      <c r="BG1852" s="641"/>
      <c r="BH1852" s="641" t="str">
        <f t="shared" ca="1" si="162"/>
        <v/>
      </c>
      <c r="BI1852" s="641"/>
      <c r="BJ1852" s="19" t="str">
        <f t="shared" ca="1" si="163"/>
        <v/>
      </c>
      <c r="BK1852" s="136" t="str">
        <f t="shared" ca="1" si="164"/>
        <v/>
      </c>
      <c r="BL1852" s="641" t="str">
        <f t="shared" ca="1" si="165"/>
        <v/>
      </c>
      <c r="BM1852" s="641"/>
      <c r="BN1852" s="641" t="str">
        <f t="shared" ca="1" si="166"/>
        <v/>
      </c>
      <c r="BO1852" s="641"/>
      <c r="BP1852" s="641" t="str">
        <f t="shared" ca="1" si="167"/>
        <v/>
      </c>
      <c r="BQ1852" s="641"/>
      <c r="BR1852" s="641" t="str">
        <f t="shared" ca="1" si="221"/>
        <v/>
      </c>
      <c r="BS1852" s="641"/>
      <c r="BT1852" s="19" t="str">
        <f t="shared" ca="1" si="169"/>
        <v/>
      </c>
      <c r="BU1852" s="136" t="str">
        <f t="shared" ca="1" si="170"/>
        <v/>
      </c>
      <c r="BV1852" s="641" t="str">
        <f t="shared" ca="1" si="171"/>
        <v/>
      </c>
      <c r="BW1852" s="641"/>
      <c r="BX1852" s="641" t="str">
        <f t="shared" ca="1" si="172"/>
        <v/>
      </c>
      <c r="BY1852" s="641"/>
      <c r="BZ1852" s="641" t="str">
        <f t="shared" ca="1" si="173"/>
        <v/>
      </c>
      <c r="CA1852" s="641"/>
      <c r="CB1852" s="641" t="str">
        <f t="shared" ca="1" si="174"/>
        <v/>
      </c>
      <c r="CC1852" s="641"/>
      <c r="CE1852" s="136" t="str">
        <f t="shared" ca="1" si="175"/>
        <v/>
      </c>
      <c r="CF1852" s="641" t="str">
        <f t="shared" ca="1" si="176"/>
        <v/>
      </c>
      <c r="CG1852" s="641"/>
      <c r="CH1852" s="641" t="str">
        <f t="shared" ca="1" si="177"/>
        <v/>
      </c>
      <c r="CI1852" s="641"/>
      <c r="CJ1852" s="641" t="str">
        <f t="shared" ca="1" si="178"/>
        <v/>
      </c>
      <c r="CK1852" s="641"/>
      <c r="CL1852" s="641" t="str">
        <f t="shared" ca="1" si="179"/>
        <v/>
      </c>
      <c r="CM1852" s="641"/>
      <c r="CO1852" s="136" t="str">
        <f t="shared" ca="1" si="180"/>
        <v/>
      </c>
      <c r="CP1852" s="641" t="str">
        <f t="shared" ca="1" si="181"/>
        <v/>
      </c>
      <c r="CQ1852" s="641"/>
      <c r="CR1852" s="641" t="str">
        <f t="shared" ca="1" si="182"/>
        <v/>
      </c>
      <c r="CS1852" s="641"/>
      <c r="CT1852" s="641" t="str">
        <f t="shared" ca="1" si="183"/>
        <v/>
      </c>
      <c r="CU1852" s="641"/>
      <c r="CV1852" s="641" t="str">
        <f t="shared" ca="1" si="184"/>
        <v/>
      </c>
      <c r="CW1852" s="641"/>
      <c r="CY1852" s="136" t="str">
        <f t="shared" ca="1" si="185"/>
        <v/>
      </c>
      <c r="CZ1852" s="641" t="str">
        <f t="shared" ca="1" si="186"/>
        <v/>
      </c>
      <c r="DA1852" s="641"/>
      <c r="DB1852" s="641" t="str">
        <f t="shared" ca="1" si="187"/>
        <v/>
      </c>
      <c r="DC1852" s="641"/>
      <c r="DD1852" s="641" t="str">
        <f t="shared" ca="1" si="188"/>
        <v/>
      </c>
      <c r="DE1852" s="641"/>
      <c r="DF1852" s="641" t="str">
        <f t="shared" ca="1" si="189"/>
        <v/>
      </c>
      <c r="DG1852" s="641"/>
      <c r="DI1852" s="136" t="str">
        <f t="shared" ca="1" si="190"/>
        <v/>
      </c>
      <c r="DJ1852" s="641" t="str">
        <f t="shared" ca="1" si="191"/>
        <v/>
      </c>
      <c r="DK1852" s="641"/>
      <c r="DL1852" s="641" t="str">
        <f t="shared" ca="1" si="192"/>
        <v/>
      </c>
      <c r="DM1852" s="641"/>
      <c r="DN1852" s="641" t="str">
        <f t="shared" ca="1" si="193"/>
        <v/>
      </c>
      <c r="DO1852" s="641"/>
      <c r="DP1852" s="641" t="str">
        <f t="shared" ca="1" si="194"/>
        <v/>
      </c>
      <c r="DQ1852" s="641"/>
      <c r="DS1852" s="136" t="str">
        <f t="shared" ca="1" si="195"/>
        <v/>
      </c>
      <c r="DT1852" s="641" t="str">
        <f t="shared" ca="1" si="196"/>
        <v/>
      </c>
      <c r="DU1852" s="641"/>
      <c r="DV1852" s="641" t="str">
        <f t="shared" ca="1" si="197"/>
        <v/>
      </c>
      <c r="DW1852" s="641"/>
      <c r="DX1852" s="641" t="str">
        <f t="shared" ca="1" si="198"/>
        <v/>
      </c>
      <c r="DY1852" s="641"/>
      <c r="DZ1852" s="641" t="str">
        <f t="shared" ca="1" si="199"/>
        <v/>
      </c>
      <c r="EA1852" s="641"/>
      <c r="EC1852" s="136" t="str">
        <f t="shared" ca="1" si="200"/>
        <v/>
      </c>
      <c r="ED1852" s="641" t="str">
        <f t="shared" ca="1" si="201"/>
        <v/>
      </c>
      <c r="EE1852" s="641"/>
      <c r="EF1852" s="641" t="str">
        <f t="shared" ca="1" si="202"/>
        <v/>
      </c>
      <c r="EG1852" s="641"/>
      <c r="EH1852" s="641" t="str">
        <f t="shared" ca="1" si="203"/>
        <v/>
      </c>
      <c r="EI1852" s="641"/>
      <c r="EJ1852" s="641" t="str">
        <f t="shared" ca="1" si="204"/>
        <v/>
      </c>
      <c r="EK1852" s="641"/>
      <c r="EM1852" s="136" t="str">
        <f t="shared" ca="1" si="205"/>
        <v/>
      </c>
      <c r="EN1852" s="641" t="str">
        <f t="shared" ca="1" si="206"/>
        <v/>
      </c>
      <c r="EO1852" s="641"/>
      <c r="EP1852" s="641" t="str">
        <f t="shared" ca="1" si="207"/>
        <v/>
      </c>
      <c r="EQ1852" s="641"/>
      <c r="ER1852" s="641" t="str">
        <f t="shared" ca="1" si="208"/>
        <v/>
      </c>
      <c r="ES1852" s="641"/>
      <c r="ET1852" s="641" t="str">
        <f t="shared" ca="1" si="209"/>
        <v/>
      </c>
      <c r="EU1852" s="641"/>
      <c r="EW1852" s="136" t="str">
        <f t="shared" ca="1" si="210"/>
        <v/>
      </c>
      <c r="EX1852" s="641" t="str">
        <f t="shared" ca="1" si="211"/>
        <v/>
      </c>
      <c r="EY1852" s="641"/>
      <c r="EZ1852" s="641" t="str">
        <f t="shared" ca="1" si="212"/>
        <v/>
      </c>
      <c r="FA1852" s="641"/>
      <c r="FB1852" s="641" t="str">
        <f t="shared" ca="1" si="213"/>
        <v/>
      </c>
      <c r="FC1852" s="641"/>
      <c r="FD1852" s="641" t="str">
        <f t="shared" ca="1" si="214"/>
        <v/>
      </c>
      <c r="FE1852" s="641"/>
      <c r="FG1852" s="136" t="str">
        <f t="shared" ca="1" si="215"/>
        <v/>
      </c>
      <c r="FH1852" s="641" t="str">
        <f t="shared" ca="1" si="216"/>
        <v/>
      </c>
      <c r="FI1852" s="641"/>
      <c r="FJ1852" s="641" t="str">
        <f t="shared" ca="1" si="217"/>
        <v/>
      </c>
      <c r="FK1852" s="641"/>
      <c r="FL1852" s="641" t="str">
        <f t="shared" ca="1" si="218"/>
        <v/>
      </c>
      <c r="FM1852" s="641"/>
      <c r="FN1852" s="641" t="str">
        <f t="shared" ca="1" si="219"/>
        <v/>
      </c>
      <c r="FO1852" s="641"/>
    </row>
    <row r="1853" spans="1:171" hidden="1">
      <c r="A1853" s="19">
        <v>44</v>
      </c>
      <c r="B1853" s="19" t="str">
        <f ca="1">IF(ISERROR(INDEX(WS,ROWS($A$1810:$A1853))),"",MID(INDEX(WS,ROWS($A$1810:$A1853)), FIND("]",INDEX(WS,ROWS($A$1810:$A1853)))+1,32))&amp;T(NOW())</f>
        <v/>
      </c>
      <c r="C1853" s="136" t="str">
        <f t="shared" ca="1" si="220"/>
        <v/>
      </c>
      <c r="D1853" s="641" t="str">
        <f t="shared" ca="1" si="129"/>
        <v/>
      </c>
      <c r="E1853" s="641"/>
      <c r="F1853" s="641" t="str">
        <f t="shared" ca="1" si="130"/>
        <v/>
      </c>
      <c r="G1853" s="641"/>
      <c r="H1853" s="641" t="str">
        <f t="shared" ca="1" si="131"/>
        <v/>
      </c>
      <c r="I1853" s="641"/>
      <c r="J1853" s="641" t="str">
        <f t="shared" ca="1" si="132"/>
        <v/>
      </c>
      <c r="K1853" s="641"/>
      <c r="L1853" s="210"/>
      <c r="M1853" s="136" t="str">
        <f t="shared" ca="1" si="134"/>
        <v/>
      </c>
      <c r="N1853" s="641" t="str">
        <f t="shared" ca="1" si="135"/>
        <v/>
      </c>
      <c r="O1853" s="641"/>
      <c r="P1853" s="641" t="str">
        <f t="shared" ca="1" si="136"/>
        <v/>
      </c>
      <c r="Q1853" s="641"/>
      <c r="R1853" s="641" t="str">
        <f t="shared" ca="1" si="137"/>
        <v/>
      </c>
      <c r="S1853" s="641"/>
      <c r="T1853" s="641" t="str">
        <f t="shared" ca="1" si="138"/>
        <v/>
      </c>
      <c r="U1853" s="641"/>
      <c r="V1853" s="19" t="str">
        <f t="shared" ca="1" si="139"/>
        <v/>
      </c>
      <c r="W1853" s="136" t="str">
        <f t="shared" ca="1" si="140"/>
        <v/>
      </c>
      <c r="X1853" s="641" t="str">
        <f t="shared" ca="1" si="141"/>
        <v/>
      </c>
      <c r="Y1853" s="641"/>
      <c r="Z1853" s="641" t="str">
        <f t="shared" ca="1" si="142"/>
        <v/>
      </c>
      <c r="AA1853" s="641"/>
      <c r="AB1853" s="641" t="str">
        <f t="shared" ca="1" si="143"/>
        <v/>
      </c>
      <c r="AC1853" s="641"/>
      <c r="AD1853" s="641" t="str">
        <f t="shared" ca="1" si="144"/>
        <v/>
      </c>
      <c r="AE1853" s="641"/>
      <c r="AF1853" s="19" t="str">
        <f t="shared" ca="1" si="145"/>
        <v/>
      </c>
      <c r="AG1853" s="136" t="str">
        <f t="shared" ca="1" si="146"/>
        <v/>
      </c>
      <c r="AH1853" s="641" t="str">
        <f t="shared" ca="1" si="147"/>
        <v/>
      </c>
      <c r="AI1853" s="641"/>
      <c r="AJ1853" s="641" t="str">
        <f t="shared" ca="1" si="148"/>
        <v/>
      </c>
      <c r="AK1853" s="641"/>
      <c r="AL1853" s="641" t="str">
        <f t="shared" ca="1" si="149"/>
        <v/>
      </c>
      <c r="AM1853" s="641"/>
      <c r="AN1853" s="641" t="str">
        <f t="shared" ca="1" si="150"/>
        <v/>
      </c>
      <c r="AO1853" s="641"/>
      <c r="AP1853" s="19" t="str">
        <f t="shared" ca="1" si="151"/>
        <v/>
      </c>
      <c r="AQ1853" s="136" t="str">
        <f t="shared" ca="1" si="152"/>
        <v/>
      </c>
      <c r="AR1853" s="641" t="str">
        <f t="shared" ca="1" si="153"/>
        <v/>
      </c>
      <c r="AS1853" s="641"/>
      <c r="AT1853" s="641" t="str">
        <f t="shared" ca="1" si="154"/>
        <v/>
      </c>
      <c r="AU1853" s="641"/>
      <c r="AV1853" s="641" t="str">
        <f t="shared" ca="1" si="155"/>
        <v/>
      </c>
      <c r="AW1853" s="641"/>
      <c r="AX1853" s="641" t="str">
        <f t="shared" ca="1" si="156"/>
        <v/>
      </c>
      <c r="AY1853" s="641"/>
      <c r="AZ1853" s="19" t="str">
        <f t="shared" ca="1" si="157"/>
        <v/>
      </c>
      <c r="BA1853" s="136" t="str">
        <f t="shared" ca="1" si="158"/>
        <v/>
      </c>
      <c r="BB1853" s="641" t="str">
        <f t="shared" ca="1" si="159"/>
        <v/>
      </c>
      <c r="BC1853" s="641"/>
      <c r="BD1853" s="641" t="str">
        <f t="shared" ca="1" si="160"/>
        <v/>
      </c>
      <c r="BE1853" s="641"/>
      <c r="BF1853" s="641" t="str">
        <f t="shared" ca="1" si="161"/>
        <v/>
      </c>
      <c r="BG1853" s="641"/>
      <c r="BH1853" s="641" t="str">
        <f t="shared" ca="1" si="162"/>
        <v/>
      </c>
      <c r="BI1853" s="641"/>
      <c r="BJ1853" s="19" t="str">
        <f t="shared" ca="1" si="163"/>
        <v/>
      </c>
      <c r="BK1853" s="136" t="str">
        <f t="shared" ca="1" si="164"/>
        <v/>
      </c>
      <c r="BL1853" s="641" t="str">
        <f t="shared" ca="1" si="165"/>
        <v/>
      </c>
      <c r="BM1853" s="641"/>
      <c r="BN1853" s="641" t="str">
        <f t="shared" ca="1" si="166"/>
        <v/>
      </c>
      <c r="BO1853" s="641"/>
      <c r="BP1853" s="641" t="str">
        <f t="shared" ca="1" si="167"/>
        <v/>
      </c>
      <c r="BQ1853" s="641"/>
      <c r="BR1853" s="641" t="str">
        <f t="shared" ca="1" si="221"/>
        <v/>
      </c>
      <c r="BS1853" s="641"/>
      <c r="BT1853" s="19" t="str">
        <f t="shared" ca="1" si="169"/>
        <v/>
      </c>
      <c r="BU1853" s="136" t="str">
        <f t="shared" ca="1" si="170"/>
        <v/>
      </c>
      <c r="BV1853" s="641" t="str">
        <f t="shared" ca="1" si="171"/>
        <v/>
      </c>
      <c r="BW1853" s="641"/>
      <c r="BX1853" s="641" t="str">
        <f t="shared" ca="1" si="172"/>
        <v/>
      </c>
      <c r="BY1853" s="641"/>
      <c r="BZ1853" s="641" t="str">
        <f t="shared" ca="1" si="173"/>
        <v/>
      </c>
      <c r="CA1853" s="641"/>
      <c r="CB1853" s="641" t="str">
        <f t="shared" ca="1" si="174"/>
        <v/>
      </c>
      <c r="CC1853" s="641"/>
      <c r="CE1853" s="136" t="str">
        <f t="shared" ca="1" si="175"/>
        <v/>
      </c>
      <c r="CF1853" s="641" t="str">
        <f t="shared" ca="1" si="176"/>
        <v/>
      </c>
      <c r="CG1853" s="641"/>
      <c r="CH1853" s="641" t="str">
        <f t="shared" ca="1" si="177"/>
        <v/>
      </c>
      <c r="CI1853" s="641"/>
      <c r="CJ1853" s="641" t="str">
        <f t="shared" ca="1" si="178"/>
        <v/>
      </c>
      <c r="CK1853" s="641"/>
      <c r="CL1853" s="641" t="str">
        <f t="shared" ca="1" si="179"/>
        <v/>
      </c>
      <c r="CM1853" s="641"/>
      <c r="CO1853" s="136" t="str">
        <f t="shared" ca="1" si="180"/>
        <v/>
      </c>
      <c r="CP1853" s="641" t="str">
        <f t="shared" ca="1" si="181"/>
        <v/>
      </c>
      <c r="CQ1853" s="641"/>
      <c r="CR1853" s="641" t="str">
        <f t="shared" ca="1" si="182"/>
        <v/>
      </c>
      <c r="CS1853" s="641"/>
      <c r="CT1853" s="641" t="str">
        <f t="shared" ca="1" si="183"/>
        <v/>
      </c>
      <c r="CU1853" s="641"/>
      <c r="CV1853" s="641" t="str">
        <f t="shared" ca="1" si="184"/>
        <v/>
      </c>
      <c r="CW1853" s="641"/>
      <c r="CY1853" s="136" t="str">
        <f t="shared" ca="1" si="185"/>
        <v/>
      </c>
      <c r="CZ1853" s="641" t="str">
        <f t="shared" ca="1" si="186"/>
        <v/>
      </c>
      <c r="DA1853" s="641"/>
      <c r="DB1853" s="641" t="str">
        <f t="shared" ca="1" si="187"/>
        <v/>
      </c>
      <c r="DC1853" s="641"/>
      <c r="DD1853" s="641" t="str">
        <f t="shared" ca="1" si="188"/>
        <v/>
      </c>
      <c r="DE1853" s="641"/>
      <c r="DF1853" s="641" t="str">
        <f t="shared" ca="1" si="189"/>
        <v/>
      </c>
      <c r="DG1853" s="641"/>
      <c r="DI1853" s="136" t="str">
        <f t="shared" ca="1" si="190"/>
        <v/>
      </c>
      <c r="DJ1853" s="641" t="str">
        <f t="shared" ca="1" si="191"/>
        <v/>
      </c>
      <c r="DK1853" s="641"/>
      <c r="DL1853" s="641" t="str">
        <f t="shared" ca="1" si="192"/>
        <v/>
      </c>
      <c r="DM1853" s="641"/>
      <c r="DN1853" s="641" t="str">
        <f t="shared" ca="1" si="193"/>
        <v/>
      </c>
      <c r="DO1853" s="641"/>
      <c r="DP1853" s="641" t="str">
        <f t="shared" ca="1" si="194"/>
        <v/>
      </c>
      <c r="DQ1853" s="641"/>
      <c r="DS1853" s="136" t="str">
        <f t="shared" ca="1" si="195"/>
        <v/>
      </c>
      <c r="DT1853" s="641" t="str">
        <f t="shared" ca="1" si="196"/>
        <v/>
      </c>
      <c r="DU1853" s="641"/>
      <c r="DV1853" s="641" t="str">
        <f t="shared" ca="1" si="197"/>
        <v/>
      </c>
      <c r="DW1853" s="641"/>
      <c r="DX1853" s="641" t="str">
        <f t="shared" ca="1" si="198"/>
        <v/>
      </c>
      <c r="DY1853" s="641"/>
      <c r="DZ1853" s="641" t="str">
        <f t="shared" ca="1" si="199"/>
        <v/>
      </c>
      <c r="EA1853" s="641"/>
      <c r="EC1853" s="136" t="str">
        <f t="shared" ca="1" si="200"/>
        <v/>
      </c>
      <c r="ED1853" s="641" t="str">
        <f t="shared" ca="1" si="201"/>
        <v/>
      </c>
      <c r="EE1853" s="641"/>
      <c r="EF1853" s="641" t="str">
        <f t="shared" ca="1" si="202"/>
        <v/>
      </c>
      <c r="EG1853" s="641"/>
      <c r="EH1853" s="641" t="str">
        <f t="shared" ca="1" si="203"/>
        <v/>
      </c>
      <c r="EI1853" s="641"/>
      <c r="EJ1853" s="641" t="str">
        <f t="shared" ca="1" si="204"/>
        <v/>
      </c>
      <c r="EK1853" s="641"/>
      <c r="EM1853" s="136" t="str">
        <f t="shared" ca="1" si="205"/>
        <v/>
      </c>
      <c r="EN1853" s="641" t="str">
        <f t="shared" ca="1" si="206"/>
        <v/>
      </c>
      <c r="EO1853" s="641"/>
      <c r="EP1853" s="641" t="str">
        <f t="shared" ca="1" si="207"/>
        <v/>
      </c>
      <c r="EQ1853" s="641"/>
      <c r="ER1853" s="641" t="str">
        <f t="shared" ca="1" si="208"/>
        <v/>
      </c>
      <c r="ES1853" s="641"/>
      <c r="ET1853" s="641" t="str">
        <f t="shared" ca="1" si="209"/>
        <v/>
      </c>
      <c r="EU1853" s="641"/>
      <c r="EW1853" s="136" t="str">
        <f t="shared" ca="1" si="210"/>
        <v/>
      </c>
      <c r="EX1853" s="641" t="str">
        <f t="shared" ca="1" si="211"/>
        <v/>
      </c>
      <c r="EY1853" s="641"/>
      <c r="EZ1853" s="641" t="str">
        <f t="shared" ca="1" si="212"/>
        <v/>
      </c>
      <c r="FA1853" s="641"/>
      <c r="FB1853" s="641" t="str">
        <f t="shared" ca="1" si="213"/>
        <v/>
      </c>
      <c r="FC1853" s="641"/>
      <c r="FD1853" s="641" t="str">
        <f t="shared" ca="1" si="214"/>
        <v/>
      </c>
      <c r="FE1853" s="641"/>
      <c r="FG1853" s="136" t="str">
        <f t="shared" ca="1" si="215"/>
        <v/>
      </c>
      <c r="FH1853" s="641" t="str">
        <f t="shared" ca="1" si="216"/>
        <v/>
      </c>
      <c r="FI1853" s="641"/>
      <c r="FJ1853" s="641" t="str">
        <f t="shared" ca="1" si="217"/>
        <v/>
      </c>
      <c r="FK1853" s="641"/>
      <c r="FL1853" s="641" t="str">
        <f t="shared" ca="1" si="218"/>
        <v/>
      </c>
      <c r="FM1853" s="641"/>
      <c r="FN1853" s="641" t="str">
        <f t="shared" ca="1" si="219"/>
        <v/>
      </c>
      <c r="FO1853" s="641"/>
    </row>
    <row r="1854" spans="1:171" hidden="1">
      <c r="A1854" s="19">
        <v>45</v>
      </c>
      <c r="B1854" s="19" t="str">
        <f ca="1">IF(ISERROR(INDEX(WS,ROWS($A$1810:$A1854))),"",MID(INDEX(WS,ROWS($A$1810:$A1854)), FIND("]",INDEX(WS,ROWS($A$1810:$A1854)))+1,32))&amp;T(NOW())</f>
        <v/>
      </c>
      <c r="C1854" s="136" t="str">
        <f t="shared" ca="1" si="220"/>
        <v/>
      </c>
      <c r="D1854" s="641" t="str">
        <f t="shared" ca="1" si="129"/>
        <v/>
      </c>
      <c r="E1854" s="641"/>
      <c r="F1854" s="641" t="str">
        <f t="shared" ca="1" si="130"/>
        <v/>
      </c>
      <c r="G1854" s="641"/>
      <c r="H1854" s="641" t="str">
        <f t="shared" ca="1" si="131"/>
        <v/>
      </c>
      <c r="I1854" s="641"/>
      <c r="J1854" s="641" t="str">
        <f t="shared" ca="1" si="132"/>
        <v/>
      </c>
      <c r="K1854" s="641"/>
      <c r="L1854" s="210"/>
      <c r="M1854" s="136" t="str">
        <f t="shared" ca="1" si="134"/>
        <v/>
      </c>
      <c r="N1854" s="641" t="str">
        <f t="shared" ca="1" si="135"/>
        <v/>
      </c>
      <c r="O1854" s="641"/>
      <c r="P1854" s="641" t="str">
        <f t="shared" ca="1" si="136"/>
        <v/>
      </c>
      <c r="Q1854" s="641"/>
      <c r="R1854" s="641" t="str">
        <f t="shared" ca="1" si="137"/>
        <v/>
      </c>
      <c r="S1854" s="641"/>
      <c r="T1854" s="641" t="str">
        <f t="shared" ca="1" si="138"/>
        <v/>
      </c>
      <c r="U1854" s="641"/>
      <c r="V1854" s="19" t="str">
        <f t="shared" ca="1" si="139"/>
        <v/>
      </c>
      <c r="W1854" s="136" t="str">
        <f t="shared" ca="1" si="140"/>
        <v/>
      </c>
      <c r="X1854" s="641" t="str">
        <f t="shared" ca="1" si="141"/>
        <v/>
      </c>
      <c r="Y1854" s="641"/>
      <c r="Z1854" s="641" t="str">
        <f t="shared" ca="1" si="142"/>
        <v/>
      </c>
      <c r="AA1854" s="641"/>
      <c r="AB1854" s="641" t="str">
        <f t="shared" ca="1" si="143"/>
        <v/>
      </c>
      <c r="AC1854" s="641"/>
      <c r="AD1854" s="641" t="str">
        <f t="shared" ca="1" si="144"/>
        <v/>
      </c>
      <c r="AE1854" s="641"/>
      <c r="AF1854" s="19" t="str">
        <f t="shared" ca="1" si="145"/>
        <v/>
      </c>
      <c r="AG1854" s="136" t="str">
        <f t="shared" ca="1" si="146"/>
        <v/>
      </c>
      <c r="AH1854" s="641" t="str">
        <f t="shared" ca="1" si="147"/>
        <v/>
      </c>
      <c r="AI1854" s="641"/>
      <c r="AJ1854" s="641" t="str">
        <f t="shared" ca="1" si="148"/>
        <v/>
      </c>
      <c r="AK1854" s="641"/>
      <c r="AL1854" s="641" t="str">
        <f t="shared" ca="1" si="149"/>
        <v/>
      </c>
      <c r="AM1854" s="641"/>
      <c r="AN1854" s="641" t="str">
        <f t="shared" ca="1" si="150"/>
        <v/>
      </c>
      <c r="AO1854" s="641"/>
      <c r="AP1854" s="19" t="str">
        <f t="shared" ca="1" si="151"/>
        <v/>
      </c>
      <c r="AQ1854" s="136" t="str">
        <f t="shared" ca="1" si="152"/>
        <v/>
      </c>
      <c r="AR1854" s="641" t="str">
        <f t="shared" ca="1" si="153"/>
        <v/>
      </c>
      <c r="AS1854" s="641"/>
      <c r="AT1854" s="641" t="str">
        <f t="shared" ca="1" si="154"/>
        <v/>
      </c>
      <c r="AU1854" s="641"/>
      <c r="AV1854" s="641" t="str">
        <f t="shared" ca="1" si="155"/>
        <v/>
      </c>
      <c r="AW1854" s="641"/>
      <c r="AX1854" s="641" t="str">
        <f t="shared" ca="1" si="156"/>
        <v/>
      </c>
      <c r="AY1854" s="641"/>
      <c r="AZ1854" s="19" t="str">
        <f t="shared" ca="1" si="157"/>
        <v/>
      </c>
      <c r="BA1854" s="136" t="str">
        <f t="shared" ca="1" si="158"/>
        <v/>
      </c>
      <c r="BB1854" s="641" t="str">
        <f t="shared" ca="1" si="159"/>
        <v/>
      </c>
      <c r="BC1854" s="641"/>
      <c r="BD1854" s="641" t="str">
        <f t="shared" ca="1" si="160"/>
        <v/>
      </c>
      <c r="BE1854" s="641"/>
      <c r="BF1854" s="641" t="str">
        <f t="shared" ca="1" si="161"/>
        <v/>
      </c>
      <c r="BG1854" s="641"/>
      <c r="BH1854" s="641" t="str">
        <f t="shared" ca="1" si="162"/>
        <v/>
      </c>
      <c r="BI1854" s="641"/>
      <c r="BJ1854" s="19" t="str">
        <f t="shared" ca="1" si="163"/>
        <v/>
      </c>
      <c r="BK1854" s="136" t="str">
        <f t="shared" ca="1" si="164"/>
        <v/>
      </c>
      <c r="BL1854" s="641" t="str">
        <f t="shared" ca="1" si="165"/>
        <v/>
      </c>
      <c r="BM1854" s="641"/>
      <c r="BN1854" s="641" t="str">
        <f t="shared" ca="1" si="166"/>
        <v/>
      </c>
      <c r="BO1854" s="641"/>
      <c r="BP1854" s="641" t="str">
        <f t="shared" ca="1" si="167"/>
        <v/>
      </c>
      <c r="BQ1854" s="641"/>
      <c r="BR1854" s="641" t="str">
        <f t="shared" ca="1" si="221"/>
        <v/>
      </c>
      <c r="BS1854" s="641"/>
      <c r="BT1854" s="19" t="str">
        <f t="shared" ca="1" si="169"/>
        <v/>
      </c>
      <c r="BU1854" s="136" t="str">
        <f t="shared" ca="1" si="170"/>
        <v/>
      </c>
      <c r="BV1854" s="641" t="str">
        <f t="shared" ca="1" si="171"/>
        <v/>
      </c>
      <c r="BW1854" s="641"/>
      <c r="BX1854" s="641" t="str">
        <f t="shared" ca="1" si="172"/>
        <v/>
      </c>
      <c r="BY1854" s="641"/>
      <c r="BZ1854" s="641" t="str">
        <f t="shared" ca="1" si="173"/>
        <v/>
      </c>
      <c r="CA1854" s="641"/>
      <c r="CB1854" s="641" t="str">
        <f t="shared" ca="1" si="174"/>
        <v/>
      </c>
      <c r="CC1854" s="641"/>
      <c r="CE1854" s="136" t="str">
        <f t="shared" ca="1" si="175"/>
        <v/>
      </c>
      <c r="CF1854" s="641" t="str">
        <f t="shared" ca="1" si="176"/>
        <v/>
      </c>
      <c r="CG1854" s="641"/>
      <c r="CH1854" s="641" t="str">
        <f t="shared" ca="1" si="177"/>
        <v/>
      </c>
      <c r="CI1854" s="641"/>
      <c r="CJ1854" s="641" t="str">
        <f t="shared" ca="1" si="178"/>
        <v/>
      </c>
      <c r="CK1854" s="641"/>
      <c r="CL1854" s="641" t="str">
        <f t="shared" ca="1" si="179"/>
        <v/>
      </c>
      <c r="CM1854" s="641"/>
      <c r="CO1854" s="136" t="str">
        <f t="shared" ca="1" si="180"/>
        <v/>
      </c>
      <c r="CP1854" s="641" t="str">
        <f t="shared" ca="1" si="181"/>
        <v/>
      </c>
      <c r="CQ1854" s="641"/>
      <c r="CR1854" s="641" t="str">
        <f t="shared" ca="1" si="182"/>
        <v/>
      </c>
      <c r="CS1854" s="641"/>
      <c r="CT1854" s="641" t="str">
        <f t="shared" ca="1" si="183"/>
        <v/>
      </c>
      <c r="CU1854" s="641"/>
      <c r="CV1854" s="641" t="str">
        <f t="shared" ca="1" si="184"/>
        <v/>
      </c>
      <c r="CW1854" s="641"/>
      <c r="CY1854" s="136" t="str">
        <f t="shared" ca="1" si="185"/>
        <v/>
      </c>
      <c r="CZ1854" s="641" t="str">
        <f t="shared" ca="1" si="186"/>
        <v/>
      </c>
      <c r="DA1854" s="641"/>
      <c r="DB1854" s="641" t="str">
        <f t="shared" ca="1" si="187"/>
        <v/>
      </c>
      <c r="DC1854" s="641"/>
      <c r="DD1854" s="641" t="str">
        <f t="shared" ca="1" si="188"/>
        <v/>
      </c>
      <c r="DE1854" s="641"/>
      <c r="DF1854" s="641" t="str">
        <f t="shared" ca="1" si="189"/>
        <v/>
      </c>
      <c r="DG1854" s="641"/>
      <c r="DI1854" s="136" t="str">
        <f t="shared" ca="1" si="190"/>
        <v/>
      </c>
      <c r="DJ1854" s="641" t="str">
        <f t="shared" ca="1" si="191"/>
        <v/>
      </c>
      <c r="DK1854" s="641"/>
      <c r="DL1854" s="641" t="str">
        <f t="shared" ca="1" si="192"/>
        <v/>
      </c>
      <c r="DM1854" s="641"/>
      <c r="DN1854" s="641" t="str">
        <f t="shared" ca="1" si="193"/>
        <v/>
      </c>
      <c r="DO1854" s="641"/>
      <c r="DP1854" s="641" t="str">
        <f t="shared" ca="1" si="194"/>
        <v/>
      </c>
      <c r="DQ1854" s="641"/>
      <c r="DS1854" s="136" t="str">
        <f t="shared" ca="1" si="195"/>
        <v/>
      </c>
      <c r="DT1854" s="641" t="str">
        <f t="shared" ca="1" si="196"/>
        <v/>
      </c>
      <c r="DU1854" s="641"/>
      <c r="DV1854" s="641" t="str">
        <f t="shared" ca="1" si="197"/>
        <v/>
      </c>
      <c r="DW1854" s="641"/>
      <c r="DX1854" s="641" t="str">
        <f t="shared" ca="1" si="198"/>
        <v/>
      </c>
      <c r="DY1854" s="641"/>
      <c r="DZ1854" s="641" t="str">
        <f t="shared" ca="1" si="199"/>
        <v/>
      </c>
      <c r="EA1854" s="641"/>
      <c r="EC1854" s="136" t="str">
        <f t="shared" ca="1" si="200"/>
        <v/>
      </c>
      <c r="ED1854" s="641" t="str">
        <f t="shared" ca="1" si="201"/>
        <v/>
      </c>
      <c r="EE1854" s="641"/>
      <c r="EF1854" s="641" t="str">
        <f t="shared" ca="1" si="202"/>
        <v/>
      </c>
      <c r="EG1854" s="641"/>
      <c r="EH1854" s="641" t="str">
        <f t="shared" ca="1" si="203"/>
        <v/>
      </c>
      <c r="EI1854" s="641"/>
      <c r="EJ1854" s="641" t="str">
        <f t="shared" ca="1" si="204"/>
        <v/>
      </c>
      <c r="EK1854" s="641"/>
      <c r="EM1854" s="136" t="str">
        <f t="shared" ca="1" si="205"/>
        <v/>
      </c>
      <c r="EN1854" s="641" t="str">
        <f t="shared" ca="1" si="206"/>
        <v/>
      </c>
      <c r="EO1854" s="641"/>
      <c r="EP1854" s="641" t="str">
        <f t="shared" ca="1" si="207"/>
        <v/>
      </c>
      <c r="EQ1854" s="641"/>
      <c r="ER1854" s="641" t="str">
        <f t="shared" ca="1" si="208"/>
        <v/>
      </c>
      <c r="ES1854" s="641"/>
      <c r="ET1854" s="641" t="str">
        <f t="shared" ca="1" si="209"/>
        <v/>
      </c>
      <c r="EU1854" s="641"/>
      <c r="EW1854" s="136" t="str">
        <f t="shared" ca="1" si="210"/>
        <v/>
      </c>
      <c r="EX1854" s="641" t="str">
        <f t="shared" ca="1" si="211"/>
        <v/>
      </c>
      <c r="EY1854" s="641"/>
      <c r="EZ1854" s="641" t="str">
        <f t="shared" ca="1" si="212"/>
        <v/>
      </c>
      <c r="FA1854" s="641"/>
      <c r="FB1854" s="641" t="str">
        <f t="shared" ca="1" si="213"/>
        <v/>
      </c>
      <c r="FC1854" s="641"/>
      <c r="FD1854" s="641" t="str">
        <f t="shared" ca="1" si="214"/>
        <v/>
      </c>
      <c r="FE1854" s="641"/>
      <c r="FG1854" s="136" t="str">
        <f t="shared" ca="1" si="215"/>
        <v/>
      </c>
      <c r="FH1854" s="641" t="str">
        <f t="shared" ca="1" si="216"/>
        <v/>
      </c>
      <c r="FI1854" s="641"/>
      <c r="FJ1854" s="641" t="str">
        <f t="shared" ca="1" si="217"/>
        <v/>
      </c>
      <c r="FK1854" s="641"/>
      <c r="FL1854" s="641" t="str">
        <f t="shared" ca="1" si="218"/>
        <v/>
      </c>
      <c r="FM1854" s="641"/>
      <c r="FN1854" s="641" t="str">
        <f t="shared" ca="1" si="219"/>
        <v/>
      </c>
      <c r="FO1854" s="641"/>
    </row>
    <row r="1855" spans="1:171" hidden="1">
      <c r="A1855" s="19">
        <v>46</v>
      </c>
      <c r="B1855" s="19" t="str">
        <f ca="1">IF(ISERROR(INDEX(WS,ROWS($A$1810:$A1855))),"",MID(INDEX(WS,ROWS($A$1810:$A1855)), FIND("]",INDEX(WS,ROWS($A$1810:$A1855)))+1,32))&amp;T(NOW())</f>
        <v/>
      </c>
      <c r="C1855" s="136" t="str">
        <f t="shared" ca="1" si="220"/>
        <v/>
      </c>
      <c r="D1855" s="641" t="str">
        <f t="shared" ca="1" si="129"/>
        <v/>
      </c>
      <c r="E1855" s="641"/>
      <c r="F1855" s="641" t="str">
        <f t="shared" ca="1" si="130"/>
        <v/>
      </c>
      <c r="G1855" s="641"/>
      <c r="H1855" s="641" t="str">
        <f t="shared" ca="1" si="131"/>
        <v/>
      </c>
      <c r="I1855" s="641"/>
      <c r="J1855" s="641" t="str">
        <f t="shared" ca="1" si="132"/>
        <v/>
      </c>
      <c r="K1855" s="641"/>
      <c r="L1855" s="210"/>
      <c r="M1855" s="136" t="str">
        <f t="shared" ca="1" si="134"/>
        <v/>
      </c>
      <c r="N1855" s="641" t="str">
        <f t="shared" ca="1" si="135"/>
        <v/>
      </c>
      <c r="O1855" s="641"/>
      <c r="P1855" s="641" t="str">
        <f t="shared" ca="1" si="136"/>
        <v/>
      </c>
      <c r="Q1855" s="641"/>
      <c r="R1855" s="641" t="str">
        <f t="shared" ca="1" si="137"/>
        <v/>
      </c>
      <c r="S1855" s="641"/>
      <c r="T1855" s="641" t="str">
        <f t="shared" ca="1" si="138"/>
        <v/>
      </c>
      <c r="U1855" s="641"/>
      <c r="V1855" s="19" t="str">
        <f t="shared" ca="1" si="139"/>
        <v/>
      </c>
      <c r="W1855" s="136" t="str">
        <f t="shared" ca="1" si="140"/>
        <v/>
      </c>
      <c r="X1855" s="641" t="str">
        <f t="shared" ca="1" si="141"/>
        <v/>
      </c>
      <c r="Y1855" s="641"/>
      <c r="Z1855" s="641" t="str">
        <f t="shared" ca="1" si="142"/>
        <v/>
      </c>
      <c r="AA1855" s="641"/>
      <c r="AB1855" s="641" t="str">
        <f t="shared" ca="1" si="143"/>
        <v/>
      </c>
      <c r="AC1855" s="641"/>
      <c r="AD1855" s="641" t="str">
        <f t="shared" ca="1" si="144"/>
        <v/>
      </c>
      <c r="AE1855" s="641"/>
      <c r="AF1855" s="19" t="str">
        <f t="shared" ca="1" si="145"/>
        <v/>
      </c>
      <c r="AG1855" s="136" t="str">
        <f t="shared" ca="1" si="146"/>
        <v/>
      </c>
      <c r="AH1855" s="641" t="str">
        <f t="shared" ca="1" si="147"/>
        <v/>
      </c>
      <c r="AI1855" s="641"/>
      <c r="AJ1855" s="641" t="str">
        <f t="shared" ca="1" si="148"/>
        <v/>
      </c>
      <c r="AK1855" s="641"/>
      <c r="AL1855" s="641" t="str">
        <f t="shared" ca="1" si="149"/>
        <v/>
      </c>
      <c r="AM1855" s="641"/>
      <c r="AN1855" s="641" t="str">
        <f t="shared" ca="1" si="150"/>
        <v/>
      </c>
      <c r="AO1855" s="641"/>
      <c r="AP1855" s="19" t="str">
        <f t="shared" ca="1" si="151"/>
        <v/>
      </c>
      <c r="AQ1855" s="136" t="str">
        <f t="shared" ca="1" si="152"/>
        <v/>
      </c>
      <c r="AR1855" s="641" t="str">
        <f t="shared" ca="1" si="153"/>
        <v/>
      </c>
      <c r="AS1855" s="641"/>
      <c r="AT1855" s="641" t="str">
        <f t="shared" ca="1" si="154"/>
        <v/>
      </c>
      <c r="AU1855" s="641"/>
      <c r="AV1855" s="641" t="str">
        <f t="shared" ca="1" si="155"/>
        <v/>
      </c>
      <c r="AW1855" s="641"/>
      <c r="AX1855" s="641" t="str">
        <f t="shared" ca="1" si="156"/>
        <v/>
      </c>
      <c r="AY1855" s="641"/>
      <c r="AZ1855" s="19" t="str">
        <f t="shared" ca="1" si="157"/>
        <v/>
      </c>
      <c r="BA1855" s="136" t="str">
        <f t="shared" ca="1" si="158"/>
        <v/>
      </c>
      <c r="BB1855" s="641" t="str">
        <f t="shared" ca="1" si="159"/>
        <v/>
      </c>
      <c r="BC1855" s="641"/>
      <c r="BD1855" s="641" t="str">
        <f t="shared" ca="1" si="160"/>
        <v/>
      </c>
      <c r="BE1855" s="641"/>
      <c r="BF1855" s="641" t="str">
        <f t="shared" ca="1" si="161"/>
        <v/>
      </c>
      <c r="BG1855" s="641"/>
      <c r="BH1855" s="641" t="str">
        <f t="shared" ca="1" si="162"/>
        <v/>
      </c>
      <c r="BI1855" s="641"/>
      <c r="BJ1855" s="19" t="str">
        <f t="shared" ca="1" si="163"/>
        <v/>
      </c>
      <c r="BK1855" s="136" t="str">
        <f t="shared" ca="1" si="164"/>
        <v/>
      </c>
      <c r="BL1855" s="641" t="str">
        <f t="shared" ca="1" si="165"/>
        <v/>
      </c>
      <c r="BM1855" s="641"/>
      <c r="BN1855" s="641" t="str">
        <f t="shared" ca="1" si="166"/>
        <v/>
      </c>
      <c r="BO1855" s="641"/>
      <c r="BP1855" s="641" t="str">
        <f t="shared" ca="1" si="167"/>
        <v/>
      </c>
      <c r="BQ1855" s="641"/>
      <c r="BR1855" s="641" t="str">
        <f t="shared" ca="1" si="221"/>
        <v/>
      </c>
      <c r="BS1855" s="641"/>
      <c r="BT1855" s="19" t="str">
        <f t="shared" ca="1" si="169"/>
        <v/>
      </c>
      <c r="BU1855" s="136" t="str">
        <f t="shared" ca="1" si="170"/>
        <v/>
      </c>
      <c r="BV1855" s="641" t="str">
        <f t="shared" ca="1" si="171"/>
        <v/>
      </c>
      <c r="BW1855" s="641"/>
      <c r="BX1855" s="641" t="str">
        <f t="shared" ca="1" si="172"/>
        <v/>
      </c>
      <c r="BY1855" s="641"/>
      <c r="BZ1855" s="641" t="str">
        <f t="shared" ca="1" si="173"/>
        <v/>
      </c>
      <c r="CA1855" s="641"/>
      <c r="CB1855" s="641" t="str">
        <f t="shared" ca="1" si="174"/>
        <v/>
      </c>
      <c r="CC1855" s="641"/>
      <c r="CE1855" s="136" t="str">
        <f t="shared" ca="1" si="175"/>
        <v/>
      </c>
      <c r="CF1855" s="641" t="str">
        <f t="shared" ca="1" si="176"/>
        <v/>
      </c>
      <c r="CG1855" s="641"/>
      <c r="CH1855" s="641" t="str">
        <f t="shared" ca="1" si="177"/>
        <v/>
      </c>
      <c r="CI1855" s="641"/>
      <c r="CJ1855" s="641" t="str">
        <f t="shared" ca="1" si="178"/>
        <v/>
      </c>
      <c r="CK1855" s="641"/>
      <c r="CL1855" s="641" t="str">
        <f t="shared" ca="1" si="179"/>
        <v/>
      </c>
      <c r="CM1855" s="641"/>
      <c r="CO1855" s="136" t="str">
        <f t="shared" ca="1" si="180"/>
        <v/>
      </c>
      <c r="CP1855" s="641" t="str">
        <f t="shared" ca="1" si="181"/>
        <v/>
      </c>
      <c r="CQ1855" s="641"/>
      <c r="CR1855" s="641" t="str">
        <f t="shared" ca="1" si="182"/>
        <v/>
      </c>
      <c r="CS1855" s="641"/>
      <c r="CT1855" s="641" t="str">
        <f t="shared" ca="1" si="183"/>
        <v/>
      </c>
      <c r="CU1855" s="641"/>
      <c r="CV1855" s="641" t="str">
        <f t="shared" ca="1" si="184"/>
        <v/>
      </c>
      <c r="CW1855" s="641"/>
      <c r="CY1855" s="136" t="str">
        <f t="shared" ca="1" si="185"/>
        <v/>
      </c>
      <c r="CZ1855" s="641" t="str">
        <f t="shared" ca="1" si="186"/>
        <v/>
      </c>
      <c r="DA1855" s="641"/>
      <c r="DB1855" s="641" t="str">
        <f t="shared" ca="1" si="187"/>
        <v/>
      </c>
      <c r="DC1855" s="641"/>
      <c r="DD1855" s="641" t="str">
        <f t="shared" ca="1" si="188"/>
        <v/>
      </c>
      <c r="DE1855" s="641"/>
      <c r="DF1855" s="641" t="str">
        <f t="shared" ca="1" si="189"/>
        <v/>
      </c>
      <c r="DG1855" s="641"/>
      <c r="DI1855" s="136" t="str">
        <f t="shared" ca="1" si="190"/>
        <v/>
      </c>
      <c r="DJ1855" s="641" t="str">
        <f t="shared" ca="1" si="191"/>
        <v/>
      </c>
      <c r="DK1855" s="641"/>
      <c r="DL1855" s="641" t="str">
        <f t="shared" ca="1" si="192"/>
        <v/>
      </c>
      <c r="DM1855" s="641"/>
      <c r="DN1855" s="641" t="str">
        <f t="shared" ca="1" si="193"/>
        <v/>
      </c>
      <c r="DO1855" s="641"/>
      <c r="DP1855" s="641" t="str">
        <f t="shared" ca="1" si="194"/>
        <v/>
      </c>
      <c r="DQ1855" s="641"/>
      <c r="DS1855" s="136" t="str">
        <f t="shared" ca="1" si="195"/>
        <v/>
      </c>
      <c r="DT1855" s="641" t="str">
        <f t="shared" ca="1" si="196"/>
        <v/>
      </c>
      <c r="DU1855" s="641"/>
      <c r="DV1855" s="641" t="str">
        <f t="shared" ca="1" si="197"/>
        <v/>
      </c>
      <c r="DW1855" s="641"/>
      <c r="DX1855" s="641" t="str">
        <f t="shared" ca="1" si="198"/>
        <v/>
      </c>
      <c r="DY1855" s="641"/>
      <c r="DZ1855" s="641" t="str">
        <f t="shared" ca="1" si="199"/>
        <v/>
      </c>
      <c r="EA1855" s="641"/>
      <c r="EC1855" s="136" t="str">
        <f t="shared" ca="1" si="200"/>
        <v/>
      </c>
      <c r="ED1855" s="641" t="str">
        <f t="shared" ca="1" si="201"/>
        <v/>
      </c>
      <c r="EE1855" s="641"/>
      <c r="EF1855" s="641" t="str">
        <f t="shared" ca="1" si="202"/>
        <v/>
      </c>
      <c r="EG1855" s="641"/>
      <c r="EH1855" s="641" t="str">
        <f t="shared" ca="1" si="203"/>
        <v/>
      </c>
      <c r="EI1855" s="641"/>
      <c r="EJ1855" s="641" t="str">
        <f t="shared" ca="1" si="204"/>
        <v/>
      </c>
      <c r="EK1855" s="641"/>
      <c r="EM1855" s="136" t="str">
        <f t="shared" ca="1" si="205"/>
        <v/>
      </c>
      <c r="EN1855" s="641" t="str">
        <f t="shared" ca="1" si="206"/>
        <v/>
      </c>
      <c r="EO1855" s="641"/>
      <c r="EP1855" s="641" t="str">
        <f t="shared" ca="1" si="207"/>
        <v/>
      </c>
      <c r="EQ1855" s="641"/>
      <c r="ER1855" s="641" t="str">
        <f t="shared" ca="1" si="208"/>
        <v/>
      </c>
      <c r="ES1855" s="641"/>
      <c r="ET1855" s="641" t="str">
        <f t="shared" ca="1" si="209"/>
        <v/>
      </c>
      <c r="EU1855" s="641"/>
      <c r="EW1855" s="136" t="str">
        <f t="shared" ca="1" si="210"/>
        <v/>
      </c>
      <c r="EX1855" s="641" t="str">
        <f t="shared" ca="1" si="211"/>
        <v/>
      </c>
      <c r="EY1855" s="641"/>
      <c r="EZ1855" s="641" t="str">
        <f t="shared" ca="1" si="212"/>
        <v/>
      </c>
      <c r="FA1855" s="641"/>
      <c r="FB1855" s="641" t="str">
        <f t="shared" ca="1" si="213"/>
        <v/>
      </c>
      <c r="FC1855" s="641"/>
      <c r="FD1855" s="641" t="str">
        <f t="shared" ca="1" si="214"/>
        <v/>
      </c>
      <c r="FE1855" s="641"/>
      <c r="FG1855" s="136" t="str">
        <f t="shared" ca="1" si="215"/>
        <v/>
      </c>
      <c r="FH1855" s="641" t="str">
        <f t="shared" ca="1" si="216"/>
        <v/>
      </c>
      <c r="FI1855" s="641"/>
      <c r="FJ1855" s="641" t="str">
        <f t="shared" ca="1" si="217"/>
        <v/>
      </c>
      <c r="FK1855" s="641"/>
      <c r="FL1855" s="641" t="str">
        <f t="shared" ca="1" si="218"/>
        <v/>
      </c>
      <c r="FM1855" s="641"/>
      <c r="FN1855" s="641" t="str">
        <f t="shared" ca="1" si="219"/>
        <v/>
      </c>
      <c r="FO1855" s="641"/>
    </row>
    <row r="1856" spans="1:171" hidden="1">
      <c r="A1856" s="19">
        <v>47</v>
      </c>
      <c r="B1856" s="19" t="str">
        <f ca="1">IF(ISERROR(INDEX(WS,ROWS($A$1810:$A1856))),"",MID(INDEX(WS,ROWS($A$1810:$A1856)), FIND("]",INDEX(WS,ROWS($A$1810:$A1856)))+1,32))&amp;T(NOW())</f>
        <v/>
      </c>
      <c r="C1856" s="136" t="str">
        <f t="shared" ca="1" si="220"/>
        <v/>
      </c>
      <c r="D1856" s="641" t="str">
        <f t="shared" ca="1" si="129"/>
        <v/>
      </c>
      <c r="E1856" s="641"/>
      <c r="F1856" s="641" t="str">
        <f t="shared" ca="1" si="130"/>
        <v/>
      </c>
      <c r="G1856" s="641"/>
      <c r="H1856" s="641" t="str">
        <f t="shared" ca="1" si="131"/>
        <v/>
      </c>
      <c r="I1856" s="641"/>
      <c r="J1856" s="641" t="str">
        <f t="shared" ca="1" si="132"/>
        <v/>
      </c>
      <c r="K1856" s="641"/>
      <c r="L1856" s="210"/>
      <c r="M1856" s="136" t="str">
        <f t="shared" ca="1" si="134"/>
        <v/>
      </c>
      <c r="N1856" s="641" t="str">
        <f t="shared" ca="1" si="135"/>
        <v/>
      </c>
      <c r="O1856" s="641"/>
      <c r="P1856" s="641" t="str">
        <f t="shared" ca="1" si="136"/>
        <v/>
      </c>
      <c r="Q1856" s="641"/>
      <c r="R1856" s="641" t="str">
        <f t="shared" ca="1" si="137"/>
        <v/>
      </c>
      <c r="S1856" s="641"/>
      <c r="T1856" s="641" t="str">
        <f t="shared" ca="1" si="138"/>
        <v/>
      </c>
      <c r="U1856" s="641"/>
      <c r="V1856" s="19" t="str">
        <f t="shared" ca="1" si="139"/>
        <v/>
      </c>
      <c r="W1856" s="136" t="str">
        <f t="shared" ca="1" si="140"/>
        <v/>
      </c>
      <c r="X1856" s="641" t="str">
        <f t="shared" ca="1" si="141"/>
        <v/>
      </c>
      <c r="Y1856" s="641"/>
      <c r="Z1856" s="641" t="str">
        <f t="shared" ca="1" si="142"/>
        <v/>
      </c>
      <c r="AA1856" s="641"/>
      <c r="AB1856" s="641" t="str">
        <f t="shared" ca="1" si="143"/>
        <v/>
      </c>
      <c r="AC1856" s="641"/>
      <c r="AD1856" s="641" t="str">
        <f t="shared" ca="1" si="144"/>
        <v/>
      </c>
      <c r="AE1856" s="641"/>
      <c r="AF1856" s="19" t="str">
        <f t="shared" ca="1" si="145"/>
        <v/>
      </c>
      <c r="AG1856" s="136" t="str">
        <f t="shared" ca="1" si="146"/>
        <v/>
      </c>
      <c r="AH1856" s="641" t="str">
        <f t="shared" ca="1" si="147"/>
        <v/>
      </c>
      <c r="AI1856" s="641"/>
      <c r="AJ1856" s="641" t="str">
        <f t="shared" ca="1" si="148"/>
        <v/>
      </c>
      <c r="AK1856" s="641"/>
      <c r="AL1856" s="641" t="str">
        <f t="shared" ca="1" si="149"/>
        <v/>
      </c>
      <c r="AM1856" s="641"/>
      <c r="AN1856" s="641" t="str">
        <f t="shared" ca="1" si="150"/>
        <v/>
      </c>
      <c r="AO1856" s="641"/>
      <c r="AP1856" s="19" t="str">
        <f t="shared" ca="1" si="151"/>
        <v/>
      </c>
      <c r="AQ1856" s="136" t="str">
        <f t="shared" ca="1" si="152"/>
        <v/>
      </c>
      <c r="AR1856" s="641" t="str">
        <f t="shared" ca="1" si="153"/>
        <v/>
      </c>
      <c r="AS1856" s="641"/>
      <c r="AT1856" s="641" t="str">
        <f t="shared" ca="1" si="154"/>
        <v/>
      </c>
      <c r="AU1856" s="641"/>
      <c r="AV1856" s="641" t="str">
        <f t="shared" ca="1" si="155"/>
        <v/>
      </c>
      <c r="AW1856" s="641"/>
      <c r="AX1856" s="641" t="str">
        <f t="shared" ca="1" si="156"/>
        <v/>
      </c>
      <c r="AY1856" s="641"/>
      <c r="AZ1856" s="19" t="str">
        <f t="shared" ca="1" si="157"/>
        <v/>
      </c>
      <c r="BA1856" s="136" t="str">
        <f t="shared" ca="1" si="158"/>
        <v/>
      </c>
      <c r="BB1856" s="641" t="str">
        <f t="shared" ca="1" si="159"/>
        <v/>
      </c>
      <c r="BC1856" s="641"/>
      <c r="BD1856" s="641" t="str">
        <f t="shared" ca="1" si="160"/>
        <v/>
      </c>
      <c r="BE1856" s="641"/>
      <c r="BF1856" s="641" t="str">
        <f t="shared" ca="1" si="161"/>
        <v/>
      </c>
      <c r="BG1856" s="641"/>
      <c r="BH1856" s="641" t="str">
        <f t="shared" ca="1" si="162"/>
        <v/>
      </c>
      <c r="BI1856" s="641"/>
      <c r="BJ1856" s="19" t="str">
        <f t="shared" ca="1" si="163"/>
        <v/>
      </c>
      <c r="BK1856" s="136" t="str">
        <f t="shared" ca="1" si="164"/>
        <v/>
      </c>
      <c r="BL1856" s="641" t="str">
        <f t="shared" ca="1" si="165"/>
        <v/>
      </c>
      <c r="BM1856" s="641"/>
      <c r="BN1856" s="641" t="str">
        <f t="shared" ca="1" si="166"/>
        <v/>
      </c>
      <c r="BO1856" s="641"/>
      <c r="BP1856" s="641" t="str">
        <f t="shared" ca="1" si="167"/>
        <v/>
      </c>
      <c r="BQ1856" s="641"/>
      <c r="BR1856" s="641" t="str">
        <f t="shared" ca="1" si="221"/>
        <v/>
      </c>
      <c r="BS1856" s="641"/>
      <c r="BT1856" s="19" t="str">
        <f t="shared" ca="1" si="169"/>
        <v/>
      </c>
      <c r="BU1856" s="136" t="str">
        <f t="shared" ca="1" si="170"/>
        <v/>
      </c>
      <c r="BV1856" s="641" t="str">
        <f t="shared" ca="1" si="171"/>
        <v/>
      </c>
      <c r="BW1856" s="641"/>
      <c r="BX1856" s="641" t="str">
        <f t="shared" ca="1" si="172"/>
        <v/>
      </c>
      <c r="BY1856" s="641"/>
      <c r="BZ1856" s="641" t="str">
        <f t="shared" ca="1" si="173"/>
        <v/>
      </c>
      <c r="CA1856" s="641"/>
      <c r="CB1856" s="641" t="str">
        <f t="shared" ca="1" si="174"/>
        <v/>
      </c>
      <c r="CC1856" s="641"/>
      <c r="CE1856" s="136" t="str">
        <f t="shared" ca="1" si="175"/>
        <v/>
      </c>
      <c r="CF1856" s="641" t="str">
        <f t="shared" ca="1" si="176"/>
        <v/>
      </c>
      <c r="CG1856" s="641"/>
      <c r="CH1856" s="641" t="str">
        <f t="shared" ca="1" si="177"/>
        <v/>
      </c>
      <c r="CI1856" s="641"/>
      <c r="CJ1856" s="641" t="str">
        <f t="shared" ca="1" si="178"/>
        <v/>
      </c>
      <c r="CK1856" s="641"/>
      <c r="CL1856" s="641" t="str">
        <f t="shared" ca="1" si="179"/>
        <v/>
      </c>
      <c r="CM1856" s="641"/>
      <c r="CO1856" s="136" t="str">
        <f t="shared" ca="1" si="180"/>
        <v/>
      </c>
      <c r="CP1856" s="641" t="str">
        <f t="shared" ca="1" si="181"/>
        <v/>
      </c>
      <c r="CQ1856" s="641"/>
      <c r="CR1856" s="641" t="str">
        <f t="shared" ca="1" si="182"/>
        <v/>
      </c>
      <c r="CS1856" s="641"/>
      <c r="CT1856" s="641" t="str">
        <f t="shared" ca="1" si="183"/>
        <v/>
      </c>
      <c r="CU1856" s="641"/>
      <c r="CV1856" s="641" t="str">
        <f t="shared" ca="1" si="184"/>
        <v/>
      </c>
      <c r="CW1856" s="641"/>
      <c r="CY1856" s="136" t="str">
        <f t="shared" ca="1" si="185"/>
        <v/>
      </c>
      <c r="CZ1856" s="641" t="str">
        <f t="shared" ca="1" si="186"/>
        <v/>
      </c>
      <c r="DA1856" s="641"/>
      <c r="DB1856" s="641" t="str">
        <f t="shared" ca="1" si="187"/>
        <v/>
      </c>
      <c r="DC1856" s="641"/>
      <c r="DD1856" s="641" t="str">
        <f t="shared" ca="1" si="188"/>
        <v/>
      </c>
      <c r="DE1856" s="641"/>
      <c r="DF1856" s="641" t="str">
        <f t="shared" ca="1" si="189"/>
        <v/>
      </c>
      <c r="DG1856" s="641"/>
      <c r="DI1856" s="136" t="str">
        <f t="shared" ca="1" si="190"/>
        <v/>
      </c>
      <c r="DJ1856" s="641" t="str">
        <f t="shared" ca="1" si="191"/>
        <v/>
      </c>
      <c r="DK1856" s="641"/>
      <c r="DL1856" s="641" t="str">
        <f t="shared" ca="1" si="192"/>
        <v/>
      </c>
      <c r="DM1856" s="641"/>
      <c r="DN1856" s="641" t="str">
        <f t="shared" ca="1" si="193"/>
        <v/>
      </c>
      <c r="DO1856" s="641"/>
      <c r="DP1856" s="641" t="str">
        <f t="shared" ca="1" si="194"/>
        <v/>
      </c>
      <c r="DQ1856" s="641"/>
      <c r="DS1856" s="136" t="str">
        <f t="shared" ca="1" si="195"/>
        <v/>
      </c>
      <c r="DT1856" s="641" t="str">
        <f t="shared" ca="1" si="196"/>
        <v/>
      </c>
      <c r="DU1856" s="641"/>
      <c r="DV1856" s="641" t="str">
        <f t="shared" ca="1" si="197"/>
        <v/>
      </c>
      <c r="DW1856" s="641"/>
      <c r="DX1856" s="641" t="str">
        <f t="shared" ca="1" si="198"/>
        <v/>
      </c>
      <c r="DY1856" s="641"/>
      <c r="DZ1856" s="641" t="str">
        <f t="shared" ca="1" si="199"/>
        <v/>
      </c>
      <c r="EA1856" s="641"/>
      <c r="EC1856" s="136" t="str">
        <f t="shared" ca="1" si="200"/>
        <v/>
      </c>
      <c r="ED1856" s="641" t="str">
        <f t="shared" ca="1" si="201"/>
        <v/>
      </c>
      <c r="EE1856" s="641"/>
      <c r="EF1856" s="641" t="str">
        <f t="shared" ca="1" si="202"/>
        <v/>
      </c>
      <c r="EG1856" s="641"/>
      <c r="EH1856" s="641" t="str">
        <f t="shared" ca="1" si="203"/>
        <v/>
      </c>
      <c r="EI1856" s="641"/>
      <c r="EJ1856" s="641" t="str">
        <f t="shared" ca="1" si="204"/>
        <v/>
      </c>
      <c r="EK1856" s="641"/>
      <c r="EM1856" s="136" t="str">
        <f t="shared" ca="1" si="205"/>
        <v/>
      </c>
      <c r="EN1856" s="641" t="str">
        <f t="shared" ca="1" si="206"/>
        <v/>
      </c>
      <c r="EO1856" s="641"/>
      <c r="EP1856" s="641" t="str">
        <f t="shared" ca="1" si="207"/>
        <v/>
      </c>
      <c r="EQ1856" s="641"/>
      <c r="ER1856" s="641" t="str">
        <f t="shared" ca="1" si="208"/>
        <v/>
      </c>
      <c r="ES1856" s="641"/>
      <c r="ET1856" s="641" t="str">
        <f t="shared" ca="1" si="209"/>
        <v/>
      </c>
      <c r="EU1856" s="641"/>
      <c r="EW1856" s="136" t="str">
        <f t="shared" ca="1" si="210"/>
        <v/>
      </c>
      <c r="EX1856" s="641" t="str">
        <f t="shared" ca="1" si="211"/>
        <v/>
      </c>
      <c r="EY1856" s="641"/>
      <c r="EZ1856" s="641" t="str">
        <f t="shared" ca="1" si="212"/>
        <v/>
      </c>
      <c r="FA1856" s="641"/>
      <c r="FB1856" s="641" t="str">
        <f t="shared" ca="1" si="213"/>
        <v/>
      </c>
      <c r="FC1856" s="641"/>
      <c r="FD1856" s="641" t="str">
        <f t="shared" ca="1" si="214"/>
        <v/>
      </c>
      <c r="FE1856" s="641"/>
      <c r="FG1856" s="136" t="str">
        <f t="shared" ca="1" si="215"/>
        <v/>
      </c>
      <c r="FH1856" s="641" t="str">
        <f t="shared" ca="1" si="216"/>
        <v/>
      </c>
      <c r="FI1856" s="641"/>
      <c r="FJ1856" s="641" t="str">
        <f t="shared" ca="1" si="217"/>
        <v/>
      </c>
      <c r="FK1856" s="641"/>
      <c r="FL1856" s="641" t="str">
        <f t="shared" ca="1" si="218"/>
        <v/>
      </c>
      <c r="FM1856" s="641"/>
      <c r="FN1856" s="641" t="str">
        <f t="shared" ca="1" si="219"/>
        <v/>
      </c>
      <c r="FO1856" s="641"/>
    </row>
    <row r="1857" spans="1:171" hidden="1">
      <c r="A1857" s="19">
        <v>48</v>
      </c>
      <c r="B1857" s="19" t="str">
        <f ca="1">IF(ISERROR(INDEX(WS,ROWS($A$1810:$A1857))),"",MID(INDEX(WS,ROWS($A$1810:$A1857)), FIND("]",INDEX(WS,ROWS($A$1810:$A1857)))+1,32))&amp;T(NOW())</f>
        <v/>
      </c>
      <c r="C1857" s="136" t="str">
        <f t="shared" ca="1" si="220"/>
        <v/>
      </c>
      <c r="D1857" s="641" t="str">
        <f t="shared" ca="1" si="129"/>
        <v/>
      </c>
      <c r="E1857" s="641"/>
      <c r="F1857" s="641" t="str">
        <f t="shared" ca="1" si="130"/>
        <v/>
      </c>
      <c r="G1857" s="641"/>
      <c r="H1857" s="641" t="str">
        <f t="shared" ca="1" si="131"/>
        <v/>
      </c>
      <c r="I1857" s="641"/>
      <c r="J1857" s="641" t="str">
        <f t="shared" ca="1" si="132"/>
        <v/>
      </c>
      <c r="K1857" s="641"/>
      <c r="L1857" s="210"/>
      <c r="M1857" s="136" t="str">
        <f t="shared" ca="1" si="134"/>
        <v/>
      </c>
      <c r="N1857" s="641" t="str">
        <f t="shared" ca="1" si="135"/>
        <v/>
      </c>
      <c r="O1857" s="641"/>
      <c r="P1857" s="641" t="str">
        <f t="shared" ca="1" si="136"/>
        <v/>
      </c>
      <c r="Q1857" s="641"/>
      <c r="R1857" s="641" t="str">
        <f t="shared" ca="1" si="137"/>
        <v/>
      </c>
      <c r="S1857" s="641"/>
      <c r="T1857" s="641" t="str">
        <f t="shared" ca="1" si="138"/>
        <v/>
      </c>
      <c r="U1857" s="641"/>
      <c r="V1857" s="19" t="str">
        <f t="shared" ca="1" si="139"/>
        <v/>
      </c>
      <c r="W1857" s="136" t="str">
        <f t="shared" ca="1" si="140"/>
        <v/>
      </c>
      <c r="X1857" s="641" t="str">
        <f t="shared" ca="1" si="141"/>
        <v/>
      </c>
      <c r="Y1857" s="641"/>
      <c r="Z1857" s="641" t="str">
        <f t="shared" ca="1" si="142"/>
        <v/>
      </c>
      <c r="AA1857" s="641"/>
      <c r="AB1857" s="641" t="str">
        <f t="shared" ca="1" si="143"/>
        <v/>
      </c>
      <c r="AC1857" s="641"/>
      <c r="AD1857" s="641" t="str">
        <f t="shared" ca="1" si="144"/>
        <v/>
      </c>
      <c r="AE1857" s="641"/>
      <c r="AF1857" s="19" t="str">
        <f t="shared" ca="1" si="145"/>
        <v/>
      </c>
      <c r="AG1857" s="136" t="str">
        <f t="shared" ca="1" si="146"/>
        <v/>
      </c>
      <c r="AH1857" s="641" t="str">
        <f t="shared" ca="1" si="147"/>
        <v/>
      </c>
      <c r="AI1857" s="641"/>
      <c r="AJ1857" s="641" t="str">
        <f t="shared" ca="1" si="148"/>
        <v/>
      </c>
      <c r="AK1857" s="641"/>
      <c r="AL1857" s="641" t="str">
        <f t="shared" ca="1" si="149"/>
        <v/>
      </c>
      <c r="AM1857" s="641"/>
      <c r="AN1857" s="641" t="str">
        <f t="shared" ca="1" si="150"/>
        <v/>
      </c>
      <c r="AO1857" s="641"/>
      <c r="AP1857" s="19" t="str">
        <f t="shared" ca="1" si="151"/>
        <v/>
      </c>
      <c r="AQ1857" s="136" t="str">
        <f t="shared" ca="1" si="152"/>
        <v/>
      </c>
      <c r="AR1857" s="641" t="str">
        <f t="shared" ca="1" si="153"/>
        <v/>
      </c>
      <c r="AS1857" s="641"/>
      <c r="AT1857" s="641" t="str">
        <f t="shared" ca="1" si="154"/>
        <v/>
      </c>
      <c r="AU1857" s="641"/>
      <c r="AV1857" s="641" t="str">
        <f t="shared" ca="1" si="155"/>
        <v/>
      </c>
      <c r="AW1857" s="641"/>
      <c r="AX1857" s="641" t="str">
        <f t="shared" ca="1" si="156"/>
        <v/>
      </c>
      <c r="AY1857" s="641"/>
      <c r="AZ1857" s="19" t="str">
        <f t="shared" ca="1" si="157"/>
        <v/>
      </c>
      <c r="BA1857" s="136" t="str">
        <f t="shared" ca="1" si="158"/>
        <v/>
      </c>
      <c r="BB1857" s="641" t="str">
        <f t="shared" ca="1" si="159"/>
        <v/>
      </c>
      <c r="BC1857" s="641"/>
      <c r="BD1857" s="641" t="str">
        <f t="shared" ca="1" si="160"/>
        <v/>
      </c>
      <c r="BE1857" s="641"/>
      <c r="BF1857" s="641" t="str">
        <f t="shared" ca="1" si="161"/>
        <v/>
      </c>
      <c r="BG1857" s="641"/>
      <c r="BH1857" s="641" t="str">
        <f t="shared" ca="1" si="162"/>
        <v/>
      </c>
      <c r="BI1857" s="641"/>
      <c r="BJ1857" s="19" t="str">
        <f t="shared" ca="1" si="163"/>
        <v/>
      </c>
      <c r="BK1857" s="136" t="str">
        <f t="shared" ca="1" si="164"/>
        <v/>
      </c>
      <c r="BL1857" s="641" t="str">
        <f t="shared" ca="1" si="165"/>
        <v/>
      </c>
      <c r="BM1857" s="641"/>
      <c r="BN1857" s="641" t="str">
        <f t="shared" ca="1" si="166"/>
        <v/>
      </c>
      <c r="BO1857" s="641"/>
      <c r="BP1857" s="641" t="str">
        <f t="shared" ca="1" si="167"/>
        <v/>
      </c>
      <c r="BQ1857" s="641"/>
      <c r="BR1857" s="641" t="str">
        <f t="shared" ca="1" si="221"/>
        <v/>
      </c>
      <c r="BS1857" s="641"/>
      <c r="BT1857" s="19" t="str">
        <f t="shared" ca="1" si="169"/>
        <v/>
      </c>
      <c r="BU1857" s="136" t="str">
        <f t="shared" ca="1" si="170"/>
        <v/>
      </c>
      <c r="BV1857" s="641" t="str">
        <f t="shared" ca="1" si="171"/>
        <v/>
      </c>
      <c r="BW1857" s="641"/>
      <c r="BX1857" s="641" t="str">
        <f t="shared" ca="1" si="172"/>
        <v/>
      </c>
      <c r="BY1857" s="641"/>
      <c r="BZ1857" s="641" t="str">
        <f t="shared" ca="1" si="173"/>
        <v/>
      </c>
      <c r="CA1857" s="641"/>
      <c r="CB1857" s="641" t="str">
        <f t="shared" ca="1" si="174"/>
        <v/>
      </c>
      <c r="CC1857" s="641"/>
      <c r="CE1857" s="136" t="str">
        <f t="shared" ca="1" si="175"/>
        <v/>
      </c>
      <c r="CF1857" s="641" t="str">
        <f t="shared" ca="1" si="176"/>
        <v/>
      </c>
      <c r="CG1857" s="641"/>
      <c r="CH1857" s="641" t="str">
        <f t="shared" ca="1" si="177"/>
        <v/>
      </c>
      <c r="CI1857" s="641"/>
      <c r="CJ1857" s="641" t="str">
        <f t="shared" ca="1" si="178"/>
        <v/>
      </c>
      <c r="CK1857" s="641"/>
      <c r="CL1857" s="641" t="str">
        <f t="shared" ca="1" si="179"/>
        <v/>
      </c>
      <c r="CM1857" s="641"/>
      <c r="CO1857" s="136" t="str">
        <f t="shared" ca="1" si="180"/>
        <v/>
      </c>
      <c r="CP1857" s="641" t="str">
        <f t="shared" ca="1" si="181"/>
        <v/>
      </c>
      <c r="CQ1857" s="641"/>
      <c r="CR1857" s="641" t="str">
        <f t="shared" ca="1" si="182"/>
        <v/>
      </c>
      <c r="CS1857" s="641"/>
      <c r="CT1857" s="641" t="str">
        <f t="shared" ca="1" si="183"/>
        <v/>
      </c>
      <c r="CU1857" s="641"/>
      <c r="CV1857" s="641" t="str">
        <f t="shared" ca="1" si="184"/>
        <v/>
      </c>
      <c r="CW1857" s="641"/>
      <c r="CY1857" s="136" t="str">
        <f t="shared" ca="1" si="185"/>
        <v/>
      </c>
      <c r="CZ1857" s="641" t="str">
        <f t="shared" ca="1" si="186"/>
        <v/>
      </c>
      <c r="DA1857" s="641"/>
      <c r="DB1857" s="641" t="str">
        <f t="shared" ca="1" si="187"/>
        <v/>
      </c>
      <c r="DC1857" s="641"/>
      <c r="DD1857" s="641" t="str">
        <f t="shared" ca="1" si="188"/>
        <v/>
      </c>
      <c r="DE1857" s="641"/>
      <c r="DF1857" s="641" t="str">
        <f t="shared" ca="1" si="189"/>
        <v/>
      </c>
      <c r="DG1857" s="641"/>
      <c r="DI1857" s="136" t="str">
        <f t="shared" ca="1" si="190"/>
        <v/>
      </c>
      <c r="DJ1857" s="641" t="str">
        <f t="shared" ca="1" si="191"/>
        <v/>
      </c>
      <c r="DK1857" s="641"/>
      <c r="DL1857" s="641" t="str">
        <f t="shared" ca="1" si="192"/>
        <v/>
      </c>
      <c r="DM1857" s="641"/>
      <c r="DN1857" s="641" t="str">
        <f t="shared" ca="1" si="193"/>
        <v/>
      </c>
      <c r="DO1857" s="641"/>
      <c r="DP1857" s="641" t="str">
        <f t="shared" ca="1" si="194"/>
        <v/>
      </c>
      <c r="DQ1857" s="641"/>
      <c r="DS1857" s="136" t="str">
        <f t="shared" ca="1" si="195"/>
        <v/>
      </c>
      <c r="DT1857" s="641" t="str">
        <f t="shared" ca="1" si="196"/>
        <v/>
      </c>
      <c r="DU1857" s="641"/>
      <c r="DV1857" s="641" t="str">
        <f t="shared" ca="1" si="197"/>
        <v/>
      </c>
      <c r="DW1857" s="641"/>
      <c r="DX1857" s="641" t="str">
        <f t="shared" ca="1" si="198"/>
        <v/>
      </c>
      <c r="DY1857" s="641"/>
      <c r="DZ1857" s="641" t="str">
        <f t="shared" ca="1" si="199"/>
        <v/>
      </c>
      <c r="EA1857" s="641"/>
      <c r="EC1857" s="136" t="str">
        <f t="shared" ca="1" si="200"/>
        <v/>
      </c>
      <c r="ED1857" s="641" t="str">
        <f t="shared" ca="1" si="201"/>
        <v/>
      </c>
      <c r="EE1857" s="641"/>
      <c r="EF1857" s="641" t="str">
        <f t="shared" ca="1" si="202"/>
        <v/>
      </c>
      <c r="EG1857" s="641"/>
      <c r="EH1857" s="641" t="str">
        <f t="shared" ca="1" si="203"/>
        <v/>
      </c>
      <c r="EI1857" s="641"/>
      <c r="EJ1857" s="641" t="str">
        <f t="shared" ca="1" si="204"/>
        <v/>
      </c>
      <c r="EK1857" s="641"/>
      <c r="EM1857" s="136" t="str">
        <f t="shared" ca="1" si="205"/>
        <v/>
      </c>
      <c r="EN1857" s="641" t="str">
        <f t="shared" ca="1" si="206"/>
        <v/>
      </c>
      <c r="EO1857" s="641"/>
      <c r="EP1857" s="641" t="str">
        <f t="shared" ca="1" si="207"/>
        <v/>
      </c>
      <c r="EQ1857" s="641"/>
      <c r="ER1857" s="641" t="str">
        <f t="shared" ca="1" si="208"/>
        <v/>
      </c>
      <c r="ES1857" s="641"/>
      <c r="ET1857" s="641" t="str">
        <f t="shared" ca="1" si="209"/>
        <v/>
      </c>
      <c r="EU1857" s="641"/>
      <c r="EW1857" s="136" t="str">
        <f t="shared" ca="1" si="210"/>
        <v/>
      </c>
      <c r="EX1857" s="641" t="str">
        <f t="shared" ca="1" si="211"/>
        <v/>
      </c>
      <c r="EY1857" s="641"/>
      <c r="EZ1857" s="641" t="str">
        <f t="shared" ca="1" si="212"/>
        <v/>
      </c>
      <c r="FA1857" s="641"/>
      <c r="FB1857" s="641" t="str">
        <f t="shared" ca="1" si="213"/>
        <v/>
      </c>
      <c r="FC1857" s="641"/>
      <c r="FD1857" s="641" t="str">
        <f t="shared" ca="1" si="214"/>
        <v/>
      </c>
      <c r="FE1857" s="641"/>
      <c r="FG1857" s="136" t="str">
        <f t="shared" ca="1" si="215"/>
        <v/>
      </c>
      <c r="FH1857" s="641" t="str">
        <f t="shared" ca="1" si="216"/>
        <v/>
      </c>
      <c r="FI1857" s="641"/>
      <c r="FJ1857" s="641" t="str">
        <f t="shared" ca="1" si="217"/>
        <v/>
      </c>
      <c r="FK1857" s="641"/>
      <c r="FL1857" s="641" t="str">
        <f t="shared" ca="1" si="218"/>
        <v/>
      </c>
      <c r="FM1857" s="641"/>
      <c r="FN1857" s="641" t="str">
        <f t="shared" ca="1" si="219"/>
        <v/>
      </c>
      <c r="FO1857" s="641"/>
    </row>
    <row r="1858" spans="1:171" hidden="1">
      <c r="A1858" s="19">
        <v>49</v>
      </c>
      <c r="B1858" s="19" t="str">
        <f ca="1">IF(ISERROR(INDEX(WS,ROWS($A$1810:$A1858))),"",MID(INDEX(WS,ROWS($A$1810:$A1858)), FIND("]",INDEX(WS,ROWS($A$1810:$A1858)))+1,32))&amp;T(NOW())</f>
        <v/>
      </c>
      <c r="C1858" s="136" t="str">
        <f t="shared" ca="1" si="220"/>
        <v/>
      </c>
      <c r="D1858" s="641" t="str">
        <f t="shared" ca="1" si="129"/>
        <v/>
      </c>
      <c r="E1858" s="641"/>
      <c r="F1858" s="641" t="str">
        <f t="shared" ca="1" si="130"/>
        <v/>
      </c>
      <c r="G1858" s="641"/>
      <c r="H1858" s="641" t="str">
        <f t="shared" ca="1" si="131"/>
        <v/>
      </c>
      <c r="I1858" s="641"/>
      <c r="J1858" s="641" t="str">
        <f t="shared" ca="1" si="132"/>
        <v/>
      </c>
      <c r="K1858" s="641"/>
      <c r="L1858" s="210"/>
      <c r="M1858" s="136" t="str">
        <f t="shared" ca="1" si="134"/>
        <v/>
      </c>
      <c r="N1858" s="641" t="str">
        <f t="shared" ca="1" si="135"/>
        <v/>
      </c>
      <c r="O1858" s="641"/>
      <c r="P1858" s="641" t="str">
        <f t="shared" ca="1" si="136"/>
        <v/>
      </c>
      <c r="Q1858" s="641"/>
      <c r="R1858" s="641" t="str">
        <f t="shared" ca="1" si="137"/>
        <v/>
      </c>
      <c r="S1858" s="641"/>
      <c r="T1858" s="641" t="str">
        <f t="shared" ca="1" si="138"/>
        <v/>
      </c>
      <c r="U1858" s="641"/>
      <c r="V1858" s="19" t="str">
        <f t="shared" ca="1" si="139"/>
        <v/>
      </c>
      <c r="W1858" s="136" t="str">
        <f t="shared" ca="1" si="140"/>
        <v/>
      </c>
      <c r="X1858" s="641" t="str">
        <f t="shared" ca="1" si="141"/>
        <v/>
      </c>
      <c r="Y1858" s="641"/>
      <c r="Z1858" s="641" t="str">
        <f t="shared" ca="1" si="142"/>
        <v/>
      </c>
      <c r="AA1858" s="641"/>
      <c r="AB1858" s="641" t="str">
        <f t="shared" ca="1" si="143"/>
        <v/>
      </c>
      <c r="AC1858" s="641"/>
      <c r="AD1858" s="641" t="str">
        <f t="shared" ca="1" si="144"/>
        <v/>
      </c>
      <c r="AE1858" s="641"/>
      <c r="AF1858" s="19" t="str">
        <f t="shared" ca="1" si="145"/>
        <v/>
      </c>
      <c r="AG1858" s="136" t="str">
        <f t="shared" ca="1" si="146"/>
        <v/>
      </c>
      <c r="AH1858" s="641" t="str">
        <f t="shared" ca="1" si="147"/>
        <v/>
      </c>
      <c r="AI1858" s="641"/>
      <c r="AJ1858" s="641" t="str">
        <f t="shared" ca="1" si="148"/>
        <v/>
      </c>
      <c r="AK1858" s="641"/>
      <c r="AL1858" s="641" t="str">
        <f t="shared" ca="1" si="149"/>
        <v/>
      </c>
      <c r="AM1858" s="641"/>
      <c r="AN1858" s="641" t="str">
        <f t="shared" ca="1" si="150"/>
        <v/>
      </c>
      <c r="AO1858" s="641"/>
      <c r="AP1858" s="19" t="str">
        <f t="shared" ca="1" si="151"/>
        <v/>
      </c>
      <c r="AQ1858" s="136" t="str">
        <f t="shared" ca="1" si="152"/>
        <v/>
      </c>
      <c r="AR1858" s="641" t="str">
        <f t="shared" ca="1" si="153"/>
        <v/>
      </c>
      <c r="AS1858" s="641"/>
      <c r="AT1858" s="641" t="str">
        <f t="shared" ca="1" si="154"/>
        <v/>
      </c>
      <c r="AU1858" s="641"/>
      <c r="AV1858" s="641" t="str">
        <f t="shared" ca="1" si="155"/>
        <v/>
      </c>
      <c r="AW1858" s="641"/>
      <c r="AX1858" s="641" t="str">
        <f t="shared" ca="1" si="156"/>
        <v/>
      </c>
      <c r="AY1858" s="641"/>
      <c r="AZ1858" s="19" t="str">
        <f t="shared" ca="1" si="157"/>
        <v/>
      </c>
      <c r="BA1858" s="136" t="str">
        <f t="shared" ca="1" si="158"/>
        <v/>
      </c>
      <c r="BB1858" s="641" t="str">
        <f t="shared" ca="1" si="159"/>
        <v/>
      </c>
      <c r="BC1858" s="641"/>
      <c r="BD1858" s="641" t="str">
        <f t="shared" ca="1" si="160"/>
        <v/>
      </c>
      <c r="BE1858" s="641"/>
      <c r="BF1858" s="641" t="str">
        <f t="shared" ca="1" si="161"/>
        <v/>
      </c>
      <c r="BG1858" s="641"/>
      <c r="BH1858" s="641" t="str">
        <f t="shared" ca="1" si="162"/>
        <v/>
      </c>
      <c r="BI1858" s="641"/>
      <c r="BJ1858" s="19" t="str">
        <f t="shared" ca="1" si="163"/>
        <v/>
      </c>
      <c r="BK1858" s="136" t="str">
        <f t="shared" ca="1" si="164"/>
        <v/>
      </c>
      <c r="BL1858" s="641" t="str">
        <f t="shared" ca="1" si="165"/>
        <v/>
      </c>
      <c r="BM1858" s="641"/>
      <c r="BN1858" s="641" t="str">
        <f t="shared" ca="1" si="166"/>
        <v/>
      </c>
      <c r="BO1858" s="641"/>
      <c r="BP1858" s="641" t="str">
        <f t="shared" ca="1" si="167"/>
        <v/>
      </c>
      <c r="BQ1858" s="641"/>
      <c r="BR1858" s="641" t="str">
        <f t="shared" ca="1" si="221"/>
        <v/>
      </c>
      <c r="BS1858" s="641"/>
      <c r="BT1858" s="19" t="str">
        <f t="shared" ca="1" si="169"/>
        <v/>
      </c>
      <c r="BU1858" s="136" t="str">
        <f t="shared" ca="1" si="170"/>
        <v/>
      </c>
      <c r="BV1858" s="641" t="str">
        <f t="shared" ca="1" si="171"/>
        <v/>
      </c>
      <c r="BW1858" s="641"/>
      <c r="BX1858" s="641" t="str">
        <f t="shared" ca="1" si="172"/>
        <v/>
      </c>
      <c r="BY1858" s="641"/>
      <c r="BZ1858" s="641" t="str">
        <f t="shared" ca="1" si="173"/>
        <v/>
      </c>
      <c r="CA1858" s="641"/>
      <c r="CB1858" s="641" t="str">
        <f t="shared" ca="1" si="174"/>
        <v/>
      </c>
      <c r="CC1858" s="641"/>
      <c r="CE1858" s="136" t="str">
        <f t="shared" ca="1" si="175"/>
        <v/>
      </c>
      <c r="CF1858" s="641" t="str">
        <f t="shared" ca="1" si="176"/>
        <v/>
      </c>
      <c r="CG1858" s="641"/>
      <c r="CH1858" s="641" t="str">
        <f t="shared" ca="1" si="177"/>
        <v/>
      </c>
      <c r="CI1858" s="641"/>
      <c r="CJ1858" s="641" t="str">
        <f t="shared" ca="1" si="178"/>
        <v/>
      </c>
      <c r="CK1858" s="641"/>
      <c r="CL1858" s="641" t="str">
        <f t="shared" ca="1" si="179"/>
        <v/>
      </c>
      <c r="CM1858" s="641"/>
      <c r="CO1858" s="136" t="str">
        <f t="shared" ca="1" si="180"/>
        <v/>
      </c>
      <c r="CP1858" s="641" t="str">
        <f t="shared" ca="1" si="181"/>
        <v/>
      </c>
      <c r="CQ1858" s="641"/>
      <c r="CR1858" s="641" t="str">
        <f t="shared" ca="1" si="182"/>
        <v/>
      </c>
      <c r="CS1858" s="641"/>
      <c r="CT1858" s="641" t="str">
        <f t="shared" ca="1" si="183"/>
        <v/>
      </c>
      <c r="CU1858" s="641"/>
      <c r="CV1858" s="641" t="str">
        <f t="shared" ca="1" si="184"/>
        <v/>
      </c>
      <c r="CW1858" s="641"/>
      <c r="CY1858" s="136" t="str">
        <f t="shared" ca="1" si="185"/>
        <v/>
      </c>
      <c r="CZ1858" s="641" t="str">
        <f t="shared" ca="1" si="186"/>
        <v/>
      </c>
      <c r="DA1858" s="641"/>
      <c r="DB1858" s="641" t="str">
        <f t="shared" ca="1" si="187"/>
        <v/>
      </c>
      <c r="DC1858" s="641"/>
      <c r="DD1858" s="641" t="str">
        <f t="shared" ca="1" si="188"/>
        <v/>
      </c>
      <c r="DE1858" s="641"/>
      <c r="DF1858" s="641" t="str">
        <f t="shared" ca="1" si="189"/>
        <v/>
      </c>
      <c r="DG1858" s="641"/>
      <c r="DI1858" s="136" t="str">
        <f t="shared" ca="1" si="190"/>
        <v/>
      </c>
      <c r="DJ1858" s="641" t="str">
        <f t="shared" ca="1" si="191"/>
        <v/>
      </c>
      <c r="DK1858" s="641"/>
      <c r="DL1858" s="641" t="str">
        <f t="shared" ca="1" si="192"/>
        <v/>
      </c>
      <c r="DM1858" s="641"/>
      <c r="DN1858" s="641" t="str">
        <f t="shared" ca="1" si="193"/>
        <v/>
      </c>
      <c r="DO1858" s="641"/>
      <c r="DP1858" s="641" t="str">
        <f t="shared" ca="1" si="194"/>
        <v/>
      </c>
      <c r="DQ1858" s="641"/>
      <c r="DS1858" s="136" t="str">
        <f t="shared" ca="1" si="195"/>
        <v/>
      </c>
      <c r="DT1858" s="641" t="str">
        <f t="shared" ca="1" si="196"/>
        <v/>
      </c>
      <c r="DU1858" s="641"/>
      <c r="DV1858" s="641" t="str">
        <f t="shared" ca="1" si="197"/>
        <v/>
      </c>
      <c r="DW1858" s="641"/>
      <c r="DX1858" s="641" t="str">
        <f t="shared" ca="1" si="198"/>
        <v/>
      </c>
      <c r="DY1858" s="641"/>
      <c r="DZ1858" s="641" t="str">
        <f t="shared" ca="1" si="199"/>
        <v/>
      </c>
      <c r="EA1858" s="641"/>
      <c r="EC1858" s="136" t="str">
        <f t="shared" ca="1" si="200"/>
        <v/>
      </c>
      <c r="ED1858" s="641" t="str">
        <f t="shared" ca="1" si="201"/>
        <v/>
      </c>
      <c r="EE1858" s="641"/>
      <c r="EF1858" s="641" t="str">
        <f t="shared" ca="1" si="202"/>
        <v/>
      </c>
      <c r="EG1858" s="641"/>
      <c r="EH1858" s="641" t="str">
        <f t="shared" ca="1" si="203"/>
        <v/>
      </c>
      <c r="EI1858" s="641"/>
      <c r="EJ1858" s="641" t="str">
        <f t="shared" ca="1" si="204"/>
        <v/>
      </c>
      <c r="EK1858" s="641"/>
      <c r="EM1858" s="136" t="str">
        <f t="shared" ca="1" si="205"/>
        <v/>
      </c>
      <c r="EN1858" s="641" t="str">
        <f t="shared" ca="1" si="206"/>
        <v/>
      </c>
      <c r="EO1858" s="641"/>
      <c r="EP1858" s="641" t="str">
        <f t="shared" ca="1" si="207"/>
        <v/>
      </c>
      <c r="EQ1858" s="641"/>
      <c r="ER1858" s="641" t="str">
        <f t="shared" ca="1" si="208"/>
        <v/>
      </c>
      <c r="ES1858" s="641"/>
      <c r="ET1858" s="641" t="str">
        <f t="shared" ca="1" si="209"/>
        <v/>
      </c>
      <c r="EU1858" s="641"/>
      <c r="EW1858" s="136" t="str">
        <f t="shared" ca="1" si="210"/>
        <v/>
      </c>
      <c r="EX1858" s="641" t="str">
        <f t="shared" ca="1" si="211"/>
        <v/>
      </c>
      <c r="EY1858" s="641"/>
      <c r="EZ1858" s="641" t="str">
        <f t="shared" ca="1" si="212"/>
        <v/>
      </c>
      <c r="FA1858" s="641"/>
      <c r="FB1858" s="641" t="str">
        <f t="shared" ca="1" si="213"/>
        <v/>
      </c>
      <c r="FC1858" s="641"/>
      <c r="FD1858" s="641" t="str">
        <f t="shared" ca="1" si="214"/>
        <v/>
      </c>
      <c r="FE1858" s="641"/>
      <c r="FG1858" s="136" t="str">
        <f t="shared" ca="1" si="215"/>
        <v/>
      </c>
      <c r="FH1858" s="641" t="str">
        <f t="shared" ca="1" si="216"/>
        <v/>
      </c>
      <c r="FI1858" s="641"/>
      <c r="FJ1858" s="641" t="str">
        <f t="shared" ca="1" si="217"/>
        <v/>
      </c>
      <c r="FK1858" s="641"/>
      <c r="FL1858" s="641" t="str">
        <f t="shared" ca="1" si="218"/>
        <v/>
      </c>
      <c r="FM1858" s="641"/>
      <c r="FN1858" s="641" t="str">
        <f t="shared" ca="1" si="219"/>
        <v/>
      </c>
      <c r="FO1858" s="641"/>
    </row>
    <row r="1859" spans="1:171" hidden="1">
      <c r="A1859" s="19">
        <v>50</v>
      </c>
      <c r="B1859" s="19" t="str">
        <f ca="1">IF(ISERROR(INDEX(WS,ROWS($A$1810:$A1859))),"",MID(INDEX(WS,ROWS($A$1810:$A1859)), FIND("]",INDEX(WS,ROWS($A$1810:$A1859)))+1,32))&amp;T(NOW())</f>
        <v/>
      </c>
      <c r="C1859" s="136" t="str">
        <f t="shared" ca="1" si="220"/>
        <v/>
      </c>
      <c r="D1859" s="641" t="str">
        <f t="shared" ca="1" si="129"/>
        <v/>
      </c>
      <c r="E1859" s="641"/>
      <c r="F1859" s="641" t="str">
        <f t="shared" ca="1" si="130"/>
        <v/>
      </c>
      <c r="G1859" s="641"/>
      <c r="H1859" s="641" t="str">
        <f t="shared" ca="1" si="131"/>
        <v/>
      </c>
      <c r="I1859" s="641"/>
      <c r="J1859" s="641" t="str">
        <f t="shared" ca="1" si="132"/>
        <v/>
      </c>
      <c r="K1859" s="641"/>
      <c r="L1859" s="210"/>
      <c r="M1859" s="136" t="str">
        <f t="shared" ca="1" si="134"/>
        <v/>
      </c>
      <c r="N1859" s="641" t="str">
        <f t="shared" ca="1" si="135"/>
        <v/>
      </c>
      <c r="O1859" s="641"/>
      <c r="P1859" s="641" t="str">
        <f t="shared" ca="1" si="136"/>
        <v/>
      </c>
      <c r="Q1859" s="641"/>
      <c r="R1859" s="641" t="str">
        <f t="shared" ca="1" si="137"/>
        <v/>
      </c>
      <c r="S1859" s="641"/>
      <c r="T1859" s="641" t="str">
        <f t="shared" ca="1" si="138"/>
        <v/>
      </c>
      <c r="U1859" s="641"/>
      <c r="V1859" s="19" t="str">
        <f t="shared" ca="1" si="139"/>
        <v/>
      </c>
      <c r="W1859" s="136" t="str">
        <f t="shared" ca="1" si="140"/>
        <v/>
      </c>
      <c r="X1859" s="641" t="str">
        <f t="shared" ca="1" si="141"/>
        <v/>
      </c>
      <c r="Y1859" s="641"/>
      <c r="Z1859" s="641" t="str">
        <f t="shared" ca="1" si="142"/>
        <v/>
      </c>
      <c r="AA1859" s="641"/>
      <c r="AB1859" s="641" t="str">
        <f t="shared" ca="1" si="143"/>
        <v/>
      </c>
      <c r="AC1859" s="641"/>
      <c r="AD1859" s="641" t="str">
        <f t="shared" ca="1" si="144"/>
        <v/>
      </c>
      <c r="AE1859" s="641"/>
      <c r="AF1859" s="19" t="str">
        <f t="shared" ca="1" si="145"/>
        <v/>
      </c>
      <c r="AG1859" s="136" t="str">
        <f t="shared" ca="1" si="146"/>
        <v/>
      </c>
      <c r="AH1859" s="641" t="str">
        <f t="shared" ca="1" si="147"/>
        <v/>
      </c>
      <c r="AI1859" s="641"/>
      <c r="AJ1859" s="641" t="str">
        <f t="shared" ca="1" si="148"/>
        <v/>
      </c>
      <c r="AK1859" s="641"/>
      <c r="AL1859" s="641" t="str">
        <f t="shared" ca="1" si="149"/>
        <v/>
      </c>
      <c r="AM1859" s="641"/>
      <c r="AN1859" s="641" t="str">
        <f t="shared" ca="1" si="150"/>
        <v/>
      </c>
      <c r="AO1859" s="641"/>
      <c r="AP1859" s="19" t="str">
        <f t="shared" ca="1" si="151"/>
        <v/>
      </c>
      <c r="AQ1859" s="136" t="str">
        <f t="shared" ca="1" si="152"/>
        <v/>
      </c>
      <c r="AR1859" s="641" t="str">
        <f t="shared" ca="1" si="153"/>
        <v/>
      </c>
      <c r="AS1859" s="641"/>
      <c r="AT1859" s="641" t="str">
        <f t="shared" ca="1" si="154"/>
        <v/>
      </c>
      <c r="AU1859" s="641"/>
      <c r="AV1859" s="641" t="str">
        <f t="shared" ca="1" si="155"/>
        <v/>
      </c>
      <c r="AW1859" s="641"/>
      <c r="AX1859" s="641" t="str">
        <f t="shared" ca="1" si="156"/>
        <v/>
      </c>
      <c r="AY1859" s="641"/>
      <c r="AZ1859" s="19" t="str">
        <f t="shared" ca="1" si="157"/>
        <v/>
      </c>
      <c r="BA1859" s="136" t="str">
        <f t="shared" ca="1" si="158"/>
        <v/>
      </c>
      <c r="BB1859" s="641" t="str">
        <f t="shared" ca="1" si="159"/>
        <v/>
      </c>
      <c r="BC1859" s="641"/>
      <c r="BD1859" s="641" t="str">
        <f t="shared" ca="1" si="160"/>
        <v/>
      </c>
      <c r="BE1859" s="641"/>
      <c r="BF1859" s="641" t="str">
        <f t="shared" ca="1" si="161"/>
        <v/>
      </c>
      <c r="BG1859" s="641"/>
      <c r="BH1859" s="641" t="str">
        <f t="shared" ca="1" si="162"/>
        <v/>
      </c>
      <c r="BI1859" s="641"/>
      <c r="BJ1859" s="19" t="str">
        <f t="shared" ca="1" si="163"/>
        <v/>
      </c>
      <c r="BK1859" s="136" t="str">
        <f t="shared" ca="1" si="164"/>
        <v/>
      </c>
      <c r="BL1859" s="641" t="str">
        <f t="shared" ca="1" si="165"/>
        <v/>
      </c>
      <c r="BM1859" s="641"/>
      <c r="BN1859" s="641" t="str">
        <f t="shared" ca="1" si="166"/>
        <v/>
      </c>
      <c r="BO1859" s="641"/>
      <c r="BP1859" s="641" t="str">
        <f t="shared" ca="1" si="167"/>
        <v/>
      </c>
      <c r="BQ1859" s="641"/>
      <c r="BR1859" s="641" t="str">
        <f t="shared" ca="1" si="221"/>
        <v/>
      </c>
      <c r="BS1859" s="641"/>
      <c r="BT1859" s="19" t="str">
        <f t="shared" ca="1" si="169"/>
        <v/>
      </c>
      <c r="BU1859" s="136" t="str">
        <f t="shared" ca="1" si="170"/>
        <v/>
      </c>
      <c r="BV1859" s="641" t="str">
        <f t="shared" ca="1" si="171"/>
        <v/>
      </c>
      <c r="BW1859" s="641"/>
      <c r="BX1859" s="641" t="str">
        <f t="shared" ca="1" si="172"/>
        <v/>
      </c>
      <c r="BY1859" s="641"/>
      <c r="BZ1859" s="641" t="str">
        <f t="shared" ca="1" si="173"/>
        <v/>
      </c>
      <c r="CA1859" s="641"/>
      <c r="CB1859" s="641" t="str">
        <f t="shared" ca="1" si="174"/>
        <v/>
      </c>
      <c r="CC1859" s="641"/>
      <c r="CE1859" s="136" t="str">
        <f t="shared" ca="1" si="175"/>
        <v/>
      </c>
      <c r="CF1859" s="641" t="str">
        <f t="shared" ca="1" si="176"/>
        <v/>
      </c>
      <c r="CG1859" s="641"/>
      <c r="CH1859" s="641" t="str">
        <f t="shared" ca="1" si="177"/>
        <v/>
      </c>
      <c r="CI1859" s="641"/>
      <c r="CJ1859" s="641" t="str">
        <f t="shared" ca="1" si="178"/>
        <v/>
      </c>
      <c r="CK1859" s="641"/>
      <c r="CL1859" s="641" t="str">
        <f t="shared" ca="1" si="179"/>
        <v/>
      </c>
      <c r="CM1859" s="641"/>
      <c r="CO1859" s="136" t="str">
        <f t="shared" ca="1" si="180"/>
        <v/>
      </c>
      <c r="CP1859" s="641" t="str">
        <f t="shared" ca="1" si="181"/>
        <v/>
      </c>
      <c r="CQ1859" s="641"/>
      <c r="CR1859" s="641" t="str">
        <f t="shared" ca="1" si="182"/>
        <v/>
      </c>
      <c r="CS1859" s="641"/>
      <c r="CT1859" s="641" t="str">
        <f t="shared" ca="1" si="183"/>
        <v/>
      </c>
      <c r="CU1859" s="641"/>
      <c r="CV1859" s="641" t="str">
        <f t="shared" ca="1" si="184"/>
        <v/>
      </c>
      <c r="CW1859" s="641"/>
      <c r="CY1859" s="136" t="str">
        <f t="shared" ca="1" si="185"/>
        <v/>
      </c>
      <c r="CZ1859" s="641" t="str">
        <f t="shared" ca="1" si="186"/>
        <v/>
      </c>
      <c r="DA1859" s="641"/>
      <c r="DB1859" s="641" t="str">
        <f t="shared" ca="1" si="187"/>
        <v/>
      </c>
      <c r="DC1859" s="641"/>
      <c r="DD1859" s="641" t="str">
        <f t="shared" ca="1" si="188"/>
        <v/>
      </c>
      <c r="DE1859" s="641"/>
      <c r="DF1859" s="641" t="str">
        <f t="shared" ca="1" si="189"/>
        <v/>
      </c>
      <c r="DG1859" s="641"/>
      <c r="DI1859" s="136" t="str">
        <f t="shared" ca="1" si="190"/>
        <v/>
      </c>
      <c r="DJ1859" s="641" t="str">
        <f t="shared" ca="1" si="191"/>
        <v/>
      </c>
      <c r="DK1859" s="641"/>
      <c r="DL1859" s="641" t="str">
        <f t="shared" ca="1" si="192"/>
        <v/>
      </c>
      <c r="DM1859" s="641"/>
      <c r="DN1859" s="641" t="str">
        <f t="shared" ca="1" si="193"/>
        <v/>
      </c>
      <c r="DO1859" s="641"/>
      <c r="DP1859" s="641" t="str">
        <f t="shared" ca="1" si="194"/>
        <v/>
      </c>
      <c r="DQ1859" s="641"/>
      <c r="DS1859" s="136" t="str">
        <f t="shared" ca="1" si="195"/>
        <v/>
      </c>
      <c r="DT1859" s="641" t="str">
        <f t="shared" ca="1" si="196"/>
        <v/>
      </c>
      <c r="DU1859" s="641"/>
      <c r="DV1859" s="641" t="str">
        <f t="shared" ca="1" si="197"/>
        <v/>
      </c>
      <c r="DW1859" s="641"/>
      <c r="DX1859" s="641" t="str">
        <f t="shared" ca="1" si="198"/>
        <v/>
      </c>
      <c r="DY1859" s="641"/>
      <c r="DZ1859" s="641" t="str">
        <f t="shared" ca="1" si="199"/>
        <v/>
      </c>
      <c r="EA1859" s="641"/>
      <c r="EC1859" s="136" t="str">
        <f t="shared" ca="1" si="200"/>
        <v/>
      </c>
      <c r="ED1859" s="641" t="str">
        <f t="shared" ca="1" si="201"/>
        <v/>
      </c>
      <c r="EE1859" s="641"/>
      <c r="EF1859" s="641" t="str">
        <f t="shared" ca="1" si="202"/>
        <v/>
      </c>
      <c r="EG1859" s="641"/>
      <c r="EH1859" s="641" t="str">
        <f t="shared" ca="1" si="203"/>
        <v/>
      </c>
      <c r="EI1859" s="641"/>
      <c r="EJ1859" s="641" t="str">
        <f t="shared" ca="1" si="204"/>
        <v/>
      </c>
      <c r="EK1859" s="641"/>
      <c r="EM1859" s="136" t="str">
        <f t="shared" ca="1" si="205"/>
        <v/>
      </c>
      <c r="EN1859" s="641" t="str">
        <f t="shared" ca="1" si="206"/>
        <v/>
      </c>
      <c r="EO1859" s="641"/>
      <c r="EP1859" s="641" t="str">
        <f t="shared" ca="1" si="207"/>
        <v/>
      </c>
      <c r="EQ1859" s="641"/>
      <c r="ER1859" s="641" t="str">
        <f t="shared" ca="1" si="208"/>
        <v/>
      </c>
      <c r="ES1859" s="641"/>
      <c r="ET1859" s="641" t="str">
        <f t="shared" ca="1" si="209"/>
        <v/>
      </c>
      <c r="EU1859" s="641"/>
      <c r="EW1859" s="136" t="str">
        <f t="shared" ca="1" si="210"/>
        <v/>
      </c>
      <c r="EX1859" s="641" t="str">
        <f t="shared" ca="1" si="211"/>
        <v/>
      </c>
      <c r="EY1859" s="641"/>
      <c r="EZ1859" s="641" t="str">
        <f t="shared" ca="1" si="212"/>
        <v/>
      </c>
      <c r="FA1859" s="641"/>
      <c r="FB1859" s="641" t="str">
        <f t="shared" ca="1" si="213"/>
        <v/>
      </c>
      <c r="FC1859" s="641"/>
      <c r="FD1859" s="641" t="str">
        <f t="shared" ca="1" si="214"/>
        <v/>
      </c>
      <c r="FE1859" s="641"/>
      <c r="FG1859" s="136" t="str">
        <f t="shared" ca="1" si="215"/>
        <v/>
      </c>
      <c r="FH1859" s="641" t="str">
        <f t="shared" ca="1" si="216"/>
        <v/>
      </c>
      <c r="FI1859" s="641"/>
      <c r="FJ1859" s="641" t="str">
        <f t="shared" ca="1" si="217"/>
        <v/>
      </c>
      <c r="FK1859" s="641"/>
      <c r="FL1859" s="641" t="str">
        <f t="shared" ca="1" si="218"/>
        <v/>
      </c>
      <c r="FM1859" s="641"/>
      <c r="FN1859" s="641" t="str">
        <f t="shared" ca="1" si="219"/>
        <v/>
      </c>
      <c r="FO1859" s="641"/>
    </row>
    <row r="1860" spans="1:171" hidden="1">
      <c r="A1860" s="19">
        <v>51</v>
      </c>
      <c r="B1860" s="19" t="str">
        <f ca="1">IF(ISERROR(INDEX(WS,ROWS($A$1810:$A1860))),"",MID(INDEX(WS,ROWS($A$1810:$A1860)), FIND("]",INDEX(WS,ROWS($A$1810:$A1860)))+1,32))&amp;T(NOW())</f>
        <v/>
      </c>
      <c r="C1860" s="136" t="str">
        <f t="shared" ca="1" si="220"/>
        <v/>
      </c>
      <c r="D1860" s="641" t="str">
        <f t="shared" ca="1" si="129"/>
        <v/>
      </c>
      <c r="E1860" s="641"/>
      <c r="F1860" s="641" t="str">
        <f t="shared" ca="1" si="130"/>
        <v/>
      </c>
      <c r="G1860" s="641"/>
      <c r="H1860" s="641" t="str">
        <f t="shared" ca="1" si="131"/>
        <v/>
      </c>
      <c r="I1860" s="641"/>
      <c r="J1860" s="641" t="str">
        <f t="shared" ca="1" si="132"/>
        <v/>
      </c>
      <c r="K1860" s="641"/>
      <c r="L1860" s="210"/>
      <c r="M1860" s="136" t="str">
        <f t="shared" ca="1" si="134"/>
        <v/>
      </c>
      <c r="N1860" s="641" t="str">
        <f t="shared" ca="1" si="135"/>
        <v/>
      </c>
      <c r="O1860" s="641"/>
      <c r="P1860" s="641" t="str">
        <f t="shared" ca="1" si="136"/>
        <v/>
      </c>
      <c r="Q1860" s="641"/>
      <c r="R1860" s="641" t="str">
        <f t="shared" ca="1" si="137"/>
        <v/>
      </c>
      <c r="S1860" s="641"/>
      <c r="T1860" s="641" t="str">
        <f t="shared" ca="1" si="138"/>
        <v/>
      </c>
      <c r="U1860" s="641"/>
      <c r="V1860" s="19" t="str">
        <f t="shared" ca="1" si="139"/>
        <v/>
      </c>
      <c r="W1860" s="136" t="str">
        <f t="shared" ca="1" si="140"/>
        <v/>
      </c>
      <c r="X1860" s="641" t="str">
        <f t="shared" ca="1" si="141"/>
        <v/>
      </c>
      <c r="Y1860" s="641"/>
      <c r="Z1860" s="641" t="str">
        <f t="shared" ca="1" si="142"/>
        <v/>
      </c>
      <c r="AA1860" s="641"/>
      <c r="AB1860" s="641" t="str">
        <f t="shared" ca="1" si="143"/>
        <v/>
      </c>
      <c r="AC1860" s="641"/>
      <c r="AD1860" s="641" t="str">
        <f t="shared" ca="1" si="144"/>
        <v/>
      </c>
      <c r="AE1860" s="641"/>
      <c r="AF1860" s="19" t="str">
        <f t="shared" ca="1" si="145"/>
        <v/>
      </c>
      <c r="AG1860" s="136" t="str">
        <f t="shared" ca="1" si="146"/>
        <v/>
      </c>
      <c r="AH1860" s="641" t="str">
        <f t="shared" ca="1" si="147"/>
        <v/>
      </c>
      <c r="AI1860" s="641"/>
      <c r="AJ1860" s="641" t="str">
        <f t="shared" ca="1" si="148"/>
        <v/>
      </c>
      <c r="AK1860" s="641"/>
      <c r="AL1860" s="641" t="str">
        <f t="shared" ca="1" si="149"/>
        <v/>
      </c>
      <c r="AM1860" s="641"/>
      <c r="AN1860" s="641" t="str">
        <f t="shared" ca="1" si="150"/>
        <v/>
      </c>
      <c r="AO1860" s="641"/>
      <c r="AP1860" s="19" t="str">
        <f t="shared" ca="1" si="151"/>
        <v/>
      </c>
      <c r="AQ1860" s="136" t="str">
        <f t="shared" ca="1" si="152"/>
        <v/>
      </c>
      <c r="AR1860" s="641" t="str">
        <f t="shared" ca="1" si="153"/>
        <v/>
      </c>
      <c r="AS1860" s="641"/>
      <c r="AT1860" s="641" t="str">
        <f t="shared" ca="1" si="154"/>
        <v/>
      </c>
      <c r="AU1860" s="641"/>
      <c r="AV1860" s="641" t="str">
        <f t="shared" ca="1" si="155"/>
        <v/>
      </c>
      <c r="AW1860" s="641"/>
      <c r="AX1860" s="641" t="str">
        <f t="shared" ca="1" si="156"/>
        <v/>
      </c>
      <c r="AY1860" s="641"/>
      <c r="AZ1860" s="19" t="str">
        <f t="shared" ca="1" si="157"/>
        <v/>
      </c>
      <c r="BA1860" s="136" t="str">
        <f t="shared" ca="1" si="158"/>
        <v/>
      </c>
      <c r="BB1860" s="641" t="str">
        <f t="shared" ca="1" si="159"/>
        <v/>
      </c>
      <c r="BC1860" s="641"/>
      <c r="BD1860" s="641" t="str">
        <f t="shared" ca="1" si="160"/>
        <v/>
      </c>
      <c r="BE1860" s="641"/>
      <c r="BF1860" s="641" t="str">
        <f t="shared" ca="1" si="161"/>
        <v/>
      </c>
      <c r="BG1860" s="641"/>
      <c r="BH1860" s="641" t="str">
        <f t="shared" ca="1" si="162"/>
        <v/>
      </c>
      <c r="BI1860" s="641"/>
      <c r="BJ1860" s="19" t="str">
        <f t="shared" ca="1" si="163"/>
        <v/>
      </c>
      <c r="BK1860" s="136" t="str">
        <f t="shared" ca="1" si="164"/>
        <v/>
      </c>
      <c r="BL1860" s="641" t="str">
        <f t="shared" ca="1" si="165"/>
        <v/>
      </c>
      <c r="BM1860" s="641"/>
      <c r="BN1860" s="641" t="str">
        <f t="shared" ca="1" si="166"/>
        <v/>
      </c>
      <c r="BO1860" s="641"/>
      <c r="BP1860" s="641" t="str">
        <f t="shared" ca="1" si="167"/>
        <v/>
      </c>
      <c r="BQ1860" s="641"/>
      <c r="BR1860" s="641" t="str">
        <f t="shared" ca="1" si="221"/>
        <v/>
      </c>
      <c r="BS1860" s="641"/>
      <c r="BT1860" s="19" t="str">
        <f t="shared" ca="1" si="169"/>
        <v/>
      </c>
      <c r="BU1860" s="136" t="str">
        <f t="shared" ca="1" si="170"/>
        <v/>
      </c>
      <c r="BV1860" s="641" t="str">
        <f t="shared" ca="1" si="171"/>
        <v/>
      </c>
      <c r="BW1860" s="641"/>
      <c r="BX1860" s="641" t="str">
        <f t="shared" ca="1" si="172"/>
        <v/>
      </c>
      <c r="BY1860" s="641"/>
      <c r="BZ1860" s="641" t="str">
        <f t="shared" ca="1" si="173"/>
        <v/>
      </c>
      <c r="CA1860" s="641"/>
      <c r="CB1860" s="641" t="str">
        <f t="shared" ca="1" si="174"/>
        <v/>
      </c>
      <c r="CC1860" s="641"/>
      <c r="CE1860" s="136" t="str">
        <f t="shared" ca="1" si="175"/>
        <v/>
      </c>
      <c r="CF1860" s="641" t="str">
        <f t="shared" ca="1" si="176"/>
        <v/>
      </c>
      <c r="CG1860" s="641"/>
      <c r="CH1860" s="641" t="str">
        <f t="shared" ca="1" si="177"/>
        <v/>
      </c>
      <c r="CI1860" s="641"/>
      <c r="CJ1860" s="641" t="str">
        <f t="shared" ca="1" si="178"/>
        <v/>
      </c>
      <c r="CK1860" s="641"/>
      <c r="CL1860" s="641" t="str">
        <f t="shared" ca="1" si="179"/>
        <v/>
      </c>
      <c r="CM1860" s="641"/>
      <c r="CO1860" s="136" t="str">
        <f t="shared" ca="1" si="180"/>
        <v/>
      </c>
      <c r="CP1860" s="641" t="str">
        <f t="shared" ca="1" si="181"/>
        <v/>
      </c>
      <c r="CQ1860" s="641"/>
      <c r="CR1860" s="641" t="str">
        <f t="shared" ca="1" si="182"/>
        <v/>
      </c>
      <c r="CS1860" s="641"/>
      <c r="CT1860" s="641" t="str">
        <f t="shared" ca="1" si="183"/>
        <v/>
      </c>
      <c r="CU1860" s="641"/>
      <c r="CV1860" s="641" t="str">
        <f t="shared" ca="1" si="184"/>
        <v/>
      </c>
      <c r="CW1860" s="641"/>
      <c r="CY1860" s="136" t="str">
        <f t="shared" ca="1" si="185"/>
        <v/>
      </c>
      <c r="CZ1860" s="641" t="str">
        <f t="shared" ca="1" si="186"/>
        <v/>
      </c>
      <c r="DA1860" s="641"/>
      <c r="DB1860" s="641" t="str">
        <f t="shared" ca="1" si="187"/>
        <v/>
      </c>
      <c r="DC1860" s="641"/>
      <c r="DD1860" s="641" t="str">
        <f t="shared" ca="1" si="188"/>
        <v/>
      </c>
      <c r="DE1860" s="641"/>
      <c r="DF1860" s="641" t="str">
        <f t="shared" ca="1" si="189"/>
        <v/>
      </c>
      <c r="DG1860" s="641"/>
      <c r="DI1860" s="136" t="str">
        <f t="shared" ca="1" si="190"/>
        <v/>
      </c>
      <c r="DJ1860" s="641" t="str">
        <f t="shared" ca="1" si="191"/>
        <v/>
      </c>
      <c r="DK1860" s="641"/>
      <c r="DL1860" s="641" t="str">
        <f t="shared" ca="1" si="192"/>
        <v/>
      </c>
      <c r="DM1860" s="641"/>
      <c r="DN1860" s="641" t="str">
        <f t="shared" ca="1" si="193"/>
        <v/>
      </c>
      <c r="DO1860" s="641"/>
      <c r="DP1860" s="641" t="str">
        <f t="shared" ca="1" si="194"/>
        <v/>
      </c>
      <c r="DQ1860" s="641"/>
      <c r="DS1860" s="136" t="str">
        <f t="shared" ca="1" si="195"/>
        <v/>
      </c>
      <c r="DT1860" s="641" t="str">
        <f t="shared" ca="1" si="196"/>
        <v/>
      </c>
      <c r="DU1860" s="641"/>
      <c r="DV1860" s="641" t="str">
        <f t="shared" ca="1" si="197"/>
        <v/>
      </c>
      <c r="DW1860" s="641"/>
      <c r="DX1860" s="641" t="str">
        <f t="shared" ca="1" si="198"/>
        <v/>
      </c>
      <c r="DY1860" s="641"/>
      <c r="DZ1860" s="641" t="str">
        <f t="shared" ca="1" si="199"/>
        <v/>
      </c>
      <c r="EA1860" s="641"/>
      <c r="EC1860" s="136" t="str">
        <f t="shared" ca="1" si="200"/>
        <v/>
      </c>
      <c r="ED1860" s="641" t="str">
        <f t="shared" ca="1" si="201"/>
        <v/>
      </c>
      <c r="EE1860" s="641"/>
      <c r="EF1860" s="641" t="str">
        <f t="shared" ca="1" si="202"/>
        <v/>
      </c>
      <c r="EG1860" s="641"/>
      <c r="EH1860" s="641" t="str">
        <f t="shared" ca="1" si="203"/>
        <v/>
      </c>
      <c r="EI1860" s="641"/>
      <c r="EJ1860" s="641" t="str">
        <f t="shared" ca="1" si="204"/>
        <v/>
      </c>
      <c r="EK1860" s="641"/>
      <c r="EM1860" s="136" t="str">
        <f t="shared" ca="1" si="205"/>
        <v/>
      </c>
      <c r="EN1860" s="641" t="str">
        <f t="shared" ca="1" si="206"/>
        <v/>
      </c>
      <c r="EO1860" s="641"/>
      <c r="EP1860" s="641" t="str">
        <f t="shared" ca="1" si="207"/>
        <v/>
      </c>
      <c r="EQ1860" s="641"/>
      <c r="ER1860" s="641" t="str">
        <f t="shared" ca="1" si="208"/>
        <v/>
      </c>
      <c r="ES1860" s="641"/>
      <c r="ET1860" s="641" t="str">
        <f t="shared" ca="1" si="209"/>
        <v/>
      </c>
      <c r="EU1860" s="641"/>
      <c r="EW1860" s="136" t="str">
        <f t="shared" ca="1" si="210"/>
        <v/>
      </c>
      <c r="EX1860" s="641" t="str">
        <f t="shared" ca="1" si="211"/>
        <v/>
      </c>
      <c r="EY1860" s="641"/>
      <c r="EZ1860" s="641" t="str">
        <f t="shared" ca="1" si="212"/>
        <v/>
      </c>
      <c r="FA1860" s="641"/>
      <c r="FB1860" s="641" t="str">
        <f t="shared" ca="1" si="213"/>
        <v/>
      </c>
      <c r="FC1860" s="641"/>
      <c r="FD1860" s="641" t="str">
        <f t="shared" ca="1" si="214"/>
        <v/>
      </c>
      <c r="FE1860" s="641"/>
      <c r="FG1860" s="136" t="str">
        <f t="shared" ca="1" si="215"/>
        <v/>
      </c>
      <c r="FH1860" s="641" t="str">
        <f t="shared" ca="1" si="216"/>
        <v/>
      </c>
      <c r="FI1860" s="641"/>
      <c r="FJ1860" s="641" t="str">
        <f t="shared" ca="1" si="217"/>
        <v/>
      </c>
      <c r="FK1860" s="641"/>
      <c r="FL1860" s="641" t="str">
        <f t="shared" ca="1" si="218"/>
        <v/>
      </c>
      <c r="FM1860" s="641"/>
      <c r="FN1860" s="641" t="str">
        <f t="shared" ca="1" si="219"/>
        <v/>
      </c>
      <c r="FO1860" s="641"/>
    </row>
    <row r="1861" spans="1:171" hidden="1">
      <c r="A1861" s="19">
        <v>52</v>
      </c>
      <c r="B1861" s="19" t="str">
        <f ca="1">IF(ISERROR(INDEX(WS,ROWS($A$1810:$A1861))),"",MID(INDEX(WS,ROWS($A$1810:$A1861)), FIND("]",INDEX(WS,ROWS($A$1810:$A1861)))+1,32))&amp;T(NOW())</f>
        <v/>
      </c>
      <c r="C1861" s="136" t="str">
        <f t="shared" ca="1" si="220"/>
        <v/>
      </c>
      <c r="D1861" s="641" t="str">
        <f t="shared" ca="1" si="129"/>
        <v/>
      </c>
      <c r="E1861" s="641"/>
      <c r="F1861" s="641" t="str">
        <f t="shared" ca="1" si="130"/>
        <v/>
      </c>
      <c r="G1861" s="641"/>
      <c r="H1861" s="641" t="str">
        <f t="shared" ca="1" si="131"/>
        <v/>
      </c>
      <c r="I1861" s="641"/>
      <c r="J1861" s="641" t="str">
        <f t="shared" ca="1" si="132"/>
        <v/>
      </c>
      <c r="K1861" s="641"/>
      <c r="L1861" s="210"/>
      <c r="M1861" s="136" t="str">
        <f t="shared" ca="1" si="134"/>
        <v/>
      </c>
      <c r="N1861" s="641" t="str">
        <f t="shared" ca="1" si="135"/>
        <v/>
      </c>
      <c r="O1861" s="641"/>
      <c r="P1861" s="641" t="str">
        <f t="shared" ca="1" si="136"/>
        <v/>
      </c>
      <c r="Q1861" s="641"/>
      <c r="R1861" s="641" t="str">
        <f t="shared" ca="1" si="137"/>
        <v/>
      </c>
      <c r="S1861" s="641"/>
      <c r="T1861" s="641" t="str">
        <f t="shared" ca="1" si="138"/>
        <v/>
      </c>
      <c r="U1861" s="641"/>
      <c r="V1861" s="19" t="str">
        <f t="shared" ca="1" si="139"/>
        <v/>
      </c>
      <c r="W1861" s="136" t="str">
        <f t="shared" ca="1" si="140"/>
        <v/>
      </c>
      <c r="X1861" s="641" t="str">
        <f t="shared" ca="1" si="141"/>
        <v/>
      </c>
      <c r="Y1861" s="641"/>
      <c r="Z1861" s="641" t="str">
        <f t="shared" ca="1" si="142"/>
        <v/>
      </c>
      <c r="AA1861" s="641"/>
      <c r="AB1861" s="641" t="str">
        <f t="shared" ca="1" si="143"/>
        <v/>
      </c>
      <c r="AC1861" s="641"/>
      <c r="AD1861" s="641" t="str">
        <f t="shared" ca="1" si="144"/>
        <v/>
      </c>
      <c r="AE1861" s="641"/>
      <c r="AF1861" s="19" t="str">
        <f t="shared" ca="1" si="145"/>
        <v/>
      </c>
      <c r="AG1861" s="136" t="str">
        <f t="shared" ca="1" si="146"/>
        <v/>
      </c>
      <c r="AH1861" s="641" t="str">
        <f t="shared" ca="1" si="147"/>
        <v/>
      </c>
      <c r="AI1861" s="641"/>
      <c r="AJ1861" s="641" t="str">
        <f t="shared" ca="1" si="148"/>
        <v/>
      </c>
      <c r="AK1861" s="641"/>
      <c r="AL1861" s="641" t="str">
        <f t="shared" ca="1" si="149"/>
        <v/>
      </c>
      <c r="AM1861" s="641"/>
      <c r="AN1861" s="641" t="str">
        <f t="shared" ca="1" si="150"/>
        <v/>
      </c>
      <c r="AO1861" s="641"/>
      <c r="AP1861" s="19" t="str">
        <f t="shared" ca="1" si="151"/>
        <v/>
      </c>
      <c r="AQ1861" s="136" t="str">
        <f t="shared" ca="1" si="152"/>
        <v/>
      </c>
      <c r="AR1861" s="641" t="str">
        <f t="shared" ca="1" si="153"/>
        <v/>
      </c>
      <c r="AS1861" s="641"/>
      <c r="AT1861" s="641" t="str">
        <f t="shared" ca="1" si="154"/>
        <v/>
      </c>
      <c r="AU1861" s="641"/>
      <c r="AV1861" s="641" t="str">
        <f t="shared" ca="1" si="155"/>
        <v/>
      </c>
      <c r="AW1861" s="641"/>
      <c r="AX1861" s="641" t="str">
        <f t="shared" ca="1" si="156"/>
        <v/>
      </c>
      <c r="AY1861" s="641"/>
      <c r="AZ1861" s="19" t="str">
        <f t="shared" ca="1" si="157"/>
        <v/>
      </c>
      <c r="BA1861" s="136" t="str">
        <f t="shared" ca="1" si="158"/>
        <v/>
      </c>
      <c r="BB1861" s="641" t="str">
        <f t="shared" ca="1" si="159"/>
        <v/>
      </c>
      <c r="BC1861" s="641"/>
      <c r="BD1861" s="641" t="str">
        <f t="shared" ca="1" si="160"/>
        <v/>
      </c>
      <c r="BE1861" s="641"/>
      <c r="BF1861" s="641" t="str">
        <f t="shared" ca="1" si="161"/>
        <v/>
      </c>
      <c r="BG1861" s="641"/>
      <c r="BH1861" s="641" t="str">
        <f t="shared" ca="1" si="162"/>
        <v/>
      </c>
      <c r="BI1861" s="641"/>
      <c r="BJ1861" s="19" t="str">
        <f t="shared" ca="1" si="163"/>
        <v/>
      </c>
      <c r="BK1861" s="136" t="str">
        <f t="shared" ca="1" si="164"/>
        <v/>
      </c>
      <c r="BL1861" s="641" t="str">
        <f t="shared" ca="1" si="165"/>
        <v/>
      </c>
      <c r="BM1861" s="641"/>
      <c r="BN1861" s="641" t="str">
        <f t="shared" ca="1" si="166"/>
        <v/>
      </c>
      <c r="BO1861" s="641"/>
      <c r="BP1861" s="641" t="str">
        <f t="shared" ca="1" si="167"/>
        <v/>
      </c>
      <c r="BQ1861" s="641"/>
      <c r="BR1861" s="641" t="str">
        <f t="shared" ca="1" si="221"/>
        <v/>
      </c>
      <c r="BS1861" s="641"/>
      <c r="BT1861" s="19" t="str">
        <f t="shared" ca="1" si="169"/>
        <v/>
      </c>
      <c r="BU1861" s="136" t="str">
        <f t="shared" ca="1" si="170"/>
        <v/>
      </c>
      <c r="BV1861" s="641" t="str">
        <f t="shared" ca="1" si="171"/>
        <v/>
      </c>
      <c r="BW1861" s="641"/>
      <c r="BX1861" s="641" t="str">
        <f t="shared" ca="1" si="172"/>
        <v/>
      </c>
      <c r="BY1861" s="641"/>
      <c r="BZ1861" s="641" t="str">
        <f t="shared" ca="1" si="173"/>
        <v/>
      </c>
      <c r="CA1861" s="641"/>
      <c r="CB1861" s="641" t="str">
        <f t="shared" ca="1" si="174"/>
        <v/>
      </c>
      <c r="CC1861" s="641"/>
      <c r="CE1861" s="136" t="str">
        <f t="shared" ca="1" si="175"/>
        <v/>
      </c>
      <c r="CF1861" s="641" t="str">
        <f t="shared" ca="1" si="176"/>
        <v/>
      </c>
      <c r="CG1861" s="641"/>
      <c r="CH1861" s="641" t="str">
        <f t="shared" ca="1" si="177"/>
        <v/>
      </c>
      <c r="CI1861" s="641"/>
      <c r="CJ1861" s="641" t="str">
        <f t="shared" ca="1" si="178"/>
        <v/>
      </c>
      <c r="CK1861" s="641"/>
      <c r="CL1861" s="641" t="str">
        <f t="shared" ca="1" si="179"/>
        <v/>
      </c>
      <c r="CM1861" s="641"/>
      <c r="CO1861" s="136" t="str">
        <f t="shared" ca="1" si="180"/>
        <v/>
      </c>
      <c r="CP1861" s="641" t="str">
        <f t="shared" ca="1" si="181"/>
        <v/>
      </c>
      <c r="CQ1861" s="641"/>
      <c r="CR1861" s="641" t="str">
        <f t="shared" ca="1" si="182"/>
        <v/>
      </c>
      <c r="CS1861" s="641"/>
      <c r="CT1861" s="641" t="str">
        <f t="shared" ca="1" si="183"/>
        <v/>
      </c>
      <c r="CU1861" s="641"/>
      <c r="CV1861" s="641" t="str">
        <f t="shared" ca="1" si="184"/>
        <v/>
      </c>
      <c r="CW1861" s="641"/>
      <c r="CY1861" s="136" t="str">
        <f t="shared" ca="1" si="185"/>
        <v/>
      </c>
      <c r="CZ1861" s="641" t="str">
        <f t="shared" ca="1" si="186"/>
        <v/>
      </c>
      <c r="DA1861" s="641"/>
      <c r="DB1861" s="641" t="str">
        <f t="shared" ca="1" si="187"/>
        <v/>
      </c>
      <c r="DC1861" s="641"/>
      <c r="DD1861" s="641" t="str">
        <f t="shared" ca="1" si="188"/>
        <v/>
      </c>
      <c r="DE1861" s="641"/>
      <c r="DF1861" s="641" t="str">
        <f t="shared" ca="1" si="189"/>
        <v/>
      </c>
      <c r="DG1861" s="641"/>
      <c r="DI1861" s="136" t="str">
        <f t="shared" ca="1" si="190"/>
        <v/>
      </c>
      <c r="DJ1861" s="641" t="str">
        <f t="shared" ca="1" si="191"/>
        <v/>
      </c>
      <c r="DK1861" s="641"/>
      <c r="DL1861" s="641" t="str">
        <f t="shared" ca="1" si="192"/>
        <v/>
      </c>
      <c r="DM1861" s="641"/>
      <c r="DN1861" s="641" t="str">
        <f t="shared" ca="1" si="193"/>
        <v/>
      </c>
      <c r="DO1861" s="641"/>
      <c r="DP1861" s="641" t="str">
        <f t="shared" ca="1" si="194"/>
        <v/>
      </c>
      <c r="DQ1861" s="641"/>
      <c r="DS1861" s="136" t="str">
        <f t="shared" ca="1" si="195"/>
        <v/>
      </c>
      <c r="DT1861" s="641" t="str">
        <f t="shared" ca="1" si="196"/>
        <v/>
      </c>
      <c r="DU1861" s="641"/>
      <c r="DV1861" s="641" t="str">
        <f t="shared" ca="1" si="197"/>
        <v/>
      </c>
      <c r="DW1861" s="641"/>
      <c r="DX1861" s="641" t="str">
        <f t="shared" ca="1" si="198"/>
        <v/>
      </c>
      <c r="DY1861" s="641"/>
      <c r="DZ1861" s="641" t="str">
        <f t="shared" ca="1" si="199"/>
        <v/>
      </c>
      <c r="EA1861" s="641"/>
      <c r="EC1861" s="136" t="str">
        <f t="shared" ca="1" si="200"/>
        <v/>
      </c>
      <c r="ED1861" s="641" t="str">
        <f t="shared" ca="1" si="201"/>
        <v/>
      </c>
      <c r="EE1861" s="641"/>
      <c r="EF1861" s="641" t="str">
        <f t="shared" ca="1" si="202"/>
        <v/>
      </c>
      <c r="EG1861" s="641"/>
      <c r="EH1861" s="641" t="str">
        <f t="shared" ca="1" si="203"/>
        <v/>
      </c>
      <c r="EI1861" s="641"/>
      <c r="EJ1861" s="641" t="str">
        <f t="shared" ca="1" si="204"/>
        <v/>
      </c>
      <c r="EK1861" s="641"/>
      <c r="EM1861" s="136" t="str">
        <f t="shared" ca="1" si="205"/>
        <v/>
      </c>
      <c r="EN1861" s="641" t="str">
        <f t="shared" ca="1" si="206"/>
        <v/>
      </c>
      <c r="EO1861" s="641"/>
      <c r="EP1861" s="641" t="str">
        <f t="shared" ca="1" si="207"/>
        <v/>
      </c>
      <c r="EQ1861" s="641"/>
      <c r="ER1861" s="641" t="str">
        <f t="shared" ca="1" si="208"/>
        <v/>
      </c>
      <c r="ES1861" s="641"/>
      <c r="ET1861" s="641" t="str">
        <f t="shared" ca="1" si="209"/>
        <v/>
      </c>
      <c r="EU1861" s="641"/>
      <c r="EW1861" s="136" t="str">
        <f t="shared" ca="1" si="210"/>
        <v/>
      </c>
      <c r="EX1861" s="641" t="str">
        <f t="shared" ca="1" si="211"/>
        <v/>
      </c>
      <c r="EY1861" s="641"/>
      <c r="EZ1861" s="641" t="str">
        <f t="shared" ca="1" si="212"/>
        <v/>
      </c>
      <c r="FA1861" s="641"/>
      <c r="FB1861" s="641" t="str">
        <f t="shared" ca="1" si="213"/>
        <v/>
      </c>
      <c r="FC1861" s="641"/>
      <c r="FD1861" s="641" t="str">
        <f t="shared" ca="1" si="214"/>
        <v/>
      </c>
      <c r="FE1861" s="641"/>
      <c r="FG1861" s="136" t="str">
        <f t="shared" ca="1" si="215"/>
        <v/>
      </c>
      <c r="FH1861" s="641" t="str">
        <f t="shared" ca="1" si="216"/>
        <v/>
      </c>
      <c r="FI1861" s="641"/>
      <c r="FJ1861" s="641" t="str">
        <f t="shared" ca="1" si="217"/>
        <v/>
      </c>
      <c r="FK1861" s="641"/>
      <c r="FL1861" s="641" t="str">
        <f t="shared" ca="1" si="218"/>
        <v/>
      </c>
      <c r="FM1861" s="641"/>
      <c r="FN1861" s="641" t="str">
        <f t="shared" ca="1" si="219"/>
        <v/>
      </c>
      <c r="FO1861" s="641"/>
    </row>
    <row r="1862" spans="1:171" hidden="1">
      <c r="A1862" s="19">
        <v>53</v>
      </c>
      <c r="B1862" s="19" t="str">
        <f ca="1">IF(ISERROR(INDEX(WS,ROWS($A$1810:$A1862))),"",MID(INDEX(WS,ROWS($A$1810:$A1862)), FIND("]",INDEX(WS,ROWS($A$1810:$A1862)))+1,32))&amp;T(NOW())</f>
        <v/>
      </c>
      <c r="C1862" s="136" t="str">
        <f t="shared" ca="1" si="220"/>
        <v/>
      </c>
      <c r="D1862" s="641" t="str">
        <f t="shared" ca="1" si="129"/>
        <v/>
      </c>
      <c r="E1862" s="641"/>
      <c r="F1862" s="641" t="str">
        <f t="shared" ca="1" si="130"/>
        <v/>
      </c>
      <c r="G1862" s="641"/>
      <c r="H1862" s="641" t="str">
        <f t="shared" ca="1" si="131"/>
        <v/>
      </c>
      <c r="I1862" s="641"/>
      <c r="J1862" s="641" t="str">
        <f t="shared" ca="1" si="132"/>
        <v/>
      </c>
      <c r="K1862" s="641"/>
      <c r="L1862" s="210"/>
      <c r="M1862" s="136" t="str">
        <f t="shared" ca="1" si="134"/>
        <v/>
      </c>
      <c r="N1862" s="641" t="str">
        <f t="shared" ca="1" si="135"/>
        <v/>
      </c>
      <c r="O1862" s="641"/>
      <c r="P1862" s="641" t="str">
        <f t="shared" ca="1" si="136"/>
        <v/>
      </c>
      <c r="Q1862" s="641"/>
      <c r="R1862" s="641" t="str">
        <f t="shared" ca="1" si="137"/>
        <v/>
      </c>
      <c r="S1862" s="641"/>
      <c r="T1862" s="641" t="str">
        <f t="shared" ca="1" si="138"/>
        <v/>
      </c>
      <c r="U1862" s="641"/>
      <c r="V1862" s="19" t="str">
        <f t="shared" ca="1" si="139"/>
        <v/>
      </c>
      <c r="W1862" s="136" t="str">
        <f t="shared" ca="1" si="140"/>
        <v/>
      </c>
      <c r="X1862" s="641" t="str">
        <f t="shared" ca="1" si="141"/>
        <v/>
      </c>
      <c r="Y1862" s="641"/>
      <c r="Z1862" s="641" t="str">
        <f t="shared" ca="1" si="142"/>
        <v/>
      </c>
      <c r="AA1862" s="641"/>
      <c r="AB1862" s="641" t="str">
        <f t="shared" ca="1" si="143"/>
        <v/>
      </c>
      <c r="AC1862" s="641"/>
      <c r="AD1862" s="641" t="str">
        <f t="shared" ca="1" si="144"/>
        <v/>
      </c>
      <c r="AE1862" s="641"/>
      <c r="AF1862" s="19" t="str">
        <f t="shared" ca="1" si="145"/>
        <v/>
      </c>
      <c r="AG1862" s="136" t="str">
        <f t="shared" ca="1" si="146"/>
        <v/>
      </c>
      <c r="AH1862" s="641" t="str">
        <f t="shared" ca="1" si="147"/>
        <v/>
      </c>
      <c r="AI1862" s="641"/>
      <c r="AJ1862" s="641" t="str">
        <f t="shared" ca="1" si="148"/>
        <v/>
      </c>
      <c r="AK1862" s="641"/>
      <c r="AL1862" s="641" t="str">
        <f t="shared" ca="1" si="149"/>
        <v/>
      </c>
      <c r="AM1862" s="641"/>
      <c r="AN1862" s="641" t="str">
        <f t="shared" ca="1" si="150"/>
        <v/>
      </c>
      <c r="AO1862" s="641"/>
      <c r="AP1862" s="19" t="str">
        <f t="shared" ca="1" si="151"/>
        <v/>
      </c>
      <c r="AQ1862" s="136" t="str">
        <f t="shared" ca="1" si="152"/>
        <v/>
      </c>
      <c r="AR1862" s="641" t="str">
        <f t="shared" ca="1" si="153"/>
        <v/>
      </c>
      <c r="AS1862" s="641"/>
      <c r="AT1862" s="641" t="str">
        <f t="shared" ca="1" si="154"/>
        <v/>
      </c>
      <c r="AU1862" s="641"/>
      <c r="AV1862" s="641" t="str">
        <f t="shared" ca="1" si="155"/>
        <v/>
      </c>
      <c r="AW1862" s="641"/>
      <c r="AX1862" s="641" t="str">
        <f t="shared" ca="1" si="156"/>
        <v/>
      </c>
      <c r="AY1862" s="641"/>
      <c r="AZ1862" s="19" t="str">
        <f t="shared" ca="1" si="157"/>
        <v/>
      </c>
      <c r="BA1862" s="136" t="str">
        <f t="shared" ca="1" si="158"/>
        <v/>
      </c>
      <c r="BB1862" s="641" t="str">
        <f t="shared" ca="1" si="159"/>
        <v/>
      </c>
      <c r="BC1862" s="641"/>
      <c r="BD1862" s="641" t="str">
        <f t="shared" ca="1" si="160"/>
        <v/>
      </c>
      <c r="BE1862" s="641"/>
      <c r="BF1862" s="641" t="str">
        <f t="shared" ca="1" si="161"/>
        <v/>
      </c>
      <c r="BG1862" s="641"/>
      <c r="BH1862" s="641" t="str">
        <f t="shared" ca="1" si="162"/>
        <v/>
      </c>
      <c r="BI1862" s="641"/>
      <c r="BJ1862" s="19" t="str">
        <f t="shared" ca="1" si="163"/>
        <v/>
      </c>
      <c r="BK1862" s="136" t="str">
        <f t="shared" ca="1" si="164"/>
        <v/>
      </c>
      <c r="BL1862" s="641" t="str">
        <f t="shared" ca="1" si="165"/>
        <v/>
      </c>
      <c r="BM1862" s="641"/>
      <c r="BN1862" s="641" t="str">
        <f t="shared" ca="1" si="166"/>
        <v/>
      </c>
      <c r="BO1862" s="641"/>
      <c r="BP1862" s="641" t="str">
        <f t="shared" ca="1" si="167"/>
        <v/>
      </c>
      <c r="BQ1862" s="641"/>
      <c r="BR1862" s="641" t="str">
        <f t="shared" ca="1" si="221"/>
        <v/>
      </c>
      <c r="BS1862" s="641"/>
      <c r="BT1862" s="19" t="str">
        <f t="shared" ca="1" si="169"/>
        <v/>
      </c>
      <c r="BU1862" s="136" t="str">
        <f t="shared" ca="1" si="170"/>
        <v/>
      </c>
      <c r="BV1862" s="641" t="str">
        <f t="shared" ca="1" si="171"/>
        <v/>
      </c>
      <c r="BW1862" s="641"/>
      <c r="BX1862" s="641" t="str">
        <f t="shared" ca="1" si="172"/>
        <v/>
      </c>
      <c r="BY1862" s="641"/>
      <c r="BZ1862" s="641" t="str">
        <f t="shared" ca="1" si="173"/>
        <v/>
      </c>
      <c r="CA1862" s="641"/>
      <c r="CB1862" s="641" t="str">
        <f t="shared" ca="1" si="174"/>
        <v/>
      </c>
      <c r="CC1862" s="641"/>
      <c r="CE1862" s="136" t="str">
        <f t="shared" ca="1" si="175"/>
        <v/>
      </c>
      <c r="CF1862" s="641" t="str">
        <f t="shared" ca="1" si="176"/>
        <v/>
      </c>
      <c r="CG1862" s="641"/>
      <c r="CH1862" s="641" t="str">
        <f t="shared" ca="1" si="177"/>
        <v/>
      </c>
      <c r="CI1862" s="641"/>
      <c r="CJ1862" s="641" t="str">
        <f t="shared" ca="1" si="178"/>
        <v/>
      </c>
      <c r="CK1862" s="641"/>
      <c r="CL1862" s="641" t="str">
        <f t="shared" ca="1" si="179"/>
        <v/>
      </c>
      <c r="CM1862" s="641"/>
      <c r="CO1862" s="136" t="str">
        <f t="shared" ca="1" si="180"/>
        <v/>
      </c>
      <c r="CP1862" s="641" t="str">
        <f t="shared" ca="1" si="181"/>
        <v/>
      </c>
      <c r="CQ1862" s="641"/>
      <c r="CR1862" s="641" t="str">
        <f t="shared" ca="1" si="182"/>
        <v/>
      </c>
      <c r="CS1862" s="641"/>
      <c r="CT1862" s="641" t="str">
        <f t="shared" ca="1" si="183"/>
        <v/>
      </c>
      <c r="CU1862" s="641"/>
      <c r="CV1862" s="641" t="str">
        <f t="shared" ca="1" si="184"/>
        <v/>
      </c>
      <c r="CW1862" s="641"/>
      <c r="CY1862" s="136" t="str">
        <f t="shared" ca="1" si="185"/>
        <v/>
      </c>
      <c r="CZ1862" s="641" t="str">
        <f t="shared" ca="1" si="186"/>
        <v/>
      </c>
      <c r="DA1862" s="641"/>
      <c r="DB1862" s="641" t="str">
        <f t="shared" ca="1" si="187"/>
        <v/>
      </c>
      <c r="DC1862" s="641"/>
      <c r="DD1862" s="641" t="str">
        <f t="shared" ca="1" si="188"/>
        <v/>
      </c>
      <c r="DE1862" s="641"/>
      <c r="DF1862" s="641" t="str">
        <f t="shared" ca="1" si="189"/>
        <v/>
      </c>
      <c r="DG1862" s="641"/>
      <c r="DI1862" s="136" t="str">
        <f t="shared" ca="1" si="190"/>
        <v/>
      </c>
      <c r="DJ1862" s="641" t="str">
        <f t="shared" ca="1" si="191"/>
        <v/>
      </c>
      <c r="DK1862" s="641"/>
      <c r="DL1862" s="641" t="str">
        <f t="shared" ca="1" si="192"/>
        <v/>
      </c>
      <c r="DM1862" s="641"/>
      <c r="DN1862" s="641" t="str">
        <f t="shared" ca="1" si="193"/>
        <v/>
      </c>
      <c r="DO1862" s="641"/>
      <c r="DP1862" s="641" t="str">
        <f t="shared" ca="1" si="194"/>
        <v/>
      </c>
      <c r="DQ1862" s="641"/>
      <c r="DS1862" s="136" t="str">
        <f t="shared" ca="1" si="195"/>
        <v/>
      </c>
      <c r="DT1862" s="641" t="str">
        <f t="shared" ca="1" si="196"/>
        <v/>
      </c>
      <c r="DU1862" s="641"/>
      <c r="DV1862" s="641" t="str">
        <f t="shared" ca="1" si="197"/>
        <v/>
      </c>
      <c r="DW1862" s="641"/>
      <c r="DX1862" s="641" t="str">
        <f t="shared" ca="1" si="198"/>
        <v/>
      </c>
      <c r="DY1862" s="641"/>
      <c r="DZ1862" s="641" t="str">
        <f t="shared" ca="1" si="199"/>
        <v/>
      </c>
      <c r="EA1862" s="641"/>
      <c r="EC1862" s="136" t="str">
        <f t="shared" ca="1" si="200"/>
        <v/>
      </c>
      <c r="ED1862" s="641" t="str">
        <f t="shared" ca="1" si="201"/>
        <v/>
      </c>
      <c r="EE1862" s="641"/>
      <c r="EF1862" s="641" t="str">
        <f t="shared" ca="1" si="202"/>
        <v/>
      </c>
      <c r="EG1862" s="641"/>
      <c r="EH1862" s="641" t="str">
        <f t="shared" ca="1" si="203"/>
        <v/>
      </c>
      <c r="EI1862" s="641"/>
      <c r="EJ1862" s="641" t="str">
        <f t="shared" ca="1" si="204"/>
        <v/>
      </c>
      <c r="EK1862" s="641"/>
      <c r="EM1862" s="136" t="str">
        <f t="shared" ca="1" si="205"/>
        <v/>
      </c>
      <c r="EN1862" s="641" t="str">
        <f t="shared" ca="1" si="206"/>
        <v/>
      </c>
      <c r="EO1862" s="641"/>
      <c r="EP1862" s="641" t="str">
        <f t="shared" ca="1" si="207"/>
        <v/>
      </c>
      <c r="EQ1862" s="641"/>
      <c r="ER1862" s="641" t="str">
        <f t="shared" ca="1" si="208"/>
        <v/>
      </c>
      <c r="ES1862" s="641"/>
      <c r="ET1862" s="641" t="str">
        <f t="shared" ca="1" si="209"/>
        <v/>
      </c>
      <c r="EU1862" s="641"/>
      <c r="EW1862" s="136" t="str">
        <f t="shared" ca="1" si="210"/>
        <v/>
      </c>
      <c r="EX1862" s="641" t="str">
        <f t="shared" ca="1" si="211"/>
        <v/>
      </c>
      <c r="EY1862" s="641"/>
      <c r="EZ1862" s="641" t="str">
        <f t="shared" ca="1" si="212"/>
        <v/>
      </c>
      <c r="FA1862" s="641"/>
      <c r="FB1862" s="641" t="str">
        <f t="shared" ca="1" si="213"/>
        <v/>
      </c>
      <c r="FC1862" s="641"/>
      <c r="FD1862" s="641" t="str">
        <f t="shared" ca="1" si="214"/>
        <v/>
      </c>
      <c r="FE1862" s="641"/>
      <c r="FG1862" s="136" t="str">
        <f t="shared" ca="1" si="215"/>
        <v/>
      </c>
      <c r="FH1862" s="641" t="str">
        <f t="shared" ca="1" si="216"/>
        <v/>
      </c>
      <c r="FI1862" s="641"/>
      <c r="FJ1862" s="641" t="str">
        <f t="shared" ca="1" si="217"/>
        <v/>
      </c>
      <c r="FK1862" s="641"/>
      <c r="FL1862" s="641" t="str">
        <f t="shared" ca="1" si="218"/>
        <v/>
      </c>
      <c r="FM1862" s="641"/>
      <c r="FN1862" s="641" t="str">
        <f t="shared" ca="1" si="219"/>
        <v/>
      </c>
      <c r="FO1862" s="641"/>
    </row>
    <row r="1863" spans="1:171" hidden="1">
      <c r="A1863" s="19">
        <v>54</v>
      </c>
      <c r="B1863" s="19" t="str">
        <f ca="1">IF(ISERROR(INDEX(WS,ROWS($A$1810:$A1863))),"",MID(INDEX(WS,ROWS($A$1810:$A1863)), FIND("]",INDEX(WS,ROWS($A$1810:$A1863)))+1,32))&amp;T(NOW())</f>
        <v/>
      </c>
      <c r="C1863" s="136" t="str">
        <f t="shared" ca="1" si="220"/>
        <v/>
      </c>
      <c r="D1863" s="641" t="str">
        <f t="shared" ca="1" si="129"/>
        <v/>
      </c>
      <c r="E1863" s="641"/>
      <c r="F1863" s="641" t="str">
        <f t="shared" ca="1" si="130"/>
        <v/>
      </c>
      <c r="G1863" s="641"/>
      <c r="H1863" s="641" t="str">
        <f t="shared" ca="1" si="131"/>
        <v/>
      </c>
      <c r="I1863" s="641"/>
      <c r="J1863" s="641" t="str">
        <f t="shared" ca="1" si="132"/>
        <v/>
      </c>
      <c r="K1863" s="641"/>
      <c r="L1863" s="210"/>
      <c r="M1863" s="136" t="str">
        <f t="shared" ca="1" si="134"/>
        <v/>
      </c>
      <c r="N1863" s="641" t="str">
        <f t="shared" ca="1" si="135"/>
        <v/>
      </c>
      <c r="O1863" s="641"/>
      <c r="P1863" s="641" t="str">
        <f t="shared" ca="1" si="136"/>
        <v/>
      </c>
      <c r="Q1863" s="641"/>
      <c r="R1863" s="641" t="str">
        <f t="shared" ca="1" si="137"/>
        <v/>
      </c>
      <c r="S1863" s="641"/>
      <c r="T1863" s="641" t="str">
        <f t="shared" ca="1" si="138"/>
        <v/>
      </c>
      <c r="U1863" s="641"/>
      <c r="V1863" s="19" t="str">
        <f t="shared" ca="1" si="139"/>
        <v/>
      </c>
      <c r="W1863" s="136" t="str">
        <f t="shared" ca="1" si="140"/>
        <v/>
      </c>
      <c r="X1863" s="641" t="str">
        <f t="shared" ca="1" si="141"/>
        <v/>
      </c>
      <c r="Y1863" s="641"/>
      <c r="Z1863" s="641" t="str">
        <f t="shared" ca="1" si="142"/>
        <v/>
      </c>
      <c r="AA1863" s="641"/>
      <c r="AB1863" s="641" t="str">
        <f t="shared" ca="1" si="143"/>
        <v/>
      </c>
      <c r="AC1863" s="641"/>
      <c r="AD1863" s="641" t="str">
        <f t="shared" ca="1" si="144"/>
        <v/>
      </c>
      <c r="AE1863" s="641"/>
      <c r="AF1863" s="19" t="str">
        <f t="shared" ca="1" si="145"/>
        <v/>
      </c>
      <c r="AG1863" s="136" t="str">
        <f t="shared" ca="1" si="146"/>
        <v/>
      </c>
      <c r="AH1863" s="641" t="str">
        <f t="shared" ca="1" si="147"/>
        <v/>
      </c>
      <c r="AI1863" s="641"/>
      <c r="AJ1863" s="641" t="str">
        <f t="shared" ca="1" si="148"/>
        <v/>
      </c>
      <c r="AK1863" s="641"/>
      <c r="AL1863" s="641" t="str">
        <f t="shared" ca="1" si="149"/>
        <v/>
      </c>
      <c r="AM1863" s="641"/>
      <c r="AN1863" s="641" t="str">
        <f t="shared" ca="1" si="150"/>
        <v/>
      </c>
      <c r="AO1863" s="641"/>
      <c r="AP1863" s="19" t="str">
        <f t="shared" ca="1" si="151"/>
        <v/>
      </c>
      <c r="AQ1863" s="136" t="str">
        <f t="shared" ca="1" si="152"/>
        <v/>
      </c>
      <c r="AR1863" s="641" t="str">
        <f t="shared" ca="1" si="153"/>
        <v/>
      </c>
      <c r="AS1863" s="641"/>
      <c r="AT1863" s="641" t="str">
        <f t="shared" ca="1" si="154"/>
        <v/>
      </c>
      <c r="AU1863" s="641"/>
      <c r="AV1863" s="641" t="str">
        <f t="shared" ca="1" si="155"/>
        <v/>
      </c>
      <c r="AW1863" s="641"/>
      <c r="AX1863" s="641" t="str">
        <f t="shared" ca="1" si="156"/>
        <v/>
      </c>
      <c r="AY1863" s="641"/>
      <c r="AZ1863" s="19" t="str">
        <f t="shared" ca="1" si="157"/>
        <v/>
      </c>
      <c r="BA1863" s="136" t="str">
        <f t="shared" ca="1" si="158"/>
        <v/>
      </c>
      <c r="BB1863" s="641" t="str">
        <f t="shared" ca="1" si="159"/>
        <v/>
      </c>
      <c r="BC1863" s="641"/>
      <c r="BD1863" s="641" t="str">
        <f t="shared" ca="1" si="160"/>
        <v/>
      </c>
      <c r="BE1863" s="641"/>
      <c r="BF1863" s="641" t="str">
        <f t="shared" ca="1" si="161"/>
        <v/>
      </c>
      <c r="BG1863" s="641"/>
      <c r="BH1863" s="641" t="str">
        <f t="shared" ca="1" si="162"/>
        <v/>
      </c>
      <c r="BI1863" s="641"/>
      <c r="BJ1863" s="19" t="str">
        <f t="shared" ca="1" si="163"/>
        <v/>
      </c>
      <c r="BK1863" s="136" t="str">
        <f t="shared" ca="1" si="164"/>
        <v/>
      </c>
      <c r="BL1863" s="641" t="str">
        <f t="shared" ca="1" si="165"/>
        <v/>
      </c>
      <c r="BM1863" s="641"/>
      <c r="BN1863" s="641" t="str">
        <f t="shared" ca="1" si="166"/>
        <v/>
      </c>
      <c r="BO1863" s="641"/>
      <c r="BP1863" s="641" t="str">
        <f t="shared" ca="1" si="167"/>
        <v/>
      </c>
      <c r="BQ1863" s="641"/>
      <c r="BR1863" s="641" t="str">
        <f t="shared" ca="1" si="221"/>
        <v/>
      </c>
      <c r="BS1863" s="641"/>
      <c r="BT1863" s="19" t="str">
        <f t="shared" ca="1" si="169"/>
        <v/>
      </c>
      <c r="BU1863" s="136" t="str">
        <f t="shared" ca="1" si="170"/>
        <v/>
      </c>
      <c r="BV1863" s="641" t="str">
        <f t="shared" ca="1" si="171"/>
        <v/>
      </c>
      <c r="BW1863" s="641"/>
      <c r="BX1863" s="641" t="str">
        <f t="shared" ca="1" si="172"/>
        <v/>
      </c>
      <c r="BY1863" s="641"/>
      <c r="BZ1863" s="641" t="str">
        <f t="shared" ca="1" si="173"/>
        <v/>
      </c>
      <c r="CA1863" s="641"/>
      <c r="CB1863" s="641" t="str">
        <f t="shared" ca="1" si="174"/>
        <v/>
      </c>
      <c r="CC1863" s="641"/>
      <c r="CE1863" s="136" t="str">
        <f t="shared" ca="1" si="175"/>
        <v/>
      </c>
      <c r="CF1863" s="641" t="str">
        <f t="shared" ca="1" si="176"/>
        <v/>
      </c>
      <c r="CG1863" s="641"/>
      <c r="CH1863" s="641" t="str">
        <f t="shared" ca="1" si="177"/>
        <v/>
      </c>
      <c r="CI1863" s="641"/>
      <c r="CJ1863" s="641" t="str">
        <f t="shared" ca="1" si="178"/>
        <v/>
      </c>
      <c r="CK1863" s="641"/>
      <c r="CL1863" s="641" t="str">
        <f t="shared" ca="1" si="179"/>
        <v/>
      </c>
      <c r="CM1863" s="641"/>
      <c r="CO1863" s="136" t="str">
        <f t="shared" ca="1" si="180"/>
        <v/>
      </c>
      <c r="CP1863" s="641" t="str">
        <f t="shared" ca="1" si="181"/>
        <v/>
      </c>
      <c r="CQ1863" s="641"/>
      <c r="CR1863" s="641" t="str">
        <f t="shared" ca="1" si="182"/>
        <v/>
      </c>
      <c r="CS1863" s="641"/>
      <c r="CT1863" s="641" t="str">
        <f t="shared" ca="1" si="183"/>
        <v/>
      </c>
      <c r="CU1863" s="641"/>
      <c r="CV1863" s="641" t="str">
        <f t="shared" ca="1" si="184"/>
        <v/>
      </c>
      <c r="CW1863" s="641"/>
      <c r="CY1863" s="136" t="str">
        <f t="shared" ca="1" si="185"/>
        <v/>
      </c>
      <c r="CZ1863" s="641" t="str">
        <f t="shared" ca="1" si="186"/>
        <v/>
      </c>
      <c r="DA1863" s="641"/>
      <c r="DB1863" s="641" t="str">
        <f t="shared" ca="1" si="187"/>
        <v/>
      </c>
      <c r="DC1863" s="641"/>
      <c r="DD1863" s="641" t="str">
        <f t="shared" ca="1" si="188"/>
        <v/>
      </c>
      <c r="DE1863" s="641"/>
      <c r="DF1863" s="641" t="str">
        <f t="shared" ca="1" si="189"/>
        <v/>
      </c>
      <c r="DG1863" s="641"/>
      <c r="DI1863" s="136" t="str">
        <f t="shared" ca="1" si="190"/>
        <v/>
      </c>
      <c r="DJ1863" s="641" t="str">
        <f t="shared" ca="1" si="191"/>
        <v/>
      </c>
      <c r="DK1863" s="641"/>
      <c r="DL1863" s="641" t="str">
        <f t="shared" ca="1" si="192"/>
        <v/>
      </c>
      <c r="DM1863" s="641"/>
      <c r="DN1863" s="641" t="str">
        <f t="shared" ca="1" si="193"/>
        <v/>
      </c>
      <c r="DO1863" s="641"/>
      <c r="DP1863" s="641" t="str">
        <f t="shared" ca="1" si="194"/>
        <v/>
      </c>
      <c r="DQ1863" s="641"/>
      <c r="DS1863" s="136" t="str">
        <f t="shared" ca="1" si="195"/>
        <v/>
      </c>
      <c r="DT1863" s="641" t="str">
        <f t="shared" ca="1" si="196"/>
        <v/>
      </c>
      <c r="DU1863" s="641"/>
      <c r="DV1863" s="641" t="str">
        <f t="shared" ca="1" si="197"/>
        <v/>
      </c>
      <c r="DW1863" s="641"/>
      <c r="DX1863" s="641" t="str">
        <f t="shared" ca="1" si="198"/>
        <v/>
      </c>
      <c r="DY1863" s="641"/>
      <c r="DZ1863" s="641" t="str">
        <f t="shared" ca="1" si="199"/>
        <v/>
      </c>
      <c r="EA1863" s="641"/>
      <c r="EC1863" s="136" t="str">
        <f t="shared" ca="1" si="200"/>
        <v/>
      </c>
      <c r="ED1863" s="641" t="str">
        <f t="shared" ca="1" si="201"/>
        <v/>
      </c>
      <c r="EE1863" s="641"/>
      <c r="EF1863" s="641" t="str">
        <f t="shared" ca="1" si="202"/>
        <v/>
      </c>
      <c r="EG1863" s="641"/>
      <c r="EH1863" s="641" t="str">
        <f t="shared" ca="1" si="203"/>
        <v/>
      </c>
      <c r="EI1863" s="641"/>
      <c r="EJ1863" s="641" t="str">
        <f t="shared" ca="1" si="204"/>
        <v/>
      </c>
      <c r="EK1863" s="641"/>
      <c r="EM1863" s="136" t="str">
        <f t="shared" ca="1" si="205"/>
        <v/>
      </c>
      <c r="EN1863" s="641" t="str">
        <f t="shared" ca="1" si="206"/>
        <v/>
      </c>
      <c r="EO1863" s="641"/>
      <c r="EP1863" s="641" t="str">
        <f t="shared" ca="1" si="207"/>
        <v/>
      </c>
      <c r="EQ1863" s="641"/>
      <c r="ER1863" s="641" t="str">
        <f t="shared" ca="1" si="208"/>
        <v/>
      </c>
      <c r="ES1863" s="641"/>
      <c r="ET1863" s="641" t="str">
        <f t="shared" ca="1" si="209"/>
        <v/>
      </c>
      <c r="EU1863" s="641"/>
      <c r="EW1863" s="136" t="str">
        <f t="shared" ca="1" si="210"/>
        <v/>
      </c>
      <c r="EX1863" s="641" t="str">
        <f t="shared" ca="1" si="211"/>
        <v/>
      </c>
      <c r="EY1863" s="641"/>
      <c r="EZ1863" s="641" t="str">
        <f t="shared" ca="1" si="212"/>
        <v/>
      </c>
      <c r="FA1863" s="641"/>
      <c r="FB1863" s="641" t="str">
        <f t="shared" ca="1" si="213"/>
        <v/>
      </c>
      <c r="FC1863" s="641"/>
      <c r="FD1863" s="641" t="str">
        <f t="shared" ca="1" si="214"/>
        <v/>
      </c>
      <c r="FE1863" s="641"/>
      <c r="FG1863" s="136" t="str">
        <f t="shared" ca="1" si="215"/>
        <v/>
      </c>
      <c r="FH1863" s="641" t="str">
        <f t="shared" ca="1" si="216"/>
        <v/>
      </c>
      <c r="FI1863" s="641"/>
      <c r="FJ1863" s="641" t="str">
        <f t="shared" ca="1" si="217"/>
        <v/>
      </c>
      <c r="FK1863" s="641"/>
      <c r="FL1863" s="641" t="str">
        <f t="shared" ca="1" si="218"/>
        <v/>
      </c>
      <c r="FM1863" s="641"/>
      <c r="FN1863" s="641" t="str">
        <f t="shared" ca="1" si="219"/>
        <v/>
      </c>
      <c r="FO1863" s="641"/>
    </row>
    <row r="1864" spans="1:171" hidden="1">
      <c r="A1864" s="19">
        <v>55</v>
      </c>
      <c r="B1864" s="19" t="str">
        <f ca="1">IF(ISERROR(INDEX(WS,ROWS($A$1810:$A1864))),"",MID(INDEX(WS,ROWS($A$1810:$A1864)), FIND("]",INDEX(WS,ROWS($A$1810:$A1864)))+1,32))&amp;T(NOW())</f>
        <v/>
      </c>
      <c r="C1864" s="136" t="str">
        <f t="shared" ca="1" si="220"/>
        <v/>
      </c>
      <c r="D1864" s="641" t="str">
        <f t="shared" ca="1" si="129"/>
        <v/>
      </c>
      <c r="E1864" s="641"/>
      <c r="F1864" s="641" t="str">
        <f t="shared" ca="1" si="130"/>
        <v/>
      </c>
      <c r="G1864" s="641"/>
      <c r="H1864" s="641" t="str">
        <f t="shared" ca="1" si="131"/>
        <v/>
      </c>
      <c r="I1864" s="641"/>
      <c r="J1864" s="641" t="str">
        <f t="shared" ca="1" si="132"/>
        <v/>
      </c>
      <c r="K1864" s="641"/>
      <c r="L1864" s="210"/>
      <c r="M1864" s="136" t="str">
        <f t="shared" ca="1" si="134"/>
        <v/>
      </c>
      <c r="N1864" s="641" t="str">
        <f t="shared" ca="1" si="135"/>
        <v/>
      </c>
      <c r="O1864" s="641"/>
      <c r="P1864" s="641" t="str">
        <f t="shared" ca="1" si="136"/>
        <v/>
      </c>
      <c r="Q1864" s="641"/>
      <c r="R1864" s="641" t="str">
        <f t="shared" ca="1" si="137"/>
        <v/>
      </c>
      <c r="S1864" s="641"/>
      <c r="T1864" s="641" t="str">
        <f t="shared" ca="1" si="138"/>
        <v/>
      </c>
      <c r="U1864" s="641"/>
      <c r="V1864" s="19" t="str">
        <f t="shared" ca="1" si="139"/>
        <v/>
      </c>
      <c r="W1864" s="136" t="str">
        <f t="shared" ca="1" si="140"/>
        <v/>
      </c>
      <c r="X1864" s="641" t="str">
        <f t="shared" ca="1" si="141"/>
        <v/>
      </c>
      <c r="Y1864" s="641"/>
      <c r="Z1864" s="641" t="str">
        <f t="shared" ca="1" si="142"/>
        <v/>
      </c>
      <c r="AA1864" s="641"/>
      <c r="AB1864" s="641" t="str">
        <f t="shared" ca="1" si="143"/>
        <v/>
      </c>
      <c r="AC1864" s="641"/>
      <c r="AD1864" s="641" t="str">
        <f t="shared" ca="1" si="144"/>
        <v/>
      </c>
      <c r="AE1864" s="641"/>
      <c r="AF1864" s="19" t="str">
        <f t="shared" ca="1" si="145"/>
        <v/>
      </c>
      <c r="AG1864" s="136" t="str">
        <f t="shared" ca="1" si="146"/>
        <v/>
      </c>
      <c r="AH1864" s="641" t="str">
        <f t="shared" ca="1" si="147"/>
        <v/>
      </c>
      <c r="AI1864" s="641"/>
      <c r="AJ1864" s="641" t="str">
        <f t="shared" ca="1" si="148"/>
        <v/>
      </c>
      <c r="AK1864" s="641"/>
      <c r="AL1864" s="641" t="str">
        <f t="shared" ca="1" si="149"/>
        <v/>
      </c>
      <c r="AM1864" s="641"/>
      <c r="AN1864" s="641" t="str">
        <f t="shared" ca="1" si="150"/>
        <v/>
      </c>
      <c r="AO1864" s="641"/>
      <c r="AP1864" s="19" t="str">
        <f t="shared" ca="1" si="151"/>
        <v/>
      </c>
      <c r="AQ1864" s="136" t="str">
        <f t="shared" ca="1" si="152"/>
        <v/>
      </c>
      <c r="AR1864" s="641" t="str">
        <f t="shared" ca="1" si="153"/>
        <v/>
      </c>
      <c r="AS1864" s="641"/>
      <c r="AT1864" s="641" t="str">
        <f t="shared" ca="1" si="154"/>
        <v/>
      </c>
      <c r="AU1864" s="641"/>
      <c r="AV1864" s="641" t="str">
        <f t="shared" ca="1" si="155"/>
        <v/>
      </c>
      <c r="AW1864" s="641"/>
      <c r="AX1864" s="641" t="str">
        <f t="shared" ca="1" si="156"/>
        <v/>
      </c>
      <c r="AY1864" s="641"/>
      <c r="AZ1864" s="19" t="str">
        <f t="shared" ca="1" si="157"/>
        <v/>
      </c>
      <c r="BA1864" s="136" t="str">
        <f t="shared" ca="1" si="158"/>
        <v/>
      </c>
      <c r="BB1864" s="641" t="str">
        <f t="shared" ca="1" si="159"/>
        <v/>
      </c>
      <c r="BC1864" s="641"/>
      <c r="BD1864" s="641" t="str">
        <f t="shared" ca="1" si="160"/>
        <v/>
      </c>
      <c r="BE1864" s="641"/>
      <c r="BF1864" s="641" t="str">
        <f t="shared" ca="1" si="161"/>
        <v/>
      </c>
      <c r="BG1864" s="641"/>
      <c r="BH1864" s="641" t="str">
        <f t="shared" ca="1" si="162"/>
        <v/>
      </c>
      <c r="BI1864" s="641"/>
      <c r="BJ1864" s="19" t="str">
        <f t="shared" ca="1" si="163"/>
        <v/>
      </c>
      <c r="BK1864" s="136" t="str">
        <f t="shared" ca="1" si="164"/>
        <v/>
      </c>
      <c r="BL1864" s="641" t="str">
        <f t="shared" ca="1" si="165"/>
        <v/>
      </c>
      <c r="BM1864" s="641"/>
      <c r="BN1864" s="641" t="str">
        <f t="shared" ca="1" si="166"/>
        <v/>
      </c>
      <c r="BO1864" s="641"/>
      <c r="BP1864" s="641" t="str">
        <f t="shared" ca="1" si="167"/>
        <v/>
      </c>
      <c r="BQ1864" s="641"/>
      <c r="BR1864" s="641" t="str">
        <f t="shared" ca="1" si="221"/>
        <v/>
      </c>
      <c r="BS1864" s="641"/>
      <c r="BT1864" s="19" t="str">
        <f t="shared" ca="1" si="169"/>
        <v/>
      </c>
      <c r="BU1864" s="136" t="str">
        <f t="shared" ca="1" si="170"/>
        <v/>
      </c>
      <c r="BV1864" s="641" t="str">
        <f t="shared" ca="1" si="171"/>
        <v/>
      </c>
      <c r="BW1864" s="641"/>
      <c r="BX1864" s="641" t="str">
        <f t="shared" ca="1" si="172"/>
        <v/>
      </c>
      <c r="BY1864" s="641"/>
      <c r="BZ1864" s="641" t="str">
        <f t="shared" ca="1" si="173"/>
        <v/>
      </c>
      <c r="CA1864" s="641"/>
      <c r="CB1864" s="641" t="str">
        <f t="shared" ca="1" si="174"/>
        <v/>
      </c>
      <c r="CC1864" s="641"/>
      <c r="CE1864" s="136" t="str">
        <f t="shared" ca="1" si="175"/>
        <v/>
      </c>
      <c r="CF1864" s="641" t="str">
        <f t="shared" ca="1" si="176"/>
        <v/>
      </c>
      <c r="CG1864" s="641"/>
      <c r="CH1864" s="641" t="str">
        <f t="shared" ca="1" si="177"/>
        <v/>
      </c>
      <c r="CI1864" s="641"/>
      <c r="CJ1864" s="641" t="str">
        <f t="shared" ca="1" si="178"/>
        <v/>
      </c>
      <c r="CK1864" s="641"/>
      <c r="CL1864" s="641" t="str">
        <f t="shared" ca="1" si="179"/>
        <v/>
      </c>
      <c r="CM1864" s="641"/>
      <c r="CO1864" s="136" t="str">
        <f t="shared" ca="1" si="180"/>
        <v/>
      </c>
      <c r="CP1864" s="641" t="str">
        <f t="shared" ca="1" si="181"/>
        <v/>
      </c>
      <c r="CQ1864" s="641"/>
      <c r="CR1864" s="641" t="str">
        <f t="shared" ca="1" si="182"/>
        <v/>
      </c>
      <c r="CS1864" s="641"/>
      <c r="CT1864" s="641" t="str">
        <f t="shared" ca="1" si="183"/>
        <v/>
      </c>
      <c r="CU1864" s="641"/>
      <c r="CV1864" s="641" t="str">
        <f t="shared" ca="1" si="184"/>
        <v/>
      </c>
      <c r="CW1864" s="641"/>
      <c r="CY1864" s="136" t="str">
        <f t="shared" ca="1" si="185"/>
        <v/>
      </c>
      <c r="CZ1864" s="641" t="str">
        <f t="shared" ca="1" si="186"/>
        <v/>
      </c>
      <c r="DA1864" s="641"/>
      <c r="DB1864" s="641" t="str">
        <f t="shared" ca="1" si="187"/>
        <v/>
      </c>
      <c r="DC1864" s="641"/>
      <c r="DD1864" s="641" t="str">
        <f t="shared" ca="1" si="188"/>
        <v/>
      </c>
      <c r="DE1864" s="641"/>
      <c r="DF1864" s="641" t="str">
        <f t="shared" ca="1" si="189"/>
        <v/>
      </c>
      <c r="DG1864" s="641"/>
      <c r="DI1864" s="136" t="str">
        <f t="shared" ca="1" si="190"/>
        <v/>
      </c>
      <c r="DJ1864" s="641" t="str">
        <f t="shared" ca="1" si="191"/>
        <v/>
      </c>
      <c r="DK1864" s="641"/>
      <c r="DL1864" s="641" t="str">
        <f t="shared" ca="1" si="192"/>
        <v/>
      </c>
      <c r="DM1864" s="641"/>
      <c r="DN1864" s="641" t="str">
        <f t="shared" ca="1" si="193"/>
        <v/>
      </c>
      <c r="DO1864" s="641"/>
      <c r="DP1864" s="641" t="str">
        <f t="shared" ca="1" si="194"/>
        <v/>
      </c>
      <c r="DQ1864" s="641"/>
      <c r="DS1864" s="136" t="str">
        <f t="shared" ca="1" si="195"/>
        <v/>
      </c>
      <c r="DT1864" s="641" t="str">
        <f t="shared" ca="1" si="196"/>
        <v/>
      </c>
      <c r="DU1864" s="641"/>
      <c r="DV1864" s="641" t="str">
        <f t="shared" ca="1" si="197"/>
        <v/>
      </c>
      <c r="DW1864" s="641"/>
      <c r="DX1864" s="641" t="str">
        <f t="shared" ca="1" si="198"/>
        <v/>
      </c>
      <c r="DY1864" s="641"/>
      <c r="DZ1864" s="641" t="str">
        <f t="shared" ca="1" si="199"/>
        <v/>
      </c>
      <c r="EA1864" s="641"/>
      <c r="EC1864" s="136" t="str">
        <f t="shared" ca="1" si="200"/>
        <v/>
      </c>
      <c r="ED1864" s="641" t="str">
        <f t="shared" ca="1" si="201"/>
        <v/>
      </c>
      <c r="EE1864" s="641"/>
      <c r="EF1864" s="641" t="str">
        <f t="shared" ca="1" si="202"/>
        <v/>
      </c>
      <c r="EG1864" s="641"/>
      <c r="EH1864" s="641" t="str">
        <f t="shared" ca="1" si="203"/>
        <v/>
      </c>
      <c r="EI1864" s="641"/>
      <c r="EJ1864" s="641" t="str">
        <f t="shared" ca="1" si="204"/>
        <v/>
      </c>
      <c r="EK1864" s="641"/>
      <c r="EM1864" s="136" t="str">
        <f t="shared" ca="1" si="205"/>
        <v/>
      </c>
      <c r="EN1864" s="641" t="str">
        <f t="shared" ca="1" si="206"/>
        <v/>
      </c>
      <c r="EO1864" s="641"/>
      <c r="EP1864" s="641" t="str">
        <f t="shared" ca="1" si="207"/>
        <v/>
      </c>
      <c r="EQ1864" s="641"/>
      <c r="ER1864" s="641" t="str">
        <f t="shared" ca="1" si="208"/>
        <v/>
      </c>
      <c r="ES1864" s="641"/>
      <c r="ET1864" s="641" t="str">
        <f t="shared" ca="1" si="209"/>
        <v/>
      </c>
      <c r="EU1864" s="641"/>
      <c r="EW1864" s="136" t="str">
        <f t="shared" ca="1" si="210"/>
        <v/>
      </c>
      <c r="EX1864" s="641" t="str">
        <f t="shared" ca="1" si="211"/>
        <v/>
      </c>
      <c r="EY1864" s="641"/>
      <c r="EZ1864" s="641" t="str">
        <f t="shared" ca="1" si="212"/>
        <v/>
      </c>
      <c r="FA1864" s="641"/>
      <c r="FB1864" s="641" t="str">
        <f t="shared" ca="1" si="213"/>
        <v/>
      </c>
      <c r="FC1864" s="641"/>
      <c r="FD1864" s="641" t="str">
        <f t="shared" ca="1" si="214"/>
        <v/>
      </c>
      <c r="FE1864" s="641"/>
      <c r="FG1864" s="136" t="str">
        <f t="shared" ca="1" si="215"/>
        <v/>
      </c>
      <c r="FH1864" s="641" t="str">
        <f t="shared" ca="1" si="216"/>
        <v/>
      </c>
      <c r="FI1864" s="641"/>
      <c r="FJ1864" s="641" t="str">
        <f t="shared" ca="1" si="217"/>
        <v/>
      </c>
      <c r="FK1864" s="641"/>
      <c r="FL1864" s="641" t="str">
        <f t="shared" ca="1" si="218"/>
        <v/>
      </c>
      <c r="FM1864" s="641"/>
      <c r="FN1864" s="641" t="str">
        <f t="shared" ca="1" si="219"/>
        <v/>
      </c>
      <c r="FO1864" s="641"/>
    </row>
    <row r="1865" spans="1:171" hidden="1">
      <c r="A1865" s="19">
        <v>56</v>
      </c>
      <c r="B1865" s="19" t="str">
        <f ca="1">IF(ISERROR(INDEX(WS,ROWS($A$1810:$A1865))),"",MID(INDEX(WS,ROWS($A$1810:$A1865)), FIND("]",INDEX(WS,ROWS($A$1810:$A1865)))+1,32))&amp;T(NOW())</f>
        <v/>
      </c>
      <c r="C1865" s="136" t="str">
        <f t="shared" ca="1" si="220"/>
        <v/>
      </c>
      <c r="D1865" s="641" t="str">
        <f t="shared" ca="1" si="129"/>
        <v/>
      </c>
      <c r="E1865" s="641"/>
      <c r="F1865" s="641" t="str">
        <f t="shared" ca="1" si="130"/>
        <v/>
      </c>
      <c r="G1865" s="641"/>
      <c r="H1865" s="641" t="str">
        <f t="shared" ca="1" si="131"/>
        <v/>
      </c>
      <c r="I1865" s="641"/>
      <c r="J1865" s="641" t="str">
        <f t="shared" ca="1" si="132"/>
        <v/>
      </c>
      <c r="K1865" s="641"/>
      <c r="L1865" s="210"/>
      <c r="M1865" s="136" t="str">
        <f t="shared" ca="1" si="134"/>
        <v/>
      </c>
      <c r="N1865" s="641" t="str">
        <f t="shared" ca="1" si="135"/>
        <v/>
      </c>
      <c r="O1865" s="641"/>
      <c r="P1865" s="641" t="str">
        <f t="shared" ca="1" si="136"/>
        <v/>
      </c>
      <c r="Q1865" s="641"/>
      <c r="R1865" s="641" t="str">
        <f t="shared" ca="1" si="137"/>
        <v/>
      </c>
      <c r="S1865" s="641"/>
      <c r="T1865" s="641" t="str">
        <f t="shared" ca="1" si="138"/>
        <v/>
      </c>
      <c r="U1865" s="641"/>
      <c r="V1865" s="19" t="str">
        <f t="shared" ca="1" si="139"/>
        <v/>
      </c>
      <c r="W1865" s="136" t="str">
        <f t="shared" ca="1" si="140"/>
        <v/>
      </c>
      <c r="X1865" s="641" t="str">
        <f t="shared" ca="1" si="141"/>
        <v/>
      </c>
      <c r="Y1865" s="641"/>
      <c r="Z1865" s="641" t="str">
        <f t="shared" ca="1" si="142"/>
        <v/>
      </c>
      <c r="AA1865" s="641"/>
      <c r="AB1865" s="641" t="str">
        <f t="shared" ca="1" si="143"/>
        <v/>
      </c>
      <c r="AC1865" s="641"/>
      <c r="AD1865" s="641" t="str">
        <f t="shared" ca="1" si="144"/>
        <v/>
      </c>
      <c r="AE1865" s="641"/>
      <c r="AF1865" s="19" t="str">
        <f t="shared" ca="1" si="145"/>
        <v/>
      </c>
      <c r="AG1865" s="136" t="str">
        <f t="shared" ca="1" si="146"/>
        <v/>
      </c>
      <c r="AH1865" s="641" t="str">
        <f t="shared" ca="1" si="147"/>
        <v/>
      </c>
      <c r="AI1865" s="641"/>
      <c r="AJ1865" s="641" t="str">
        <f t="shared" ca="1" si="148"/>
        <v/>
      </c>
      <c r="AK1865" s="641"/>
      <c r="AL1865" s="641" t="str">
        <f t="shared" ca="1" si="149"/>
        <v/>
      </c>
      <c r="AM1865" s="641"/>
      <c r="AN1865" s="641" t="str">
        <f t="shared" ca="1" si="150"/>
        <v/>
      </c>
      <c r="AO1865" s="641"/>
      <c r="AP1865" s="19" t="str">
        <f t="shared" ca="1" si="151"/>
        <v/>
      </c>
      <c r="AQ1865" s="136" t="str">
        <f t="shared" ca="1" si="152"/>
        <v/>
      </c>
      <c r="AR1865" s="641" t="str">
        <f t="shared" ca="1" si="153"/>
        <v/>
      </c>
      <c r="AS1865" s="641"/>
      <c r="AT1865" s="641" t="str">
        <f t="shared" ca="1" si="154"/>
        <v/>
      </c>
      <c r="AU1865" s="641"/>
      <c r="AV1865" s="641" t="str">
        <f t="shared" ca="1" si="155"/>
        <v/>
      </c>
      <c r="AW1865" s="641"/>
      <c r="AX1865" s="641" t="str">
        <f t="shared" ca="1" si="156"/>
        <v/>
      </c>
      <c r="AY1865" s="641"/>
      <c r="AZ1865" s="19" t="str">
        <f t="shared" ca="1" si="157"/>
        <v/>
      </c>
      <c r="BA1865" s="136" t="str">
        <f t="shared" ca="1" si="158"/>
        <v/>
      </c>
      <c r="BB1865" s="641" t="str">
        <f t="shared" ca="1" si="159"/>
        <v/>
      </c>
      <c r="BC1865" s="641"/>
      <c r="BD1865" s="641" t="str">
        <f t="shared" ca="1" si="160"/>
        <v/>
      </c>
      <c r="BE1865" s="641"/>
      <c r="BF1865" s="641" t="str">
        <f t="shared" ca="1" si="161"/>
        <v/>
      </c>
      <c r="BG1865" s="641"/>
      <c r="BH1865" s="641" t="str">
        <f t="shared" ca="1" si="162"/>
        <v/>
      </c>
      <c r="BI1865" s="641"/>
      <c r="BJ1865" s="19" t="str">
        <f t="shared" ca="1" si="163"/>
        <v/>
      </c>
      <c r="BK1865" s="136" t="str">
        <f t="shared" ca="1" si="164"/>
        <v/>
      </c>
      <c r="BL1865" s="641" t="str">
        <f t="shared" ca="1" si="165"/>
        <v/>
      </c>
      <c r="BM1865" s="641"/>
      <c r="BN1865" s="641" t="str">
        <f t="shared" ca="1" si="166"/>
        <v/>
      </c>
      <c r="BO1865" s="641"/>
      <c r="BP1865" s="641" t="str">
        <f t="shared" ca="1" si="167"/>
        <v/>
      </c>
      <c r="BQ1865" s="641"/>
      <c r="BR1865" s="641" t="str">
        <f t="shared" ca="1" si="221"/>
        <v/>
      </c>
      <c r="BS1865" s="641"/>
      <c r="BT1865" s="19" t="str">
        <f t="shared" ca="1" si="169"/>
        <v/>
      </c>
      <c r="BU1865" s="136" t="str">
        <f t="shared" ca="1" si="170"/>
        <v/>
      </c>
      <c r="BV1865" s="641" t="str">
        <f t="shared" ca="1" si="171"/>
        <v/>
      </c>
      <c r="BW1865" s="641"/>
      <c r="BX1865" s="641" t="str">
        <f t="shared" ca="1" si="172"/>
        <v/>
      </c>
      <c r="BY1865" s="641"/>
      <c r="BZ1865" s="641" t="str">
        <f t="shared" ca="1" si="173"/>
        <v/>
      </c>
      <c r="CA1865" s="641"/>
      <c r="CB1865" s="641" t="str">
        <f t="shared" ca="1" si="174"/>
        <v/>
      </c>
      <c r="CC1865" s="641"/>
      <c r="CE1865" s="136" t="str">
        <f t="shared" ca="1" si="175"/>
        <v/>
      </c>
      <c r="CF1865" s="641" t="str">
        <f t="shared" ca="1" si="176"/>
        <v/>
      </c>
      <c r="CG1865" s="641"/>
      <c r="CH1865" s="641" t="str">
        <f t="shared" ca="1" si="177"/>
        <v/>
      </c>
      <c r="CI1865" s="641"/>
      <c r="CJ1865" s="641" t="str">
        <f t="shared" ca="1" si="178"/>
        <v/>
      </c>
      <c r="CK1865" s="641"/>
      <c r="CL1865" s="641" t="str">
        <f t="shared" ca="1" si="179"/>
        <v/>
      </c>
      <c r="CM1865" s="641"/>
      <c r="CO1865" s="136" t="str">
        <f t="shared" ca="1" si="180"/>
        <v/>
      </c>
      <c r="CP1865" s="641" t="str">
        <f t="shared" ca="1" si="181"/>
        <v/>
      </c>
      <c r="CQ1865" s="641"/>
      <c r="CR1865" s="641" t="str">
        <f t="shared" ca="1" si="182"/>
        <v/>
      </c>
      <c r="CS1865" s="641"/>
      <c r="CT1865" s="641" t="str">
        <f t="shared" ca="1" si="183"/>
        <v/>
      </c>
      <c r="CU1865" s="641"/>
      <c r="CV1865" s="641" t="str">
        <f t="shared" ca="1" si="184"/>
        <v/>
      </c>
      <c r="CW1865" s="641"/>
      <c r="CY1865" s="136" t="str">
        <f t="shared" ca="1" si="185"/>
        <v/>
      </c>
      <c r="CZ1865" s="641" t="str">
        <f t="shared" ca="1" si="186"/>
        <v/>
      </c>
      <c r="DA1865" s="641"/>
      <c r="DB1865" s="641" t="str">
        <f t="shared" ca="1" si="187"/>
        <v/>
      </c>
      <c r="DC1865" s="641"/>
      <c r="DD1865" s="641" t="str">
        <f t="shared" ca="1" si="188"/>
        <v/>
      </c>
      <c r="DE1865" s="641"/>
      <c r="DF1865" s="641" t="str">
        <f t="shared" ca="1" si="189"/>
        <v/>
      </c>
      <c r="DG1865" s="641"/>
      <c r="DI1865" s="136" t="str">
        <f t="shared" ca="1" si="190"/>
        <v/>
      </c>
      <c r="DJ1865" s="641" t="str">
        <f t="shared" ca="1" si="191"/>
        <v/>
      </c>
      <c r="DK1865" s="641"/>
      <c r="DL1865" s="641" t="str">
        <f t="shared" ca="1" si="192"/>
        <v/>
      </c>
      <c r="DM1865" s="641"/>
      <c r="DN1865" s="641" t="str">
        <f t="shared" ca="1" si="193"/>
        <v/>
      </c>
      <c r="DO1865" s="641"/>
      <c r="DP1865" s="641" t="str">
        <f t="shared" ca="1" si="194"/>
        <v/>
      </c>
      <c r="DQ1865" s="641"/>
      <c r="DS1865" s="136" t="str">
        <f t="shared" ca="1" si="195"/>
        <v/>
      </c>
      <c r="DT1865" s="641" t="str">
        <f t="shared" ca="1" si="196"/>
        <v/>
      </c>
      <c r="DU1865" s="641"/>
      <c r="DV1865" s="641" t="str">
        <f t="shared" ca="1" si="197"/>
        <v/>
      </c>
      <c r="DW1865" s="641"/>
      <c r="DX1865" s="641" t="str">
        <f t="shared" ca="1" si="198"/>
        <v/>
      </c>
      <c r="DY1865" s="641"/>
      <c r="DZ1865" s="641" t="str">
        <f t="shared" ca="1" si="199"/>
        <v/>
      </c>
      <c r="EA1865" s="641"/>
      <c r="EC1865" s="136" t="str">
        <f t="shared" ca="1" si="200"/>
        <v/>
      </c>
      <c r="ED1865" s="641" t="str">
        <f t="shared" ca="1" si="201"/>
        <v/>
      </c>
      <c r="EE1865" s="641"/>
      <c r="EF1865" s="641" t="str">
        <f t="shared" ca="1" si="202"/>
        <v/>
      </c>
      <c r="EG1865" s="641"/>
      <c r="EH1865" s="641" t="str">
        <f t="shared" ca="1" si="203"/>
        <v/>
      </c>
      <c r="EI1865" s="641"/>
      <c r="EJ1865" s="641" t="str">
        <f t="shared" ca="1" si="204"/>
        <v/>
      </c>
      <c r="EK1865" s="641"/>
      <c r="EM1865" s="136" t="str">
        <f t="shared" ca="1" si="205"/>
        <v/>
      </c>
      <c r="EN1865" s="641" t="str">
        <f t="shared" ca="1" si="206"/>
        <v/>
      </c>
      <c r="EO1865" s="641"/>
      <c r="EP1865" s="641" t="str">
        <f t="shared" ca="1" si="207"/>
        <v/>
      </c>
      <c r="EQ1865" s="641"/>
      <c r="ER1865" s="641" t="str">
        <f t="shared" ca="1" si="208"/>
        <v/>
      </c>
      <c r="ES1865" s="641"/>
      <c r="ET1865" s="641" t="str">
        <f t="shared" ca="1" si="209"/>
        <v/>
      </c>
      <c r="EU1865" s="641"/>
      <c r="EW1865" s="136" t="str">
        <f t="shared" ca="1" si="210"/>
        <v/>
      </c>
      <c r="EX1865" s="641" t="str">
        <f t="shared" ca="1" si="211"/>
        <v/>
      </c>
      <c r="EY1865" s="641"/>
      <c r="EZ1865" s="641" t="str">
        <f t="shared" ca="1" si="212"/>
        <v/>
      </c>
      <c r="FA1865" s="641"/>
      <c r="FB1865" s="641" t="str">
        <f t="shared" ca="1" si="213"/>
        <v/>
      </c>
      <c r="FC1865" s="641"/>
      <c r="FD1865" s="641" t="str">
        <f t="shared" ca="1" si="214"/>
        <v/>
      </c>
      <c r="FE1865" s="641"/>
      <c r="FG1865" s="136" t="str">
        <f t="shared" ca="1" si="215"/>
        <v/>
      </c>
      <c r="FH1865" s="641" t="str">
        <f t="shared" ca="1" si="216"/>
        <v/>
      </c>
      <c r="FI1865" s="641"/>
      <c r="FJ1865" s="641" t="str">
        <f t="shared" ca="1" si="217"/>
        <v/>
      </c>
      <c r="FK1865" s="641"/>
      <c r="FL1865" s="641" t="str">
        <f t="shared" ca="1" si="218"/>
        <v/>
      </c>
      <c r="FM1865" s="641"/>
      <c r="FN1865" s="641" t="str">
        <f t="shared" ca="1" si="219"/>
        <v/>
      </c>
      <c r="FO1865" s="641"/>
    </row>
    <row r="1866" spans="1:171" hidden="1">
      <c r="A1866" s="19">
        <v>57</v>
      </c>
      <c r="B1866" s="19" t="str">
        <f ca="1">IF(ISERROR(INDEX(WS,ROWS($A$1810:$A1866))),"",MID(INDEX(WS,ROWS($A$1810:$A1866)), FIND("]",INDEX(WS,ROWS($A$1810:$A1866)))+1,32))&amp;T(NOW())</f>
        <v/>
      </c>
      <c r="C1866" s="136" t="str">
        <f t="shared" ca="1" si="220"/>
        <v/>
      </c>
      <c r="D1866" s="641" t="str">
        <f t="shared" ca="1" si="129"/>
        <v/>
      </c>
      <c r="E1866" s="641"/>
      <c r="F1866" s="641" t="str">
        <f t="shared" ca="1" si="130"/>
        <v/>
      </c>
      <c r="G1866" s="641"/>
      <c r="H1866" s="641" t="str">
        <f t="shared" ca="1" si="131"/>
        <v/>
      </c>
      <c r="I1866" s="641"/>
      <c r="J1866" s="641" t="str">
        <f t="shared" ca="1" si="132"/>
        <v/>
      </c>
      <c r="K1866" s="641"/>
      <c r="L1866" s="210"/>
      <c r="M1866" s="136" t="str">
        <f t="shared" ca="1" si="134"/>
        <v/>
      </c>
      <c r="N1866" s="641" t="str">
        <f t="shared" ca="1" si="135"/>
        <v/>
      </c>
      <c r="O1866" s="641"/>
      <c r="P1866" s="641" t="str">
        <f t="shared" ca="1" si="136"/>
        <v/>
      </c>
      <c r="Q1866" s="641"/>
      <c r="R1866" s="641" t="str">
        <f t="shared" ca="1" si="137"/>
        <v/>
      </c>
      <c r="S1866" s="641"/>
      <c r="T1866" s="641" t="str">
        <f t="shared" ca="1" si="138"/>
        <v/>
      </c>
      <c r="U1866" s="641"/>
      <c r="V1866" s="19" t="str">
        <f t="shared" ca="1" si="139"/>
        <v/>
      </c>
      <c r="W1866" s="136" t="str">
        <f t="shared" ca="1" si="140"/>
        <v/>
      </c>
      <c r="X1866" s="641" t="str">
        <f t="shared" ca="1" si="141"/>
        <v/>
      </c>
      <c r="Y1866" s="641"/>
      <c r="Z1866" s="641" t="str">
        <f t="shared" ca="1" si="142"/>
        <v/>
      </c>
      <c r="AA1866" s="641"/>
      <c r="AB1866" s="641" t="str">
        <f t="shared" ca="1" si="143"/>
        <v/>
      </c>
      <c r="AC1866" s="641"/>
      <c r="AD1866" s="641" t="str">
        <f t="shared" ca="1" si="144"/>
        <v/>
      </c>
      <c r="AE1866" s="641"/>
      <c r="AF1866" s="19" t="str">
        <f t="shared" ca="1" si="145"/>
        <v/>
      </c>
      <c r="AG1866" s="136" t="str">
        <f t="shared" ca="1" si="146"/>
        <v/>
      </c>
      <c r="AH1866" s="641" t="str">
        <f t="shared" ca="1" si="147"/>
        <v/>
      </c>
      <c r="AI1866" s="641"/>
      <c r="AJ1866" s="641" t="str">
        <f t="shared" ca="1" si="148"/>
        <v/>
      </c>
      <c r="AK1866" s="641"/>
      <c r="AL1866" s="641" t="str">
        <f t="shared" ca="1" si="149"/>
        <v/>
      </c>
      <c r="AM1866" s="641"/>
      <c r="AN1866" s="641" t="str">
        <f t="shared" ca="1" si="150"/>
        <v/>
      </c>
      <c r="AO1866" s="641"/>
      <c r="AP1866" s="19" t="str">
        <f t="shared" ca="1" si="151"/>
        <v/>
      </c>
      <c r="AQ1866" s="136" t="str">
        <f t="shared" ca="1" si="152"/>
        <v/>
      </c>
      <c r="AR1866" s="641" t="str">
        <f t="shared" ca="1" si="153"/>
        <v/>
      </c>
      <c r="AS1866" s="641"/>
      <c r="AT1866" s="641" t="str">
        <f t="shared" ca="1" si="154"/>
        <v/>
      </c>
      <c r="AU1866" s="641"/>
      <c r="AV1866" s="641" t="str">
        <f t="shared" ca="1" si="155"/>
        <v/>
      </c>
      <c r="AW1866" s="641"/>
      <c r="AX1866" s="641" t="str">
        <f t="shared" ca="1" si="156"/>
        <v/>
      </c>
      <c r="AY1866" s="641"/>
      <c r="AZ1866" s="19" t="str">
        <f t="shared" ca="1" si="157"/>
        <v/>
      </c>
      <c r="BA1866" s="136" t="str">
        <f t="shared" ca="1" si="158"/>
        <v/>
      </c>
      <c r="BB1866" s="641" t="str">
        <f t="shared" ca="1" si="159"/>
        <v/>
      </c>
      <c r="BC1866" s="641"/>
      <c r="BD1866" s="641" t="str">
        <f t="shared" ca="1" si="160"/>
        <v/>
      </c>
      <c r="BE1866" s="641"/>
      <c r="BF1866" s="641" t="str">
        <f t="shared" ca="1" si="161"/>
        <v/>
      </c>
      <c r="BG1866" s="641"/>
      <c r="BH1866" s="641" t="str">
        <f t="shared" ca="1" si="162"/>
        <v/>
      </c>
      <c r="BI1866" s="641"/>
      <c r="BJ1866" s="19" t="str">
        <f t="shared" ca="1" si="163"/>
        <v/>
      </c>
      <c r="BK1866" s="136" t="str">
        <f t="shared" ca="1" si="164"/>
        <v/>
      </c>
      <c r="BL1866" s="641" t="str">
        <f t="shared" ca="1" si="165"/>
        <v/>
      </c>
      <c r="BM1866" s="641"/>
      <c r="BN1866" s="641" t="str">
        <f t="shared" ca="1" si="166"/>
        <v/>
      </c>
      <c r="BO1866" s="641"/>
      <c r="BP1866" s="641" t="str">
        <f t="shared" ca="1" si="167"/>
        <v/>
      </c>
      <c r="BQ1866" s="641"/>
      <c r="BR1866" s="641" t="str">
        <f t="shared" ca="1" si="221"/>
        <v/>
      </c>
      <c r="BS1866" s="641"/>
      <c r="BT1866" s="19" t="str">
        <f t="shared" ca="1" si="169"/>
        <v/>
      </c>
      <c r="BU1866" s="136" t="str">
        <f t="shared" ca="1" si="170"/>
        <v/>
      </c>
      <c r="BV1866" s="641" t="str">
        <f t="shared" ca="1" si="171"/>
        <v/>
      </c>
      <c r="BW1866" s="641"/>
      <c r="BX1866" s="641" t="str">
        <f t="shared" ca="1" si="172"/>
        <v/>
      </c>
      <c r="BY1866" s="641"/>
      <c r="BZ1866" s="641" t="str">
        <f t="shared" ca="1" si="173"/>
        <v/>
      </c>
      <c r="CA1866" s="641"/>
      <c r="CB1866" s="641" t="str">
        <f t="shared" ca="1" si="174"/>
        <v/>
      </c>
      <c r="CC1866" s="641"/>
      <c r="CE1866" s="136" t="str">
        <f t="shared" ca="1" si="175"/>
        <v/>
      </c>
      <c r="CF1866" s="641" t="str">
        <f t="shared" ca="1" si="176"/>
        <v/>
      </c>
      <c r="CG1866" s="641"/>
      <c r="CH1866" s="641" t="str">
        <f t="shared" ca="1" si="177"/>
        <v/>
      </c>
      <c r="CI1866" s="641"/>
      <c r="CJ1866" s="641" t="str">
        <f t="shared" ca="1" si="178"/>
        <v/>
      </c>
      <c r="CK1866" s="641"/>
      <c r="CL1866" s="641" t="str">
        <f t="shared" ca="1" si="179"/>
        <v/>
      </c>
      <c r="CM1866" s="641"/>
      <c r="CO1866" s="136" t="str">
        <f t="shared" ca="1" si="180"/>
        <v/>
      </c>
      <c r="CP1866" s="641" t="str">
        <f t="shared" ca="1" si="181"/>
        <v/>
      </c>
      <c r="CQ1866" s="641"/>
      <c r="CR1866" s="641" t="str">
        <f t="shared" ca="1" si="182"/>
        <v/>
      </c>
      <c r="CS1866" s="641"/>
      <c r="CT1866" s="641" t="str">
        <f t="shared" ca="1" si="183"/>
        <v/>
      </c>
      <c r="CU1866" s="641"/>
      <c r="CV1866" s="641" t="str">
        <f t="shared" ca="1" si="184"/>
        <v/>
      </c>
      <c r="CW1866" s="641"/>
      <c r="CY1866" s="136" t="str">
        <f t="shared" ca="1" si="185"/>
        <v/>
      </c>
      <c r="CZ1866" s="641" t="str">
        <f t="shared" ca="1" si="186"/>
        <v/>
      </c>
      <c r="DA1866" s="641"/>
      <c r="DB1866" s="641" t="str">
        <f t="shared" ca="1" si="187"/>
        <v/>
      </c>
      <c r="DC1866" s="641"/>
      <c r="DD1866" s="641" t="str">
        <f t="shared" ca="1" si="188"/>
        <v/>
      </c>
      <c r="DE1866" s="641"/>
      <c r="DF1866" s="641" t="str">
        <f t="shared" ca="1" si="189"/>
        <v/>
      </c>
      <c r="DG1866" s="641"/>
      <c r="DI1866" s="136" t="str">
        <f t="shared" ca="1" si="190"/>
        <v/>
      </c>
      <c r="DJ1866" s="641" t="str">
        <f t="shared" ca="1" si="191"/>
        <v/>
      </c>
      <c r="DK1866" s="641"/>
      <c r="DL1866" s="641" t="str">
        <f t="shared" ca="1" si="192"/>
        <v/>
      </c>
      <c r="DM1866" s="641"/>
      <c r="DN1866" s="641" t="str">
        <f t="shared" ca="1" si="193"/>
        <v/>
      </c>
      <c r="DO1866" s="641"/>
      <c r="DP1866" s="641" t="str">
        <f t="shared" ca="1" si="194"/>
        <v/>
      </c>
      <c r="DQ1866" s="641"/>
      <c r="DS1866" s="136" t="str">
        <f t="shared" ca="1" si="195"/>
        <v/>
      </c>
      <c r="DT1866" s="641" t="str">
        <f t="shared" ca="1" si="196"/>
        <v/>
      </c>
      <c r="DU1866" s="641"/>
      <c r="DV1866" s="641" t="str">
        <f t="shared" ca="1" si="197"/>
        <v/>
      </c>
      <c r="DW1866" s="641"/>
      <c r="DX1866" s="641" t="str">
        <f t="shared" ca="1" si="198"/>
        <v/>
      </c>
      <c r="DY1866" s="641"/>
      <c r="DZ1866" s="641" t="str">
        <f t="shared" ca="1" si="199"/>
        <v/>
      </c>
      <c r="EA1866" s="641"/>
      <c r="EC1866" s="136" t="str">
        <f t="shared" ca="1" si="200"/>
        <v/>
      </c>
      <c r="ED1866" s="641" t="str">
        <f t="shared" ca="1" si="201"/>
        <v/>
      </c>
      <c r="EE1866" s="641"/>
      <c r="EF1866" s="641" t="str">
        <f t="shared" ca="1" si="202"/>
        <v/>
      </c>
      <c r="EG1866" s="641"/>
      <c r="EH1866" s="641" t="str">
        <f t="shared" ca="1" si="203"/>
        <v/>
      </c>
      <c r="EI1866" s="641"/>
      <c r="EJ1866" s="641" t="str">
        <f t="shared" ca="1" si="204"/>
        <v/>
      </c>
      <c r="EK1866" s="641"/>
      <c r="EM1866" s="136" t="str">
        <f t="shared" ca="1" si="205"/>
        <v/>
      </c>
      <c r="EN1866" s="641" t="str">
        <f t="shared" ca="1" si="206"/>
        <v/>
      </c>
      <c r="EO1866" s="641"/>
      <c r="EP1866" s="641" t="str">
        <f t="shared" ca="1" si="207"/>
        <v/>
      </c>
      <c r="EQ1866" s="641"/>
      <c r="ER1866" s="641" t="str">
        <f t="shared" ca="1" si="208"/>
        <v/>
      </c>
      <c r="ES1866" s="641"/>
      <c r="ET1866" s="641" t="str">
        <f t="shared" ca="1" si="209"/>
        <v/>
      </c>
      <c r="EU1866" s="641"/>
      <c r="EW1866" s="136" t="str">
        <f t="shared" ca="1" si="210"/>
        <v/>
      </c>
      <c r="EX1866" s="641" t="str">
        <f t="shared" ca="1" si="211"/>
        <v/>
      </c>
      <c r="EY1866" s="641"/>
      <c r="EZ1866" s="641" t="str">
        <f t="shared" ca="1" si="212"/>
        <v/>
      </c>
      <c r="FA1866" s="641"/>
      <c r="FB1866" s="641" t="str">
        <f t="shared" ca="1" si="213"/>
        <v/>
      </c>
      <c r="FC1866" s="641"/>
      <c r="FD1866" s="641" t="str">
        <f t="shared" ca="1" si="214"/>
        <v/>
      </c>
      <c r="FE1866" s="641"/>
      <c r="FG1866" s="136" t="str">
        <f t="shared" ca="1" si="215"/>
        <v/>
      </c>
      <c r="FH1866" s="641" t="str">
        <f t="shared" ca="1" si="216"/>
        <v/>
      </c>
      <c r="FI1866" s="641"/>
      <c r="FJ1866" s="641" t="str">
        <f t="shared" ca="1" si="217"/>
        <v/>
      </c>
      <c r="FK1866" s="641"/>
      <c r="FL1866" s="641" t="str">
        <f t="shared" ca="1" si="218"/>
        <v/>
      </c>
      <c r="FM1866" s="641"/>
      <c r="FN1866" s="641" t="str">
        <f t="shared" ca="1" si="219"/>
        <v/>
      </c>
      <c r="FO1866" s="641"/>
    </row>
    <row r="1867" spans="1:171" hidden="1">
      <c r="A1867" s="19">
        <v>58</v>
      </c>
      <c r="B1867" s="19" t="str">
        <f ca="1">IF(ISERROR(INDEX(WS,ROWS($A$1810:$A1867))),"",MID(INDEX(WS,ROWS($A$1810:$A1867)), FIND("]",INDEX(WS,ROWS($A$1810:$A1867)))+1,32))&amp;T(NOW())</f>
        <v/>
      </c>
      <c r="C1867" s="136" t="str">
        <f t="shared" ca="1" si="220"/>
        <v/>
      </c>
      <c r="D1867" s="641" t="str">
        <f t="shared" ca="1" si="129"/>
        <v/>
      </c>
      <c r="E1867" s="641"/>
      <c r="F1867" s="641" t="str">
        <f t="shared" ca="1" si="130"/>
        <v/>
      </c>
      <c r="G1867" s="641"/>
      <c r="H1867" s="641" t="str">
        <f t="shared" ca="1" si="131"/>
        <v/>
      </c>
      <c r="I1867" s="641"/>
      <c r="J1867" s="641" t="str">
        <f t="shared" ca="1" si="132"/>
        <v/>
      </c>
      <c r="K1867" s="641"/>
      <c r="L1867" s="210"/>
      <c r="M1867" s="136" t="str">
        <f t="shared" ca="1" si="134"/>
        <v/>
      </c>
      <c r="N1867" s="641" t="str">
        <f t="shared" ca="1" si="135"/>
        <v/>
      </c>
      <c r="O1867" s="641"/>
      <c r="P1867" s="641" t="str">
        <f t="shared" ca="1" si="136"/>
        <v/>
      </c>
      <c r="Q1867" s="641"/>
      <c r="R1867" s="641" t="str">
        <f t="shared" ca="1" si="137"/>
        <v/>
      </c>
      <c r="S1867" s="641"/>
      <c r="T1867" s="641" t="str">
        <f t="shared" ca="1" si="138"/>
        <v/>
      </c>
      <c r="U1867" s="641"/>
      <c r="V1867" s="19" t="str">
        <f t="shared" ca="1" si="139"/>
        <v/>
      </c>
      <c r="W1867" s="136" t="str">
        <f t="shared" ca="1" si="140"/>
        <v/>
      </c>
      <c r="X1867" s="641" t="str">
        <f t="shared" ca="1" si="141"/>
        <v/>
      </c>
      <c r="Y1867" s="641"/>
      <c r="Z1867" s="641" t="str">
        <f t="shared" ca="1" si="142"/>
        <v/>
      </c>
      <c r="AA1867" s="641"/>
      <c r="AB1867" s="641" t="str">
        <f t="shared" ca="1" si="143"/>
        <v/>
      </c>
      <c r="AC1867" s="641"/>
      <c r="AD1867" s="641" t="str">
        <f t="shared" ca="1" si="144"/>
        <v/>
      </c>
      <c r="AE1867" s="641"/>
      <c r="AF1867" s="19" t="str">
        <f t="shared" ca="1" si="145"/>
        <v/>
      </c>
      <c r="AG1867" s="136" t="str">
        <f t="shared" ca="1" si="146"/>
        <v/>
      </c>
      <c r="AH1867" s="641" t="str">
        <f t="shared" ca="1" si="147"/>
        <v/>
      </c>
      <c r="AI1867" s="641"/>
      <c r="AJ1867" s="641" t="str">
        <f t="shared" ca="1" si="148"/>
        <v/>
      </c>
      <c r="AK1867" s="641"/>
      <c r="AL1867" s="641" t="str">
        <f t="shared" ca="1" si="149"/>
        <v/>
      </c>
      <c r="AM1867" s="641"/>
      <c r="AN1867" s="641" t="str">
        <f t="shared" ca="1" si="150"/>
        <v/>
      </c>
      <c r="AO1867" s="641"/>
      <c r="AP1867" s="19" t="str">
        <f t="shared" ca="1" si="151"/>
        <v/>
      </c>
      <c r="AQ1867" s="136" t="str">
        <f t="shared" ca="1" si="152"/>
        <v/>
      </c>
      <c r="AR1867" s="641" t="str">
        <f t="shared" ca="1" si="153"/>
        <v/>
      </c>
      <c r="AS1867" s="641"/>
      <c r="AT1867" s="641" t="str">
        <f t="shared" ca="1" si="154"/>
        <v/>
      </c>
      <c r="AU1867" s="641"/>
      <c r="AV1867" s="641" t="str">
        <f t="shared" ca="1" si="155"/>
        <v/>
      </c>
      <c r="AW1867" s="641"/>
      <c r="AX1867" s="641" t="str">
        <f t="shared" ca="1" si="156"/>
        <v/>
      </c>
      <c r="AY1867" s="641"/>
      <c r="AZ1867" s="19" t="str">
        <f t="shared" ca="1" si="157"/>
        <v/>
      </c>
      <c r="BA1867" s="136" t="str">
        <f t="shared" ca="1" si="158"/>
        <v/>
      </c>
      <c r="BB1867" s="641" t="str">
        <f t="shared" ca="1" si="159"/>
        <v/>
      </c>
      <c r="BC1867" s="641"/>
      <c r="BD1867" s="641" t="str">
        <f t="shared" ca="1" si="160"/>
        <v/>
      </c>
      <c r="BE1867" s="641"/>
      <c r="BF1867" s="641" t="str">
        <f t="shared" ca="1" si="161"/>
        <v/>
      </c>
      <c r="BG1867" s="641"/>
      <c r="BH1867" s="641" t="str">
        <f t="shared" ca="1" si="162"/>
        <v/>
      </c>
      <c r="BI1867" s="641"/>
      <c r="BJ1867" s="19" t="str">
        <f t="shared" ca="1" si="163"/>
        <v/>
      </c>
      <c r="BK1867" s="136" t="str">
        <f t="shared" ca="1" si="164"/>
        <v/>
      </c>
      <c r="BL1867" s="641" t="str">
        <f t="shared" ca="1" si="165"/>
        <v/>
      </c>
      <c r="BM1867" s="641"/>
      <c r="BN1867" s="641" t="str">
        <f t="shared" ca="1" si="166"/>
        <v/>
      </c>
      <c r="BO1867" s="641"/>
      <c r="BP1867" s="641" t="str">
        <f t="shared" ca="1" si="167"/>
        <v/>
      </c>
      <c r="BQ1867" s="641"/>
      <c r="BR1867" s="641" t="str">
        <f t="shared" ca="1" si="221"/>
        <v/>
      </c>
      <c r="BS1867" s="641"/>
      <c r="BT1867" s="19" t="str">
        <f t="shared" ca="1" si="169"/>
        <v/>
      </c>
      <c r="BU1867" s="136" t="str">
        <f t="shared" ca="1" si="170"/>
        <v/>
      </c>
      <c r="BV1867" s="641" t="str">
        <f t="shared" ca="1" si="171"/>
        <v/>
      </c>
      <c r="BW1867" s="641"/>
      <c r="BX1867" s="641" t="str">
        <f t="shared" ca="1" si="172"/>
        <v/>
      </c>
      <c r="BY1867" s="641"/>
      <c r="BZ1867" s="641" t="str">
        <f t="shared" ca="1" si="173"/>
        <v/>
      </c>
      <c r="CA1867" s="641"/>
      <c r="CB1867" s="641" t="str">
        <f t="shared" ca="1" si="174"/>
        <v/>
      </c>
      <c r="CC1867" s="641"/>
      <c r="CE1867" s="136" t="str">
        <f t="shared" ca="1" si="175"/>
        <v/>
      </c>
      <c r="CF1867" s="641" t="str">
        <f t="shared" ca="1" si="176"/>
        <v/>
      </c>
      <c r="CG1867" s="641"/>
      <c r="CH1867" s="641" t="str">
        <f t="shared" ca="1" si="177"/>
        <v/>
      </c>
      <c r="CI1867" s="641"/>
      <c r="CJ1867" s="641" t="str">
        <f t="shared" ca="1" si="178"/>
        <v/>
      </c>
      <c r="CK1867" s="641"/>
      <c r="CL1867" s="641" t="str">
        <f t="shared" ca="1" si="179"/>
        <v/>
      </c>
      <c r="CM1867" s="641"/>
      <c r="CO1867" s="136" t="str">
        <f t="shared" ca="1" si="180"/>
        <v/>
      </c>
      <c r="CP1867" s="641" t="str">
        <f t="shared" ca="1" si="181"/>
        <v/>
      </c>
      <c r="CQ1867" s="641"/>
      <c r="CR1867" s="641" t="str">
        <f t="shared" ca="1" si="182"/>
        <v/>
      </c>
      <c r="CS1867" s="641"/>
      <c r="CT1867" s="641" t="str">
        <f t="shared" ca="1" si="183"/>
        <v/>
      </c>
      <c r="CU1867" s="641"/>
      <c r="CV1867" s="641" t="str">
        <f t="shared" ca="1" si="184"/>
        <v/>
      </c>
      <c r="CW1867" s="641"/>
      <c r="CY1867" s="136" t="str">
        <f t="shared" ca="1" si="185"/>
        <v/>
      </c>
      <c r="CZ1867" s="641" t="str">
        <f t="shared" ca="1" si="186"/>
        <v/>
      </c>
      <c r="DA1867" s="641"/>
      <c r="DB1867" s="641" t="str">
        <f t="shared" ca="1" si="187"/>
        <v/>
      </c>
      <c r="DC1867" s="641"/>
      <c r="DD1867" s="641" t="str">
        <f t="shared" ca="1" si="188"/>
        <v/>
      </c>
      <c r="DE1867" s="641"/>
      <c r="DF1867" s="641" t="str">
        <f t="shared" ca="1" si="189"/>
        <v/>
      </c>
      <c r="DG1867" s="641"/>
      <c r="DI1867" s="136" t="str">
        <f t="shared" ca="1" si="190"/>
        <v/>
      </c>
      <c r="DJ1867" s="641" t="str">
        <f t="shared" ca="1" si="191"/>
        <v/>
      </c>
      <c r="DK1867" s="641"/>
      <c r="DL1867" s="641" t="str">
        <f t="shared" ca="1" si="192"/>
        <v/>
      </c>
      <c r="DM1867" s="641"/>
      <c r="DN1867" s="641" t="str">
        <f t="shared" ca="1" si="193"/>
        <v/>
      </c>
      <c r="DO1867" s="641"/>
      <c r="DP1867" s="641" t="str">
        <f t="shared" ca="1" si="194"/>
        <v/>
      </c>
      <c r="DQ1867" s="641"/>
      <c r="DS1867" s="136" t="str">
        <f t="shared" ca="1" si="195"/>
        <v/>
      </c>
      <c r="DT1867" s="641" t="str">
        <f t="shared" ca="1" si="196"/>
        <v/>
      </c>
      <c r="DU1867" s="641"/>
      <c r="DV1867" s="641" t="str">
        <f t="shared" ca="1" si="197"/>
        <v/>
      </c>
      <c r="DW1867" s="641"/>
      <c r="DX1867" s="641" t="str">
        <f t="shared" ca="1" si="198"/>
        <v/>
      </c>
      <c r="DY1867" s="641"/>
      <c r="DZ1867" s="641" t="str">
        <f t="shared" ca="1" si="199"/>
        <v/>
      </c>
      <c r="EA1867" s="641"/>
      <c r="EC1867" s="136" t="str">
        <f t="shared" ca="1" si="200"/>
        <v/>
      </c>
      <c r="ED1867" s="641" t="str">
        <f t="shared" ca="1" si="201"/>
        <v/>
      </c>
      <c r="EE1867" s="641"/>
      <c r="EF1867" s="641" t="str">
        <f t="shared" ca="1" si="202"/>
        <v/>
      </c>
      <c r="EG1867" s="641"/>
      <c r="EH1867" s="641" t="str">
        <f t="shared" ca="1" si="203"/>
        <v/>
      </c>
      <c r="EI1867" s="641"/>
      <c r="EJ1867" s="641" t="str">
        <f t="shared" ca="1" si="204"/>
        <v/>
      </c>
      <c r="EK1867" s="641"/>
      <c r="EM1867" s="136" t="str">
        <f t="shared" ca="1" si="205"/>
        <v/>
      </c>
      <c r="EN1867" s="641" t="str">
        <f t="shared" ca="1" si="206"/>
        <v/>
      </c>
      <c r="EO1867" s="641"/>
      <c r="EP1867" s="641" t="str">
        <f t="shared" ca="1" si="207"/>
        <v/>
      </c>
      <c r="EQ1867" s="641"/>
      <c r="ER1867" s="641" t="str">
        <f t="shared" ca="1" si="208"/>
        <v/>
      </c>
      <c r="ES1867" s="641"/>
      <c r="ET1867" s="641" t="str">
        <f t="shared" ca="1" si="209"/>
        <v/>
      </c>
      <c r="EU1867" s="641"/>
      <c r="EW1867" s="136" t="str">
        <f t="shared" ca="1" si="210"/>
        <v/>
      </c>
      <c r="EX1867" s="641" t="str">
        <f t="shared" ca="1" si="211"/>
        <v/>
      </c>
      <c r="EY1867" s="641"/>
      <c r="EZ1867" s="641" t="str">
        <f t="shared" ca="1" si="212"/>
        <v/>
      </c>
      <c r="FA1867" s="641"/>
      <c r="FB1867" s="641" t="str">
        <f t="shared" ca="1" si="213"/>
        <v/>
      </c>
      <c r="FC1867" s="641"/>
      <c r="FD1867" s="641" t="str">
        <f t="shared" ca="1" si="214"/>
        <v/>
      </c>
      <c r="FE1867" s="641"/>
      <c r="FG1867" s="136" t="str">
        <f t="shared" ca="1" si="215"/>
        <v/>
      </c>
      <c r="FH1867" s="641" t="str">
        <f t="shared" ca="1" si="216"/>
        <v/>
      </c>
      <c r="FI1867" s="641"/>
      <c r="FJ1867" s="641" t="str">
        <f t="shared" ca="1" si="217"/>
        <v/>
      </c>
      <c r="FK1867" s="641"/>
      <c r="FL1867" s="641" t="str">
        <f t="shared" ca="1" si="218"/>
        <v/>
      </c>
      <c r="FM1867" s="641"/>
      <c r="FN1867" s="641" t="str">
        <f t="shared" ca="1" si="219"/>
        <v/>
      </c>
      <c r="FO1867" s="641"/>
    </row>
    <row r="1868" spans="1:171" hidden="1">
      <c r="A1868" s="19">
        <v>59</v>
      </c>
      <c r="B1868" s="19" t="str">
        <f ca="1">IF(ISERROR(INDEX(WS,ROWS($A$1810:$A1868))),"",MID(INDEX(WS,ROWS($A$1810:$A1868)), FIND("]",INDEX(WS,ROWS($A$1810:$A1868)))+1,32))&amp;T(NOW())</f>
        <v/>
      </c>
      <c r="C1868" s="136" t="str">
        <f t="shared" ca="1" si="220"/>
        <v/>
      </c>
      <c r="D1868" s="641" t="str">
        <f t="shared" ca="1" si="129"/>
        <v/>
      </c>
      <c r="E1868" s="641"/>
      <c r="F1868" s="641" t="str">
        <f t="shared" ca="1" si="130"/>
        <v/>
      </c>
      <c r="G1868" s="641"/>
      <c r="H1868" s="641" t="str">
        <f t="shared" ca="1" si="131"/>
        <v/>
      </c>
      <c r="I1868" s="641"/>
      <c r="J1868" s="641" t="str">
        <f t="shared" ca="1" si="132"/>
        <v/>
      </c>
      <c r="K1868" s="641"/>
      <c r="L1868" s="210"/>
      <c r="M1868" s="136" t="str">
        <f t="shared" ca="1" si="134"/>
        <v/>
      </c>
      <c r="N1868" s="641" t="str">
        <f t="shared" ca="1" si="135"/>
        <v/>
      </c>
      <c r="O1868" s="641"/>
      <c r="P1868" s="641" t="str">
        <f t="shared" ca="1" si="136"/>
        <v/>
      </c>
      <c r="Q1868" s="641"/>
      <c r="R1868" s="641" t="str">
        <f t="shared" ca="1" si="137"/>
        <v/>
      </c>
      <c r="S1868" s="641"/>
      <c r="T1868" s="641" t="str">
        <f t="shared" ca="1" si="138"/>
        <v/>
      </c>
      <c r="U1868" s="641"/>
      <c r="V1868" s="19" t="str">
        <f t="shared" ca="1" si="139"/>
        <v/>
      </c>
      <c r="W1868" s="136" t="str">
        <f t="shared" ca="1" si="140"/>
        <v/>
      </c>
      <c r="X1868" s="641" t="str">
        <f t="shared" ca="1" si="141"/>
        <v/>
      </c>
      <c r="Y1868" s="641"/>
      <c r="Z1868" s="641" t="str">
        <f t="shared" ca="1" si="142"/>
        <v/>
      </c>
      <c r="AA1868" s="641"/>
      <c r="AB1868" s="641" t="str">
        <f t="shared" ca="1" si="143"/>
        <v/>
      </c>
      <c r="AC1868" s="641"/>
      <c r="AD1868" s="641" t="str">
        <f t="shared" ca="1" si="144"/>
        <v/>
      </c>
      <c r="AE1868" s="641"/>
      <c r="AF1868" s="19" t="str">
        <f t="shared" ca="1" si="145"/>
        <v/>
      </c>
      <c r="AG1868" s="136" t="str">
        <f t="shared" ca="1" si="146"/>
        <v/>
      </c>
      <c r="AH1868" s="641" t="str">
        <f t="shared" ca="1" si="147"/>
        <v/>
      </c>
      <c r="AI1868" s="641"/>
      <c r="AJ1868" s="641" t="str">
        <f t="shared" ca="1" si="148"/>
        <v/>
      </c>
      <c r="AK1868" s="641"/>
      <c r="AL1868" s="641" t="str">
        <f t="shared" ca="1" si="149"/>
        <v/>
      </c>
      <c r="AM1868" s="641"/>
      <c r="AN1868" s="641" t="str">
        <f t="shared" ca="1" si="150"/>
        <v/>
      </c>
      <c r="AO1868" s="641"/>
      <c r="AP1868" s="19" t="str">
        <f t="shared" ca="1" si="151"/>
        <v/>
      </c>
      <c r="AQ1868" s="136" t="str">
        <f t="shared" ca="1" si="152"/>
        <v/>
      </c>
      <c r="AR1868" s="641" t="str">
        <f t="shared" ca="1" si="153"/>
        <v/>
      </c>
      <c r="AS1868" s="641"/>
      <c r="AT1868" s="641" t="str">
        <f t="shared" ca="1" si="154"/>
        <v/>
      </c>
      <c r="AU1868" s="641"/>
      <c r="AV1868" s="641" t="str">
        <f t="shared" ca="1" si="155"/>
        <v/>
      </c>
      <c r="AW1868" s="641"/>
      <c r="AX1868" s="641" t="str">
        <f t="shared" ca="1" si="156"/>
        <v/>
      </c>
      <c r="AY1868" s="641"/>
      <c r="AZ1868" s="19" t="str">
        <f t="shared" ca="1" si="157"/>
        <v/>
      </c>
      <c r="BA1868" s="136" t="str">
        <f t="shared" ca="1" si="158"/>
        <v/>
      </c>
      <c r="BB1868" s="641" t="str">
        <f t="shared" ca="1" si="159"/>
        <v/>
      </c>
      <c r="BC1868" s="641"/>
      <c r="BD1868" s="641" t="str">
        <f t="shared" ca="1" si="160"/>
        <v/>
      </c>
      <c r="BE1868" s="641"/>
      <c r="BF1868" s="641" t="str">
        <f t="shared" ca="1" si="161"/>
        <v/>
      </c>
      <c r="BG1868" s="641"/>
      <c r="BH1868" s="641" t="str">
        <f t="shared" ca="1" si="162"/>
        <v/>
      </c>
      <c r="BI1868" s="641"/>
      <c r="BJ1868" s="19" t="str">
        <f t="shared" ca="1" si="163"/>
        <v/>
      </c>
      <c r="BK1868" s="136" t="str">
        <f t="shared" ca="1" si="164"/>
        <v/>
      </c>
      <c r="BL1868" s="641" t="str">
        <f t="shared" ca="1" si="165"/>
        <v/>
      </c>
      <c r="BM1868" s="641"/>
      <c r="BN1868" s="641" t="str">
        <f t="shared" ca="1" si="166"/>
        <v/>
      </c>
      <c r="BO1868" s="641"/>
      <c r="BP1868" s="641" t="str">
        <f t="shared" ca="1" si="167"/>
        <v/>
      </c>
      <c r="BQ1868" s="641"/>
      <c r="BR1868" s="641" t="str">
        <f t="shared" ca="1" si="221"/>
        <v/>
      </c>
      <c r="BS1868" s="641"/>
      <c r="BT1868" s="19" t="str">
        <f t="shared" ca="1" si="169"/>
        <v/>
      </c>
      <c r="BU1868" s="136" t="str">
        <f t="shared" ca="1" si="170"/>
        <v/>
      </c>
      <c r="BV1868" s="641" t="str">
        <f t="shared" ca="1" si="171"/>
        <v/>
      </c>
      <c r="BW1868" s="641"/>
      <c r="BX1868" s="641" t="str">
        <f t="shared" ca="1" si="172"/>
        <v/>
      </c>
      <c r="BY1868" s="641"/>
      <c r="BZ1868" s="641" t="str">
        <f t="shared" ca="1" si="173"/>
        <v/>
      </c>
      <c r="CA1868" s="641"/>
      <c r="CB1868" s="641" t="str">
        <f t="shared" ca="1" si="174"/>
        <v/>
      </c>
      <c r="CC1868" s="641"/>
      <c r="CE1868" s="136" t="str">
        <f t="shared" ca="1" si="175"/>
        <v/>
      </c>
      <c r="CF1868" s="641" t="str">
        <f t="shared" ca="1" si="176"/>
        <v/>
      </c>
      <c r="CG1868" s="641"/>
      <c r="CH1868" s="641" t="str">
        <f t="shared" ca="1" si="177"/>
        <v/>
      </c>
      <c r="CI1868" s="641"/>
      <c r="CJ1868" s="641" t="str">
        <f t="shared" ca="1" si="178"/>
        <v/>
      </c>
      <c r="CK1868" s="641"/>
      <c r="CL1868" s="641" t="str">
        <f t="shared" ca="1" si="179"/>
        <v/>
      </c>
      <c r="CM1868" s="641"/>
      <c r="CO1868" s="136" t="str">
        <f t="shared" ca="1" si="180"/>
        <v/>
      </c>
      <c r="CP1868" s="641" t="str">
        <f t="shared" ca="1" si="181"/>
        <v/>
      </c>
      <c r="CQ1868" s="641"/>
      <c r="CR1868" s="641" t="str">
        <f t="shared" ca="1" si="182"/>
        <v/>
      </c>
      <c r="CS1868" s="641"/>
      <c r="CT1868" s="641" t="str">
        <f t="shared" ca="1" si="183"/>
        <v/>
      </c>
      <c r="CU1868" s="641"/>
      <c r="CV1868" s="641" t="str">
        <f t="shared" ca="1" si="184"/>
        <v/>
      </c>
      <c r="CW1868" s="641"/>
      <c r="CY1868" s="136" t="str">
        <f t="shared" ca="1" si="185"/>
        <v/>
      </c>
      <c r="CZ1868" s="641" t="str">
        <f t="shared" ca="1" si="186"/>
        <v/>
      </c>
      <c r="DA1868" s="641"/>
      <c r="DB1868" s="641" t="str">
        <f t="shared" ca="1" si="187"/>
        <v/>
      </c>
      <c r="DC1868" s="641"/>
      <c r="DD1868" s="641" t="str">
        <f t="shared" ca="1" si="188"/>
        <v/>
      </c>
      <c r="DE1868" s="641"/>
      <c r="DF1868" s="641" t="str">
        <f t="shared" ca="1" si="189"/>
        <v/>
      </c>
      <c r="DG1868" s="641"/>
      <c r="DI1868" s="136" t="str">
        <f t="shared" ca="1" si="190"/>
        <v/>
      </c>
      <c r="DJ1868" s="641" t="str">
        <f t="shared" ca="1" si="191"/>
        <v/>
      </c>
      <c r="DK1868" s="641"/>
      <c r="DL1868" s="641" t="str">
        <f t="shared" ca="1" si="192"/>
        <v/>
      </c>
      <c r="DM1868" s="641"/>
      <c r="DN1868" s="641" t="str">
        <f t="shared" ca="1" si="193"/>
        <v/>
      </c>
      <c r="DO1868" s="641"/>
      <c r="DP1868" s="641" t="str">
        <f t="shared" ca="1" si="194"/>
        <v/>
      </c>
      <c r="DQ1868" s="641"/>
      <c r="DS1868" s="136" t="str">
        <f t="shared" ca="1" si="195"/>
        <v/>
      </c>
      <c r="DT1868" s="641" t="str">
        <f t="shared" ca="1" si="196"/>
        <v/>
      </c>
      <c r="DU1868" s="641"/>
      <c r="DV1868" s="641" t="str">
        <f t="shared" ca="1" si="197"/>
        <v/>
      </c>
      <c r="DW1868" s="641"/>
      <c r="DX1868" s="641" t="str">
        <f t="shared" ca="1" si="198"/>
        <v/>
      </c>
      <c r="DY1868" s="641"/>
      <c r="DZ1868" s="641" t="str">
        <f t="shared" ca="1" si="199"/>
        <v/>
      </c>
      <c r="EA1868" s="641"/>
      <c r="EC1868" s="136" t="str">
        <f t="shared" ca="1" si="200"/>
        <v/>
      </c>
      <c r="ED1868" s="641" t="str">
        <f t="shared" ca="1" si="201"/>
        <v/>
      </c>
      <c r="EE1868" s="641"/>
      <c r="EF1868" s="641" t="str">
        <f t="shared" ca="1" si="202"/>
        <v/>
      </c>
      <c r="EG1868" s="641"/>
      <c r="EH1868" s="641" t="str">
        <f t="shared" ca="1" si="203"/>
        <v/>
      </c>
      <c r="EI1868" s="641"/>
      <c r="EJ1868" s="641" t="str">
        <f t="shared" ca="1" si="204"/>
        <v/>
      </c>
      <c r="EK1868" s="641"/>
      <c r="EM1868" s="136" t="str">
        <f t="shared" ca="1" si="205"/>
        <v/>
      </c>
      <c r="EN1868" s="641" t="str">
        <f t="shared" ca="1" si="206"/>
        <v/>
      </c>
      <c r="EO1868" s="641"/>
      <c r="EP1868" s="641" t="str">
        <f t="shared" ca="1" si="207"/>
        <v/>
      </c>
      <c r="EQ1868" s="641"/>
      <c r="ER1868" s="641" t="str">
        <f t="shared" ca="1" si="208"/>
        <v/>
      </c>
      <c r="ES1868" s="641"/>
      <c r="ET1868" s="641" t="str">
        <f t="shared" ca="1" si="209"/>
        <v/>
      </c>
      <c r="EU1868" s="641"/>
      <c r="EW1868" s="136" t="str">
        <f t="shared" ca="1" si="210"/>
        <v/>
      </c>
      <c r="EX1868" s="641" t="str">
        <f t="shared" ca="1" si="211"/>
        <v/>
      </c>
      <c r="EY1868" s="641"/>
      <c r="EZ1868" s="641" t="str">
        <f t="shared" ca="1" si="212"/>
        <v/>
      </c>
      <c r="FA1868" s="641"/>
      <c r="FB1868" s="641" t="str">
        <f t="shared" ca="1" si="213"/>
        <v/>
      </c>
      <c r="FC1868" s="641"/>
      <c r="FD1868" s="641" t="str">
        <f t="shared" ca="1" si="214"/>
        <v/>
      </c>
      <c r="FE1868" s="641"/>
      <c r="FG1868" s="136" t="str">
        <f t="shared" ca="1" si="215"/>
        <v/>
      </c>
      <c r="FH1868" s="641" t="str">
        <f t="shared" ca="1" si="216"/>
        <v/>
      </c>
      <c r="FI1868" s="641"/>
      <c r="FJ1868" s="641" t="str">
        <f t="shared" ca="1" si="217"/>
        <v/>
      </c>
      <c r="FK1868" s="641"/>
      <c r="FL1868" s="641" t="str">
        <f t="shared" ca="1" si="218"/>
        <v/>
      </c>
      <c r="FM1868" s="641"/>
      <c r="FN1868" s="641" t="str">
        <f t="shared" ca="1" si="219"/>
        <v/>
      </c>
      <c r="FO1868" s="641"/>
    </row>
    <row r="1869" spans="1:171" hidden="1">
      <c r="A1869" s="19">
        <v>60</v>
      </c>
      <c r="B1869" s="19" t="str">
        <f ca="1">IF(ISERROR(INDEX(WS,ROWS($A$1810:$A1869))),"",MID(INDEX(WS,ROWS($A$1810:$A1869)), FIND("]",INDEX(WS,ROWS($A$1810:$A1869)))+1,32))&amp;T(NOW())</f>
        <v/>
      </c>
      <c r="C1869" s="136" t="str">
        <f t="shared" ca="1" si="220"/>
        <v/>
      </c>
      <c r="D1869" s="641" t="str">
        <f t="shared" ca="1" si="129"/>
        <v/>
      </c>
      <c r="E1869" s="641"/>
      <c r="F1869" s="641" t="str">
        <f t="shared" ca="1" si="130"/>
        <v/>
      </c>
      <c r="G1869" s="641"/>
      <c r="H1869" s="641" t="str">
        <f t="shared" ca="1" si="131"/>
        <v/>
      </c>
      <c r="I1869" s="641"/>
      <c r="J1869" s="641" t="str">
        <f t="shared" ca="1" si="132"/>
        <v/>
      </c>
      <c r="K1869" s="641"/>
      <c r="L1869" s="210"/>
      <c r="M1869" s="136" t="str">
        <f t="shared" ca="1" si="134"/>
        <v/>
      </c>
      <c r="N1869" s="641" t="str">
        <f t="shared" ca="1" si="135"/>
        <v/>
      </c>
      <c r="O1869" s="641"/>
      <c r="P1869" s="641" t="str">
        <f t="shared" ca="1" si="136"/>
        <v/>
      </c>
      <c r="Q1869" s="641"/>
      <c r="R1869" s="641" t="str">
        <f t="shared" ca="1" si="137"/>
        <v/>
      </c>
      <c r="S1869" s="641"/>
      <c r="T1869" s="641" t="str">
        <f t="shared" ca="1" si="138"/>
        <v/>
      </c>
      <c r="U1869" s="641"/>
      <c r="V1869" s="19" t="str">
        <f t="shared" ca="1" si="139"/>
        <v/>
      </c>
      <c r="W1869" s="136" t="str">
        <f t="shared" ca="1" si="140"/>
        <v/>
      </c>
      <c r="X1869" s="641" t="str">
        <f t="shared" ca="1" si="141"/>
        <v/>
      </c>
      <c r="Y1869" s="641"/>
      <c r="Z1869" s="641" t="str">
        <f t="shared" ca="1" si="142"/>
        <v/>
      </c>
      <c r="AA1869" s="641"/>
      <c r="AB1869" s="641" t="str">
        <f t="shared" ca="1" si="143"/>
        <v/>
      </c>
      <c r="AC1869" s="641"/>
      <c r="AD1869" s="641" t="str">
        <f t="shared" ca="1" si="144"/>
        <v/>
      </c>
      <c r="AE1869" s="641"/>
      <c r="AF1869" s="19" t="str">
        <f t="shared" ca="1" si="145"/>
        <v/>
      </c>
      <c r="AG1869" s="136" t="str">
        <f t="shared" ca="1" si="146"/>
        <v/>
      </c>
      <c r="AH1869" s="641" t="str">
        <f t="shared" ca="1" si="147"/>
        <v/>
      </c>
      <c r="AI1869" s="641"/>
      <c r="AJ1869" s="641" t="str">
        <f t="shared" ca="1" si="148"/>
        <v/>
      </c>
      <c r="AK1869" s="641"/>
      <c r="AL1869" s="641" t="str">
        <f t="shared" ca="1" si="149"/>
        <v/>
      </c>
      <c r="AM1869" s="641"/>
      <c r="AN1869" s="641" t="str">
        <f t="shared" ca="1" si="150"/>
        <v/>
      </c>
      <c r="AO1869" s="641"/>
      <c r="AP1869" s="19" t="str">
        <f t="shared" ca="1" si="151"/>
        <v/>
      </c>
      <c r="AQ1869" s="136" t="str">
        <f t="shared" ca="1" si="152"/>
        <v/>
      </c>
      <c r="AR1869" s="641" t="str">
        <f t="shared" ca="1" si="153"/>
        <v/>
      </c>
      <c r="AS1869" s="641"/>
      <c r="AT1869" s="641" t="str">
        <f t="shared" ca="1" si="154"/>
        <v/>
      </c>
      <c r="AU1869" s="641"/>
      <c r="AV1869" s="641" t="str">
        <f t="shared" ca="1" si="155"/>
        <v/>
      </c>
      <c r="AW1869" s="641"/>
      <c r="AX1869" s="641" t="str">
        <f t="shared" ca="1" si="156"/>
        <v/>
      </c>
      <c r="AY1869" s="641"/>
      <c r="AZ1869" s="19" t="str">
        <f t="shared" ca="1" si="157"/>
        <v/>
      </c>
      <c r="BA1869" s="136" t="str">
        <f t="shared" ca="1" si="158"/>
        <v/>
      </c>
      <c r="BB1869" s="641" t="str">
        <f t="shared" ca="1" si="159"/>
        <v/>
      </c>
      <c r="BC1869" s="641"/>
      <c r="BD1869" s="641" t="str">
        <f t="shared" ca="1" si="160"/>
        <v/>
      </c>
      <c r="BE1869" s="641"/>
      <c r="BF1869" s="641" t="str">
        <f t="shared" ca="1" si="161"/>
        <v/>
      </c>
      <c r="BG1869" s="641"/>
      <c r="BH1869" s="641" t="str">
        <f t="shared" ca="1" si="162"/>
        <v/>
      </c>
      <c r="BI1869" s="641"/>
      <c r="BJ1869" s="19" t="str">
        <f t="shared" ca="1" si="163"/>
        <v/>
      </c>
      <c r="BK1869" s="136" t="str">
        <f t="shared" ca="1" si="164"/>
        <v/>
      </c>
      <c r="BL1869" s="641" t="str">
        <f t="shared" ca="1" si="165"/>
        <v/>
      </c>
      <c r="BM1869" s="641"/>
      <c r="BN1869" s="641" t="str">
        <f t="shared" ca="1" si="166"/>
        <v/>
      </c>
      <c r="BO1869" s="641"/>
      <c r="BP1869" s="641" t="str">
        <f t="shared" ca="1" si="167"/>
        <v/>
      </c>
      <c r="BQ1869" s="641"/>
      <c r="BR1869" s="641" t="str">
        <f t="shared" ca="1" si="221"/>
        <v/>
      </c>
      <c r="BS1869" s="641"/>
      <c r="BT1869" s="19" t="str">
        <f t="shared" ca="1" si="169"/>
        <v/>
      </c>
      <c r="BU1869" s="136" t="str">
        <f t="shared" ca="1" si="170"/>
        <v/>
      </c>
      <c r="BV1869" s="641" t="str">
        <f t="shared" ca="1" si="171"/>
        <v/>
      </c>
      <c r="BW1869" s="641"/>
      <c r="BX1869" s="641" t="str">
        <f t="shared" ca="1" si="172"/>
        <v/>
      </c>
      <c r="BY1869" s="641"/>
      <c r="BZ1869" s="641" t="str">
        <f t="shared" ca="1" si="173"/>
        <v/>
      </c>
      <c r="CA1869" s="641"/>
      <c r="CB1869" s="641" t="str">
        <f t="shared" ca="1" si="174"/>
        <v/>
      </c>
      <c r="CC1869" s="641"/>
      <c r="CE1869" s="136" t="str">
        <f t="shared" ca="1" si="175"/>
        <v/>
      </c>
      <c r="CF1869" s="641" t="str">
        <f t="shared" ca="1" si="176"/>
        <v/>
      </c>
      <c r="CG1869" s="641"/>
      <c r="CH1869" s="641" t="str">
        <f t="shared" ca="1" si="177"/>
        <v/>
      </c>
      <c r="CI1869" s="641"/>
      <c r="CJ1869" s="641" t="str">
        <f t="shared" ca="1" si="178"/>
        <v/>
      </c>
      <c r="CK1869" s="641"/>
      <c r="CL1869" s="641" t="str">
        <f t="shared" ca="1" si="179"/>
        <v/>
      </c>
      <c r="CM1869" s="641"/>
      <c r="CO1869" s="136" t="str">
        <f t="shared" ca="1" si="180"/>
        <v/>
      </c>
      <c r="CP1869" s="641" t="str">
        <f t="shared" ca="1" si="181"/>
        <v/>
      </c>
      <c r="CQ1869" s="641"/>
      <c r="CR1869" s="641" t="str">
        <f t="shared" ca="1" si="182"/>
        <v/>
      </c>
      <c r="CS1869" s="641"/>
      <c r="CT1869" s="641" t="str">
        <f t="shared" ca="1" si="183"/>
        <v/>
      </c>
      <c r="CU1869" s="641"/>
      <c r="CV1869" s="641" t="str">
        <f t="shared" ca="1" si="184"/>
        <v/>
      </c>
      <c r="CW1869" s="641"/>
      <c r="CY1869" s="136" t="str">
        <f t="shared" ca="1" si="185"/>
        <v/>
      </c>
      <c r="CZ1869" s="641" t="str">
        <f t="shared" ca="1" si="186"/>
        <v/>
      </c>
      <c r="DA1869" s="641"/>
      <c r="DB1869" s="641" t="str">
        <f t="shared" ca="1" si="187"/>
        <v/>
      </c>
      <c r="DC1869" s="641"/>
      <c r="DD1869" s="641" t="str">
        <f t="shared" ca="1" si="188"/>
        <v/>
      </c>
      <c r="DE1869" s="641"/>
      <c r="DF1869" s="641" t="str">
        <f t="shared" ca="1" si="189"/>
        <v/>
      </c>
      <c r="DG1869" s="641"/>
      <c r="DI1869" s="136" t="str">
        <f t="shared" ca="1" si="190"/>
        <v/>
      </c>
      <c r="DJ1869" s="641" t="str">
        <f t="shared" ca="1" si="191"/>
        <v/>
      </c>
      <c r="DK1869" s="641"/>
      <c r="DL1869" s="641" t="str">
        <f t="shared" ca="1" si="192"/>
        <v/>
      </c>
      <c r="DM1869" s="641"/>
      <c r="DN1869" s="641" t="str">
        <f t="shared" ca="1" si="193"/>
        <v/>
      </c>
      <c r="DO1869" s="641"/>
      <c r="DP1869" s="641" t="str">
        <f t="shared" ca="1" si="194"/>
        <v/>
      </c>
      <c r="DQ1869" s="641"/>
      <c r="DS1869" s="136" t="str">
        <f t="shared" ca="1" si="195"/>
        <v/>
      </c>
      <c r="DT1869" s="641" t="str">
        <f t="shared" ca="1" si="196"/>
        <v/>
      </c>
      <c r="DU1869" s="641"/>
      <c r="DV1869" s="641" t="str">
        <f t="shared" ca="1" si="197"/>
        <v/>
      </c>
      <c r="DW1869" s="641"/>
      <c r="DX1869" s="641" t="str">
        <f t="shared" ca="1" si="198"/>
        <v/>
      </c>
      <c r="DY1869" s="641"/>
      <c r="DZ1869" s="641" t="str">
        <f t="shared" ca="1" si="199"/>
        <v/>
      </c>
      <c r="EA1869" s="641"/>
      <c r="EC1869" s="136" t="str">
        <f t="shared" ca="1" si="200"/>
        <v/>
      </c>
      <c r="ED1869" s="641" t="str">
        <f t="shared" ca="1" si="201"/>
        <v/>
      </c>
      <c r="EE1869" s="641"/>
      <c r="EF1869" s="641" t="str">
        <f t="shared" ca="1" si="202"/>
        <v/>
      </c>
      <c r="EG1869" s="641"/>
      <c r="EH1869" s="641" t="str">
        <f t="shared" ca="1" si="203"/>
        <v/>
      </c>
      <c r="EI1869" s="641"/>
      <c r="EJ1869" s="641" t="str">
        <f t="shared" ca="1" si="204"/>
        <v/>
      </c>
      <c r="EK1869" s="641"/>
      <c r="EM1869" s="136" t="str">
        <f t="shared" ca="1" si="205"/>
        <v/>
      </c>
      <c r="EN1869" s="641" t="str">
        <f t="shared" ca="1" si="206"/>
        <v/>
      </c>
      <c r="EO1869" s="641"/>
      <c r="EP1869" s="641" t="str">
        <f t="shared" ca="1" si="207"/>
        <v/>
      </c>
      <c r="EQ1869" s="641"/>
      <c r="ER1869" s="641" t="str">
        <f t="shared" ca="1" si="208"/>
        <v/>
      </c>
      <c r="ES1869" s="641"/>
      <c r="ET1869" s="641" t="str">
        <f t="shared" ca="1" si="209"/>
        <v/>
      </c>
      <c r="EU1869" s="641"/>
      <c r="EW1869" s="136" t="str">
        <f t="shared" ca="1" si="210"/>
        <v/>
      </c>
      <c r="EX1869" s="641" t="str">
        <f t="shared" ca="1" si="211"/>
        <v/>
      </c>
      <c r="EY1869" s="641"/>
      <c r="EZ1869" s="641" t="str">
        <f t="shared" ca="1" si="212"/>
        <v/>
      </c>
      <c r="FA1869" s="641"/>
      <c r="FB1869" s="641" t="str">
        <f t="shared" ca="1" si="213"/>
        <v/>
      </c>
      <c r="FC1869" s="641"/>
      <c r="FD1869" s="641" t="str">
        <f t="shared" ca="1" si="214"/>
        <v/>
      </c>
      <c r="FE1869" s="641"/>
      <c r="FG1869" s="136" t="str">
        <f t="shared" ca="1" si="215"/>
        <v/>
      </c>
      <c r="FH1869" s="641" t="str">
        <f t="shared" ca="1" si="216"/>
        <v/>
      </c>
      <c r="FI1869" s="641"/>
      <c r="FJ1869" s="641" t="str">
        <f t="shared" ca="1" si="217"/>
        <v/>
      </c>
      <c r="FK1869" s="641"/>
      <c r="FL1869" s="641" t="str">
        <f t="shared" ca="1" si="218"/>
        <v/>
      </c>
      <c r="FM1869" s="641"/>
      <c r="FN1869" s="641" t="str">
        <f t="shared" ca="1" si="219"/>
        <v/>
      </c>
      <c r="FO1869" s="641"/>
    </row>
    <row r="1870" spans="1:171" hidden="1">
      <c r="A1870" s="19">
        <v>61</v>
      </c>
      <c r="B1870" s="19" t="str">
        <f ca="1">IF(ISERROR(INDEX(WS,ROWS($A$1810:$A1870))),"",MID(INDEX(WS,ROWS($A$1810:$A1870)), FIND("]",INDEX(WS,ROWS($A$1810:$A1870)))+1,32))&amp;T(NOW())</f>
        <v/>
      </c>
      <c r="C1870" s="136" t="str">
        <f t="shared" ca="1" si="220"/>
        <v/>
      </c>
      <c r="D1870" s="641" t="str">
        <f t="shared" ca="1" si="129"/>
        <v/>
      </c>
      <c r="E1870" s="641"/>
      <c r="F1870" s="641" t="str">
        <f t="shared" ca="1" si="130"/>
        <v/>
      </c>
      <c r="G1870" s="641"/>
      <c r="H1870" s="641" t="str">
        <f t="shared" ca="1" si="131"/>
        <v/>
      </c>
      <c r="I1870" s="641"/>
      <c r="J1870" s="641" t="str">
        <f t="shared" ca="1" si="132"/>
        <v/>
      </c>
      <c r="K1870" s="641"/>
      <c r="L1870" s="210"/>
      <c r="M1870" s="136" t="str">
        <f t="shared" ca="1" si="134"/>
        <v/>
      </c>
      <c r="N1870" s="641" t="str">
        <f t="shared" ca="1" si="135"/>
        <v/>
      </c>
      <c r="O1870" s="641"/>
      <c r="P1870" s="641" t="str">
        <f t="shared" ca="1" si="136"/>
        <v/>
      </c>
      <c r="Q1870" s="641"/>
      <c r="R1870" s="641" t="str">
        <f t="shared" ca="1" si="137"/>
        <v/>
      </c>
      <c r="S1870" s="641"/>
      <c r="T1870" s="641" t="str">
        <f t="shared" ca="1" si="138"/>
        <v/>
      </c>
      <c r="U1870" s="641"/>
      <c r="V1870" s="19" t="str">
        <f t="shared" ca="1" si="139"/>
        <v/>
      </c>
      <c r="W1870" s="136" t="str">
        <f t="shared" ca="1" si="140"/>
        <v/>
      </c>
      <c r="X1870" s="641" t="str">
        <f t="shared" ca="1" si="141"/>
        <v/>
      </c>
      <c r="Y1870" s="641"/>
      <c r="Z1870" s="641" t="str">
        <f t="shared" ca="1" si="142"/>
        <v/>
      </c>
      <c r="AA1870" s="641"/>
      <c r="AB1870" s="641" t="str">
        <f t="shared" ca="1" si="143"/>
        <v/>
      </c>
      <c r="AC1870" s="641"/>
      <c r="AD1870" s="641" t="str">
        <f t="shared" ca="1" si="144"/>
        <v/>
      </c>
      <c r="AE1870" s="641"/>
      <c r="AF1870" s="19" t="str">
        <f t="shared" ca="1" si="145"/>
        <v/>
      </c>
      <c r="AG1870" s="136" t="str">
        <f t="shared" ca="1" si="146"/>
        <v/>
      </c>
      <c r="AH1870" s="641" t="str">
        <f t="shared" ca="1" si="147"/>
        <v/>
      </c>
      <c r="AI1870" s="641"/>
      <c r="AJ1870" s="641" t="str">
        <f t="shared" ca="1" si="148"/>
        <v/>
      </c>
      <c r="AK1870" s="641"/>
      <c r="AL1870" s="641" t="str">
        <f t="shared" ca="1" si="149"/>
        <v/>
      </c>
      <c r="AM1870" s="641"/>
      <c r="AN1870" s="641" t="str">
        <f t="shared" ca="1" si="150"/>
        <v/>
      </c>
      <c r="AO1870" s="641"/>
      <c r="AP1870" s="19" t="str">
        <f t="shared" ca="1" si="151"/>
        <v/>
      </c>
      <c r="AQ1870" s="136" t="str">
        <f t="shared" ca="1" si="152"/>
        <v/>
      </c>
      <c r="AR1870" s="641" t="str">
        <f t="shared" ca="1" si="153"/>
        <v/>
      </c>
      <c r="AS1870" s="641"/>
      <c r="AT1870" s="641" t="str">
        <f t="shared" ca="1" si="154"/>
        <v/>
      </c>
      <c r="AU1870" s="641"/>
      <c r="AV1870" s="641" t="str">
        <f t="shared" ca="1" si="155"/>
        <v/>
      </c>
      <c r="AW1870" s="641"/>
      <c r="AX1870" s="641" t="str">
        <f t="shared" ca="1" si="156"/>
        <v/>
      </c>
      <c r="AY1870" s="641"/>
      <c r="AZ1870" s="19" t="str">
        <f t="shared" ca="1" si="157"/>
        <v/>
      </c>
      <c r="BA1870" s="136" t="str">
        <f t="shared" ca="1" si="158"/>
        <v/>
      </c>
      <c r="BB1870" s="641" t="str">
        <f t="shared" ca="1" si="159"/>
        <v/>
      </c>
      <c r="BC1870" s="641"/>
      <c r="BD1870" s="641" t="str">
        <f t="shared" ca="1" si="160"/>
        <v/>
      </c>
      <c r="BE1870" s="641"/>
      <c r="BF1870" s="641" t="str">
        <f t="shared" ca="1" si="161"/>
        <v/>
      </c>
      <c r="BG1870" s="641"/>
      <c r="BH1870" s="641" t="str">
        <f t="shared" ca="1" si="162"/>
        <v/>
      </c>
      <c r="BI1870" s="641"/>
      <c r="BJ1870" s="19" t="str">
        <f t="shared" ca="1" si="163"/>
        <v/>
      </c>
      <c r="BK1870" s="136" t="str">
        <f t="shared" ca="1" si="164"/>
        <v/>
      </c>
      <c r="BL1870" s="641" t="str">
        <f t="shared" ca="1" si="165"/>
        <v/>
      </c>
      <c r="BM1870" s="641"/>
      <c r="BN1870" s="641" t="str">
        <f t="shared" ca="1" si="166"/>
        <v/>
      </c>
      <c r="BO1870" s="641"/>
      <c r="BP1870" s="641" t="str">
        <f t="shared" ca="1" si="167"/>
        <v/>
      </c>
      <c r="BQ1870" s="641"/>
      <c r="BR1870" s="641" t="str">
        <f t="shared" ca="1" si="221"/>
        <v/>
      </c>
      <c r="BS1870" s="641"/>
      <c r="BT1870" s="19" t="str">
        <f t="shared" ca="1" si="169"/>
        <v/>
      </c>
      <c r="BU1870" s="136" t="str">
        <f t="shared" ca="1" si="170"/>
        <v/>
      </c>
      <c r="BV1870" s="641" t="str">
        <f t="shared" ca="1" si="171"/>
        <v/>
      </c>
      <c r="BW1870" s="641"/>
      <c r="BX1870" s="641" t="str">
        <f t="shared" ca="1" si="172"/>
        <v/>
      </c>
      <c r="BY1870" s="641"/>
      <c r="BZ1870" s="641" t="str">
        <f t="shared" ca="1" si="173"/>
        <v/>
      </c>
      <c r="CA1870" s="641"/>
      <c r="CB1870" s="641" t="str">
        <f t="shared" ca="1" si="174"/>
        <v/>
      </c>
      <c r="CC1870" s="641"/>
      <c r="CE1870" s="136" t="str">
        <f t="shared" ca="1" si="175"/>
        <v/>
      </c>
      <c r="CF1870" s="641" t="str">
        <f t="shared" ca="1" si="176"/>
        <v/>
      </c>
      <c r="CG1870" s="641"/>
      <c r="CH1870" s="641" t="str">
        <f t="shared" ca="1" si="177"/>
        <v/>
      </c>
      <c r="CI1870" s="641"/>
      <c r="CJ1870" s="641" t="str">
        <f t="shared" ca="1" si="178"/>
        <v/>
      </c>
      <c r="CK1870" s="641"/>
      <c r="CL1870" s="641" t="str">
        <f t="shared" ca="1" si="179"/>
        <v/>
      </c>
      <c r="CM1870" s="641"/>
      <c r="CO1870" s="136" t="str">
        <f t="shared" ca="1" si="180"/>
        <v/>
      </c>
      <c r="CP1870" s="641" t="str">
        <f t="shared" ca="1" si="181"/>
        <v/>
      </c>
      <c r="CQ1870" s="641"/>
      <c r="CR1870" s="641" t="str">
        <f t="shared" ca="1" si="182"/>
        <v/>
      </c>
      <c r="CS1870" s="641"/>
      <c r="CT1870" s="641" t="str">
        <f t="shared" ca="1" si="183"/>
        <v/>
      </c>
      <c r="CU1870" s="641"/>
      <c r="CV1870" s="641" t="str">
        <f t="shared" ca="1" si="184"/>
        <v/>
      </c>
      <c r="CW1870" s="641"/>
      <c r="CY1870" s="136" t="str">
        <f t="shared" ca="1" si="185"/>
        <v/>
      </c>
      <c r="CZ1870" s="641" t="str">
        <f t="shared" ca="1" si="186"/>
        <v/>
      </c>
      <c r="DA1870" s="641"/>
      <c r="DB1870" s="641" t="str">
        <f t="shared" ca="1" si="187"/>
        <v/>
      </c>
      <c r="DC1870" s="641"/>
      <c r="DD1870" s="641" t="str">
        <f t="shared" ca="1" si="188"/>
        <v/>
      </c>
      <c r="DE1870" s="641"/>
      <c r="DF1870" s="641" t="str">
        <f t="shared" ca="1" si="189"/>
        <v/>
      </c>
      <c r="DG1870" s="641"/>
      <c r="DI1870" s="136" t="str">
        <f t="shared" ca="1" si="190"/>
        <v/>
      </c>
      <c r="DJ1870" s="641" t="str">
        <f t="shared" ca="1" si="191"/>
        <v/>
      </c>
      <c r="DK1870" s="641"/>
      <c r="DL1870" s="641" t="str">
        <f t="shared" ca="1" si="192"/>
        <v/>
      </c>
      <c r="DM1870" s="641"/>
      <c r="DN1870" s="641" t="str">
        <f t="shared" ca="1" si="193"/>
        <v/>
      </c>
      <c r="DO1870" s="641"/>
      <c r="DP1870" s="641" t="str">
        <f t="shared" ca="1" si="194"/>
        <v/>
      </c>
      <c r="DQ1870" s="641"/>
      <c r="DS1870" s="136" t="str">
        <f t="shared" ca="1" si="195"/>
        <v/>
      </c>
      <c r="DT1870" s="641" t="str">
        <f t="shared" ca="1" si="196"/>
        <v/>
      </c>
      <c r="DU1870" s="641"/>
      <c r="DV1870" s="641" t="str">
        <f t="shared" ca="1" si="197"/>
        <v/>
      </c>
      <c r="DW1870" s="641"/>
      <c r="DX1870" s="641" t="str">
        <f t="shared" ca="1" si="198"/>
        <v/>
      </c>
      <c r="DY1870" s="641"/>
      <c r="DZ1870" s="641" t="str">
        <f t="shared" ca="1" si="199"/>
        <v/>
      </c>
      <c r="EA1870" s="641"/>
      <c r="EC1870" s="136" t="str">
        <f t="shared" ca="1" si="200"/>
        <v/>
      </c>
      <c r="ED1870" s="641" t="str">
        <f t="shared" ca="1" si="201"/>
        <v/>
      </c>
      <c r="EE1870" s="641"/>
      <c r="EF1870" s="641" t="str">
        <f t="shared" ca="1" si="202"/>
        <v/>
      </c>
      <c r="EG1870" s="641"/>
      <c r="EH1870" s="641" t="str">
        <f t="shared" ca="1" si="203"/>
        <v/>
      </c>
      <c r="EI1870" s="641"/>
      <c r="EJ1870" s="641" t="str">
        <f t="shared" ca="1" si="204"/>
        <v/>
      </c>
      <c r="EK1870" s="641"/>
      <c r="EM1870" s="136" t="str">
        <f t="shared" ca="1" si="205"/>
        <v/>
      </c>
      <c r="EN1870" s="641" t="str">
        <f t="shared" ca="1" si="206"/>
        <v/>
      </c>
      <c r="EO1870" s="641"/>
      <c r="EP1870" s="641" t="str">
        <f t="shared" ca="1" si="207"/>
        <v/>
      </c>
      <c r="EQ1870" s="641"/>
      <c r="ER1870" s="641" t="str">
        <f t="shared" ca="1" si="208"/>
        <v/>
      </c>
      <c r="ES1870" s="641"/>
      <c r="ET1870" s="641" t="str">
        <f t="shared" ca="1" si="209"/>
        <v/>
      </c>
      <c r="EU1870" s="641"/>
      <c r="EW1870" s="136" t="str">
        <f t="shared" ca="1" si="210"/>
        <v/>
      </c>
      <c r="EX1870" s="641" t="str">
        <f t="shared" ca="1" si="211"/>
        <v/>
      </c>
      <c r="EY1870" s="641"/>
      <c r="EZ1870" s="641" t="str">
        <f t="shared" ca="1" si="212"/>
        <v/>
      </c>
      <c r="FA1870" s="641"/>
      <c r="FB1870" s="641" t="str">
        <f t="shared" ca="1" si="213"/>
        <v/>
      </c>
      <c r="FC1870" s="641"/>
      <c r="FD1870" s="641" t="str">
        <f t="shared" ca="1" si="214"/>
        <v/>
      </c>
      <c r="FE1870" s="641"/>
      <c r="FG1870" s="136" t="str">
        <f t="shared" ca="1" si="215"/>
        <v/>
      </c>
      <c r="FH1870" s="641" t="str">
        <f t="shared" ca="1" si="216"/>
        <v/>
      </c>
      <c r="FI1870" s="641"/>
      <c r="FJ1870" s="641" t="str">
        <f t="shared" ca="1" si="217"/>
        <v/>
      </c>
      <c r="FK1870" s="641"/>
      <c r="FL1870" s="641" t="str">
        <f t="shared" ca="1" si="218"/>
        <v/>
      </c>
      <c r="FM1870" s="641"/>
      <c r="FN1870" s="641" t="str">
        <f t="shared" ca="1" si="219"/>
        <v/>
      </c>
      <c r="FO1870" s="641"/>
    </row>
    <row r="1871" spans="1:171" hidden="1">
      <c r="A1871" s="19">
        <v>62</v>
      </c>
      <c r="B1871" s="19" t="str">
        <f ca="1">IF(ISERROR(INDEX(WS,ROWS($A$1810:$A1871))),"",MID(INDEX(WS,ROWS($A$1810:$A1871)), FIND("]",INDEX(WS,ROWS($A$1810:$A1871)))+1,32))&amp;T(NOW())</f>
        <v/>
      </c>
      <c r="C1871" s="136" t="str">
        <f t="shared" ca="1" si="220"/>
        <v/>
      </c>
      <c r="D1871" s="641" t="str">
        <f t="shared" ca="1" si="129"/>
        <v/>
      </c>
      <c r="E1871" s="641"/>
      <c r="F1871" s="641" t="str">
        <f t="shared" ca="1" si="130"/>
        <v/>
      </c>
      <c r="G1871" s="641"/>
      <c r="H1871" s="641" t="str">
        <f t="shared" ca="1" si="131"/>
        <v/>
      </c>
      <c r="I1871" s="641"/>
      <c r="J1871" s="641" t="str">
        <f t="shared" ca="1" si="132"/>
        <v/>
      </c>
      <c r="K1871" s="641"/>
      <c r="L1871" s="210"/>
      <c r="M1871" s="136" t="str">
        <f t="shared" ca="1" si="134"/>
        <v/>
      </c>
      <c r="N1871" s="641" t="str">
        <f t="shared" ca="1" si="135"/>
        <v/>
      </c>
      <c r="O1871" s="641"/>
      <c r="P1871" s="641" t="str">
        <f t="shared" ca="1" si="136"/>
        <v/>
      </c>
      <c r="Q1871" s="641"/>
      <c r="R1871" s="641" t="str">
        <f t="shared" ca="1" si="137"/>
        <v/>
      </c>
      <c r="S1871" s="641"/>
      <c r="T1871" s="641" t="str">
        <f t="shared" ca="1" si="138"/>
        <v/>
      </c>
      <c r="U1871" s="641"/>
      <c r="V1871" s="19" t="str">
        <f t="shared" ca="1" si="139"/>
        <v/>
      </c>
      <c r="W1871" s="136" t="str">
        <f t="shared" ca="1" si="140"/>
        <v/>
      </c>
      <c r="X1871" s="641" t="str">
        <f t="shared" ca="1" si="141"/>
        <v/>
      </c>
      <c r="Y1871" s="641"/>
      <c r="Z1871" s="641" t="str">
        <f t="shared" ca="1" si="142"/>
        <v/>
      </c>
      <c r="AA1871" s="641"/>
      <c r="AB1871" s="641" t="str">
        <f t="shared" ca="1" si="143"/>
        <v/>
      </c>
      <c r="AC1871" s="641"/>
      <c r="AD1871" s="641" t="str">
        <f t="shared" ca="1" si="144"/>
        <v/>
      </c>
      <c r="AE1871" s="641"/>
      <c r="AF1871" s="19" t="str">
        <f t="shared" ca="1" si="145"/>
        <v/>
      </c>
      <c r="AG1871" s="136" t="str">
        <f t="shared" ca="1" si="146"/>
        <v/>
      </c>
      <c r="AH1871" s="641" t="str">
        <f t="shared" ca="1" si="147"/>
        <v/>
      </c>
      <c r="AI1871" s="641"/>
      <c r="AJ1871" s="641" t="str">
        <f t="shared" ca="1" si="148"/>
        <v/>
      </c>
      <c r="AK1871" s="641"/>
      <c r="AL1871" s="641" t="str">
        <f t="shared" ca="1" si="149"/>
        <v/>
      </c>
      <c r="AM1871" s="641"/>
      <c r="AN1871" s="641" t="str">
        <f t="shared" ca="1" si="150"/>
        <v/>
      </c>
      <c r="AO1871" s="641"/>
      <c r="AP1871" s="19" t="str">
        <f t="shared" ca="1" si="151"/>
        <v/>
      </c>
      <c r="AQ1871" s="136" t="str">
        <f t="shared" ca="1" si="152"/>
        <v/>
      </c>
      <c r="AR1871" s="641" t="str">
        <f t="shared" ca="1" si="153"/>
        <v/>
      </c>
      <c r="AS1871" s="641"/>
      <c r="AT1871" s="641" t="str">
        <f t="shared" ca="1" si="154"/>
        <v/>
      </c>
      <c r="AU1871" s="641"/>
      <c r="AV1871" s="641" t="str">
        <f t="shared" ca="1" si="155"/>
        <v/>
      </c>
      <c r="AW1871" s="641"/>
      <c r="AX1871" s="641" t="str">
        <f t="shared" ca="1" si="156"/>
        <v/>
      </c>
      <c r="AY1871" s="641"/>
      <c r="AZ1871" s="19" t="str">
        <f t="shared" ca="1" si="157"/>
        <v/>
      </c>
      <c r="BA1871" s="136" t="str">
        <f t="shared" ca="1" si="158"/>
        <v/>
      </c>
      <c r="BB1871" s="641" t="str">
        <f t="shared" ca="1" si="159"/>
        <v/>
      </c>
      <c r="BC1871" s="641"/>
      <c r="BD1871" s="641" t="str">
        <f t="shared" ca="1" si="160"/>
        <v/>
      </c>
      <c r="BE1871" s="641"/>
      <c r="BF1871" s="641" t="str">
        <f t="shared" ca="1" si="161"/>
        <v/>
      </c>
      <c r="BG1871" s="641"/>
      <c r="BH1871" s="641" t="str">
        <f t="shared" ca="1" si="162"/>
        <v/>
      </c>
      <c r="BI1871" s="641"/>
      <c r="BJ1871" s="19" t="str">
        <f t="shared" ca="1" si="163"/>
        <v/>
      </c>
      <c r="BK1871" s="136" t="str">
        <f t="shared" ca="1" si="164"/>
        <v/>
      </c>
      <c r="BL1871" s="641" t="str">
        <f t="shared" ca="1" si="165"/>
        <v/>
      </c>
      <c r="BM1871" s="641"/>
      <c r="BN1871" s="641" t="str">
        <f t="shared" ca="1" si="166"/>
        <v/>
      </c>
      <c r="BO1871" s="641"/>
      <c r="BP1871" s="641" t="str">
        <f t="shared" ca="1" si="167"/>
        <v/>
      </c>
      <c r="BQ1871" s="641"/>
      <c r="BR1871" s="641" t="str">
        <f t="shared" ca="1" si="221"/>
        <v/>
      </c>
      <c r="BS1871" s="641"/>
      <c r="BT1871" s="19" t="str">
        <f t="shared" ca="1" si="169"/>
        <v/>
      </c>
      <c r="BU1871" s="136" t="str">
        <f t="shared" ca="1" si="170"/>
        <v/>
      </c>
      <c r="BV1871" s="641" t="str">
        <f t="shared" ca="1" si="171"/>
        <v/>
      </c>
      <c r="BW1871" s="641"/>
      <c r="BX1871" s="641" t="str">
        <f t="shared" ca="1" si="172"/>
        <v/>
      </c>
      <c r="BY1871" s="641"/>
      <c r="BZ1871" s="641" t="str">
        <f t="shared" ca="1" si="173"/>
        <v/>
      </c>
      <c r="CA1871" s="641"/>
      <c r="CB1871" s="641" t="str">
        <f t="shared" ca="1" si="174"/>
        <v/>
      </c>
      <c r="CC1871" s="641"/>
      <c r="CE1871" s="136" t="str">
        <f t="shared" ca="1" si="175"/>
        <v/>
      </c>
      <c r="CF1871" s="641" t="str">
        <f t="shared" ca="1" si="176"/>
        <v/>
      </c>
      <c r="CG1871" s="641"/>
      <c r="CH1871" s="641" t="str">
        <f t="shared" ca="1" si="177"/>
        <v/>
      </c>
      <c r="CI1871" s="641"/>
      <c r="CJ1871" s="641" t="str">
        <f t="shared" ca="1" si="178"/>
        <v/>
      </c>
      <c r="CK1871" s="641"/>
      <c r="CL1871" s="641" t="str">
        <f t="shared" ca="1" si="179"/>
        <v/>
      </c>
      <c r="CM1871" s="641"/>
      <c r="CO1871" s="136" t="str">
        <f t="shared" ca="1" si="180"/>
        <v/>
      </c>
      <c r="CP1871" s="641" t="str">
        <f t="shared" ca="1" si="181"/>
        <v/>
      </c>
      <c r="CQ1871" s="641"/>
      <c r="CR1871" s="641" t="str">
        <f t="shared" ca="1" si="182"/>
        <v/>
      </c>
      <c r="CS1871" s="641"/>
      <c r="CT1871" s="641" t="str">
        <f t="shared" ca="1" si="183"/>
        <v/>
      </c>
      <c r="CU1871" s="641"/>
      <c r="CV1871" s="641" t="str">
        <f t="shared" ca="1" si="184"/>
        <v/>
      </c>
      <c r="CW1871" s="641"/>
      <c r="CY1871" s="136" t="str">
        <f t="shared" ca="1" si="185"/>
        <v/>
      </c>
      <c r="CZ1871" s="641" t="str">
        <f t="shared" ca="1" si="186"/>
        <v/>
      </c>
      <c r="DA1871" s="641"/>
      <c r="DB1871" s="641" t="str">
        <f t="shared" ca="1" si="187"/>
        <v/>
      </c>
      <c r="DC1871" s="641"/>
      <c r="DD1871" s="641" t="str">
        <f t="shared" ca="1" si="188"/>
        <v/>
      </c>
      <c r="DE1871" s="641"/>
      <c r="DF1871" s="641" t="str">
        <f t="shared" ca="1" si="189"/>
        <v/>
      </c>
      <c r="DG1871" s="641"/>
      <c r="DI1871" s="136" t="str">
        <f t="shared" ca="1" si="190"/>
        <v/>
      </c>
      <c r="DJ1871" s="641" t="str">
        <f t="shared" ca="1" si="191"/>
        <v/>
      </c>
      <c r="DK1871" s="641"/>
      <c r="DL1871" s="641" t="str">
        <f t="shared" ca="1" si="192"/>
        <v/>
      </c>
      <c r="DM1871" s="641"/>
      <c r="DN1871" s="641" t="str">
        <f t="shared" ca="1" si="193"/>
        <v/>
      </c>
      <c r="DO1871" s="641"/>
      <c r="DP1871" s="641" t="str">
        <f t="shared" ca="1" si="194"/>
        <v/>
      </c>
      <c r="DQ1871" s="641"/>
      <c r="DS1871" s="136" t="str">
        <f t="shared" ca="1" si="195"/>
        <v/>
      </c>
      <c r="DT1871" s="641" t="str">
        <f t="shared" ca="1" si="196"/>
        <v/>
      </c>
      <c r="DU1871" s="641"/>
      <c r="DV1871" s="641" t="str">
        <f t="shared" ca="1" si="197"/>
        <v/>
      </c>
      <c r="DW1871" s="641"/>
      <c r="DX1871" s="641" t="str">
        <f t="shared" ca="1" si="198"/>
        <v/>
      </c>
      <c r="DY1871" s="641"/>
      <c r="DZ1871" s="641" t="str">
        <f t="shared" ca="1" si="199"/>
        <v/>
      </c>
      <c r="EA1871" s="641"/>
      <c r="EC1871" s="136" t="str">
        <f t="shared" ca="1" si="200"/>
        <v/>
      </c>
      <c r="ED1871" s="641" t="str">
        <f t="shared" ca="1" si="201"/>
        <v/>
      </c>
      <c r="EE1871" s="641"/>
      <c r="EF1871" s="641" t="str">
        <f t="shared" ca="1" si="202"/>
        <v/>
      </c>
      <c r="EG1871" s="641"/>
      <c r="EH1871" s="641" t="str">
        <f t="shared" ca="1" si="203"/>
        <v/>
      </c>
      <c r="EI1871" s="641"/>
      <c r="EJ1871" s="641" t="str">
        <f t="shared" ca="1" si="204"/>
        <v/>
      </c>
      <c r="EK1871" s="641"/>
      <c r="EM1871" s="136" t="str">
        <f t="shared" ca="1" si="205"/>
        <v/>
      </c>
      <c r="EN1871" s="641" t="str">
        <f t="shared" ca="1" si="206"/>
        <v/>
      </c>
      <c r="EO1871" s="641"/>
      <c r="EP1871" s="641" t="str">
        <f t="shared" ca="1" si="207"/>
        <v/>
      </c>
      <c r="EQ1871" s="641"/>
      <c r="ER1871" s="641" t="str">
        <f t="shared" ca="1" si="208"/>
        <v/>
      </c>
      <c r="ES1871" s="641"/>
      <c r="ET1871" s="641" t="str">
        <f t="shared" ca="1" si="209"/>
        <v/>
      </c>
      <c r="EU1871" s="641"/>
      <c r="EW1871" s="136" t="str">
        <f t="shared" ca="1" si="210"/>
        <v/>
      </c>
      <c r="EX1871" s="641" t="str">
        <f t="shared" ca="1" si="211"/>
        <v/>
      </c>
      <c r="EY1871" s="641"/>
      <c r="EZ1871" s="641" t="str">
        <f t="shared" ca="1" si="212"/>
        <v/>
      </c>
      <c r="FA1871" s="641"/>
      <c r="FB1871" s="641" t="str">
        <f t="shared" ca="1" si="213"/>
        <v/>
      </c>
      <c r="FC1871" s="641"/>
      <c r="FD1871" s="641" t="str">
        <f t="shared" ca="1" si="214"/>
        <v/>
      </c>
      <c r="FE1871" s="641"/>
      <c r="FG1871" s="136" t="str">
        <f t="shared" ca="1" si="215"/>
        <v/>
      </c>
      <c r="FH1871" s="641" t="str">
        <f t="shared" ca="1" si="216"/>
        <v/>
      </c>
      <c r="FI1871" s="641"/>
      <c r="FJ1871" s="641" t="str">
        <f t="shared" ca="1" si="217"/>
        <v/>
      </c>
      <c r="FK1871" s="641"/>
      <c r="FL1871" s="641" t="str">
        <f t="shared" ca="1" si="218"/>
        <v/>
      </c>
      <c r="FM1871" s="641"/>
      <c r="FN1871" s="641" t="str">
        <f t="shared" ca="1" si="219"/>
        <v/>
      </c>
      <c r="FO1871" s="641"/>
    </row>
    <row r="1872" spans="1:171" hidden="1">
      <c r="A1872" s="19">
        <v>63</v>
      </c>
      <c r="B1872" s="19" t="str">
        <f ca="1">IF(ISERROR(INDEX(WS,ROWS($A$1810:$A1872))),"",MID(INDEX(WS,ROWS($A$1810:$A1872)), FIND("]",INDEX(WS,ROWS($A$1810:$A1872)))+1,32))&amp;T(NOW())</f>
        <v/>
      </c>
      <c r="C1872" s="136" t="str">
        <f t="shared" ca="1" si="220"/>
        <v/>
      </c>
      <c r="D1872" s="641" t="str">
        <f t="shared" ca="1" si="129"/>
        <v/>
      </c>
      <c r="E1872" s="641"/>
      <c r="F1872" s="641" t="str">
        <f t="shared" ca="1" si="130"/>
        <v/>
      </c>
      <c r="G1872" s="641"/>
      <c r="H1872" s="641" t="str">
        <f t="shared" ca="1" si="131"/>
        <v/>
      </c>
      <c r="I1872" s="641"/>
      <c r="J1872" s="641" t="str">
        <f t="shared" ca="1" si="132"/>
        <v/>
      </c>
      <c r="K1872" s="641"/>
      <c r="L1872" s="210"/>
      <c r="M1872" s="136" t="str">
        <f t="shared" ca="1" si="134"/>
        <v/>
      </c>
      <c r="N1872" s="641" t="str">
        <f t="shared" ca="1" si="135"/>
        <v/>
      </c>
      <c r="O1872" s="641"/>
      <c r="P1872" s="641" t="str">
        <f t="shared" ca="1" si="136"/>
        <v/>
      </c>
      <c r="Q1872" s="641"/>
      <c r="R1872" s="641" t="str">
        <f t="shared" ca="1" si="137"/>
        <v/>
      </c>
      <c r="S1872" s="641"/>
      <c r="T1872" s="641" t="str">
        <f t="shared" ca="1" si="138"/>
        <v/>
      </c>
      <c r="U1872" s="641"/>
      <c r="V1872" s="19" t="str">
        <f t="shared" ca="1" si="139"/>
        <v/>
      </c>
      <c r="W1872" s="136" t="str">
        <f t="shared" ca="1" si="140"/>
        <v/>
      </c>
      <c r="X1872" s="641" t="str">
        <f t="shared" ca="1" si="141"/>
        <v/>
      </c>
      <c r="Y1872" s="641"/>
      <c r="Z1872" s="641" t="str">
        <f t="shared" ca="1" si="142"/>
        <v/>
      </c>
      <c r="AA1872" s="641"/>
      <c r="AB1872" s="641" t="str">
        <f t="shared" ca="1" si="143"/>
        <v/>
      </c>
      <c r="AC1872" s="641"/>
      <c r="AD1872" s="641" t="str">
        <f t="shared" ca="1" si="144"/>
        <v/>
      </c>
      <c r="AE1872" s="641"/>
      <c r="AF1872" s="19" t="str">
        <f t="shared" ca="1" si="145"/>
        <v/>
      </c>
      <c r="AG1872" s="136" t="str">
        <f t="shared" ca="1" si="146"/>
        <v/>
      </c>
      <c r="AH1872" s="641" t="str">
        <f t="shared" ca="1" si="147"/>
        <v/>
      </c>
      <c r="AI1872" s="641"/>
      <c r="AJ1872" s="641" t="str">
        <f t="shared" ca="1" si="148"/>
        <v/>
      </c>
      <c r="AK1872" s="641"/>
      <c r="AL1872" s="641" t="str">
        <f t="shared" ca="1" si="149"/>
        <v/>
      </c>
      <c r="AM1872" s="641"/>
      <c r="AN1872" s="641" t="str">
        <f t="shared" ca="1" si="150"/>
        <v/>
      </c>
      <c r="AO1872" s="641"/>
      <c r="AP1872" s="19" t="str">
        <f t="shared" ca="1" si="151"/>
        <v/>
      </c>
      <c r="AQ1872" s="136" t="str">
        <f t="shared" ca="1" si="152"/>
        <v/>
      </c>
      <c r="AR1872" s="641" t="str">
        <f t="shared" ca="1" si="153"/>
        <v/>
      </c>
      <c r="AS1872" s="641"/>
      <c r="AT1872" s="641" t="str">
        <f t="shared" ca="1" si="154"/>
        <v/>
      </c>
      <c r="AU1872" s="641"/>
      <c r="AV1872" s="641" t="str">
        <f t="shared" ca="1" si="155"/>
        <v/>
      </c>
      <c r="AW1872" s="641"/>
      <c r="AX1872" s="641" t="str">
        <f t="shared" ca="1" si="156"/>
        <v/>
      </c>
      <c r="AY1872" s="641"/>
      <c r="AZ1872" s="19" t="str">
        <f t="shared" ca="1" si="157"/>
        <v/>
      </c>
      <c r="BA1872" s="136" t="str">
        <f t="shared" ca="1" si="158"/>
        <v/>
      </c>
      <c r="BB1872" s="641" t="str">
        <f t="shared" ca="1" si="159"/>
        <v/>
      </c>
      <c r="BC1872" s="641"/>
      <c r="BD1872" s="641" t="str">
        <f t="shared" ca="1" si="160"/>
        <v/>
      </c>
      <c r="BE1872" s="641"/>
      <c r="BF1872" s="641" t="str">
        <f t="shared" ca="1" si="161"/>
        <v/>
      </c>
      <c r="BG1872" s="641"/>
      <c r="BH1872" s="641" t="str">
        <f t="shared" ca="1" si="162"/>
        <v/>
      </c>
      <c r="BI1872" s="641"/>
      <c r="BJ1872" s="19" t="str">
        <f t="shared" ca="1" si="163"/>
        <v/>
      </c>
      <c r="BK1872" s="136" t="str">
        <f t="shared" ca="1" si="164"/>
        <v/>
      </c>
      <c r="BL1872" s="641" t="str">
        <f t="shared" ca="1" si="165"/>
        <v/>
      </c>
      <c r="BM1872" s="641"/>
      <c r="BN1872" s="641" t="str">
        <f t="shared" ca="1" si="166"/>
        <v/>
      </c>
      <c r="BO1872" s="641"/>
      <c r="BP1872" s="641" t="str">
        <f t="shared" ca="1" si="167"/>
        <v/>
      </c>
      <c r="BQ1872" s="641"/>
      <c r="BR1872" s="641" t="str">
        <f t="shared" ca="1" si="221"/>
        <v/>
      </c>
      <c r="BS1872" s="641"/>
      <c r="BT1872" s="19" t="str">
        <f t="shared" ca="1" si="169"/>
        <v/>
      </c>
      <c r="BU1872" s="136" t="str">
        <f t="shared" ca="1" si="170"/>
        <v/>
      </c>
      <c r="BV1872" s="641" t="str">
        <f t="shared" ca="1" si="171"/>
        <v/>
      </c>
      <c r="BW1872" s="641"/>
      <c r="BX1872" s="641" t="str">
        <f t="shared" ca="1" si="172"/>
        <v/>
      </c>
      <c r="BY1872" s="641"/>
      <c r="BZ1872" s="641" t="str">
        <f t="shared" ca="1" si="173"/>
        <v/>
      </c>
      <c r="CA1872" s="641"/>
      <c r="CB1872" s="641" t="str">
        <f t="shared" ca="1" si="174"/>
        <v/>
      </c>
      <c r="CC1872" s="641"/>
      <c r="CE1872" s="136" t="str">
        <f t="shared" ca="1" si="175"/>
        <v/>
      </c>
      <c r="CF1872" s="641" t="str">
        <f t="shared" ca="1" si="176"/>
        <v/>
      </c>
      <c r="CG1872" s="641"/>
      <c r="CH1872" s="641" t="str">
        <f t="shared" ca="1" si="177"/>
        <v/>
      </c>
      <c r="CI1872" s="641"/>
      <c r="CJ1872" s="641" t="str">
        <f t="shared" ca="1" si="178"/>
        <v/>
      </c>
      <c r="CK1872" s="641"/>
      <c r="CL1872" s="641" t="str">
        <f t="shared" ca="1" si="179"/>
        <v/>
      </c>
      <c r="CM1872" s="641"/>
      <c r="CO1872" s="136" t="str">
        <f t="shared" ca="1" si="180"/>
        <v/>
      </c>
      <c r="CP1872" s="641" t="str">
        <f t="shared" ca="1" si="181"/>
        <v/>
      </c>
      <c r="CQ1872" s="641"/>
      <c r="CR1872" s="641" t="str">
        <f t="shared" ca="1" si="182"/>
        <v/>
      </c>
      <c r="CS1872" s="641"/>
      <c r="CT1872" s="641" t="str">
        <f t="shared" ca="1" si="183"/>
        <v/>
      </c>
      <c r="CU1872" s="641"/>
      <c r="CV1872" s="641" t="str">
        <f t="shared" ca="1" si="184"/>
        <v/>
      </c>
      <c r="CW1872" s="641"/>
      <c r="CY1872" s="136" t="str">
        <f t="shared" ca="1" si="185"/>
        <v/>
      </c>
      <c r="CZ1872" s="641" t="str">
        <f t="shared" ca="1" si="186"/>
        <v/>
      </c>
      <c r="DA1872" s="641"/>
      <c r="DB1872" s="641" t="str">
        <f t="shared" ca="1" si="187"/>
        <v/>
      </c>
      <c r="DC1872" s="641"/>
      <c r="DD1872" s="641" t="str">
        <f t="shared" ca="1" si="188"/>
        <v/>
      </c>
      <c r="DE1872" s="641"/>
      <c r="DF1872" s="641" t="str">
        <f t="shared" ca="1" si="189"/>
        <v/>
      </c>
      <c r="DG1872" s="641"/>
      <c r="DI1872" s="136" t="str">
        <f t="shared" ca="1" si="190"/>
        <v/>
      </c>
      <c r="DJ1872" s="641" t="str">
        <f t="shared" ca="1" si="191"/>
        <v/>
      </c>
      <c r="DK1872" s="641"/>
      <c r="DL1872" s="641" t="str">
        <f t="shared" ca="1" si="192"/>
        <v/>
      </c>
      <c r="DM1872" s="641"/>
      <c r="DN1872" s="641" t="str">
        <f t="shared" ca="1" si="193"/>
        <v/>
      </c>
      <c r="DO1872" s="641"/>
      <c r="DP1872" s="641" t="str">
        <f t="shared" ca="1" si="194"/>
        <v/>
      </c>
      <c r="DQ1872" s="641"/>
      <c r="DS1872" s="136" t="str">
        <f t="shared" ca="1" si="195"/>
        <v/>
      </c>
      <c r="DT1872" s="641" t="str">
        <f t="shared" ca="1" si="196"/>
        <v/>
      </c>
      <c r="DU1872" s="641"/>
      <c r="DV1872" s="641" t="str">
        <f t="shared" ca="1" si="197"/>
        <v/>
      </c>
      <c r="DW1872" s="641"/>
      <c r="DX1872" s="641" t="str">
        <f t="shared" ca="1" si="198"/>
        <v/>
      </c>
      <c r="DY1872" s="641"/>
      <c r="DZ1872" s="641" t="str">
        <f t="shared" ca="1" si="199"/>
        <v/>
      </c>
      <c r="EA1872" s="641"/>
      <c r="EC1872" s="136" t="str">
        <f t="shared" ca="1" si="200"/>
        <v/>
      </c>
      <c r="ED1872" s="641" t="str">
        <f t="shared" ca="1" si="201"/>
        <v/>
      </c>
      <c r="EE1872" s="641"/>
      <c r="EF1872" s="641" t="str">
        <f t="shared" ca="1" si="202"/>
        <v/>
      </c>
      <c r="EG1872" s="641"/>
      <c r="EH1872" s="641" t="str">
        <f t="shared" ca="1" si="203"/>
        <v/>
      </c>
      <c r="EI1872" s="641"/>
      <c r="EJ1872" s="641" t="str">
        <f t="shared" ca="1" si="204"/>
        <v/>
      </c>
      <c r="EK1872" s="641"/>
      <c r="EM1872" s="136" t="str">
        <f t="shared" ca="1" si="205"/>
        <v/>
      </c>
      <c r="EN1872" s="641" t="str">
        <f t="shared" ca="1" si="206"/>
        <v/>
      </c>
      <c r="EO1872" s="641"/>
      <c r="EP1872" s="641" t="str">
        <f t="shared" ca="1" si="207"/>
        <v/>
      </c>
      <c r="EQ1872" s="641"/>
      <c r="ER1872" s="641" t="str">
        <f t="shared" ca="1" si="208"/>
        <v/>
      </c>
      <c r="ES1872" s="641"/>
      <c r="ET1872" s="641" t="str">
        <f t="shared" ca="1" si="209"/>
        <v/>
      </c>
      <c r="EU1872" s="641"/>
      <c r="EW1872" s="136" t="str">
        <f t="shared" ca="1" si="210"/>
        <v/>
      </c>
      <c r="EX1872" s="641" t="str">
        <f t="shared" ca="1" si="211"/>
        <v/>
      </c>
      <c r="EY1872" s="641"/>
      <c r="EZ1872" s="641" t="str">
        <f t="shared" ca="1" si="212"/>
        <v/>
      </c>
      <c r="FA1872" s="641"/>
      <c r="FB1872" s="641" t="str">
        <f t="shared" ca="1" si="213"/>
        <v/>
      </c>
      <c r="FC1872" s="641"/>
      <c r="FD1872" s="641" t="str">
        <f t="shared" ca="1" si="214"/>
        <v/>
      </c>
      <c r="FE1872" s="641"/>
      <c r="FG1872" s="136" t="str">
        <f t="shared" ca="1" si="215"/>
        <v/>
      </c>
      <c r="FH1872" s="641" t="str">
        <f t="shared" ca="1" si="216"/>
        <v/>
      </c>
      <c r="FI1872" s="641"/>
      <c r="FJ1872" s="641" t="str">
        <f t="shared" ca="1" si="217"/>
        <v/>
      </c>
      <c r="FK1872" s="641"/>
      <c r="FL1872" s="641" t="str">
        <f t="shared" ca="1" si="218"/>
        <v/>
      </c>
      <c r="FM1872" s="641"/>
      <c r="FN1872" s="641" t="str">
        <f t="shared" ca="1" si="219"/>
        <v/>
      </c>
      <c r="FO1872" s="641"/>
    </row>
    <row r="1873" spans="1:171" hidden="1">
      <c r="A1873" s="19">
        <v>64</v>
      </c>
      <c r="B1873" s="19" t="str">
        <f ca="1">IF(ISERROR(INDEX(WS,ROWS($A$1810:$A1873))),"",MID(INDEX(WS,ROWS($A$1810:$A1873)), FIND("]",INDEX(WS,ROWS($A$1810:$A1873)))+1,32))&amp;T(NOW())</f>
        <v/>
      </c>
      <c r="C1873" s="136" t="str">
        <f t="shared" ca="1" si="220"/>
        <v/>
      </c>
      <c r="D1873" s="641" t="str">
        <f t="shared" ca="1" si="129"/>
        <v/>
      </c>
      <c r="E1873" s="641"/>
      <c r="F1873" s="641" t="str">
        <f t="shared" ca="1" si="130"/>
        <v/>
      </c>
      <c r="G1873" s="641"/>
      <c r="H1873" s="641" t="str">
        <f t="shared" ca="1" si="131"/>
        <v/>
      </c>
      <c r="I1873" s="641"/>
      <c r="J1873" s="641" t="str">
        <f t="shared" ca="1" si="132"/>
        <v/>
      </c>
      <c r="K1873" s="641"/>
      <c r="L1873" s="210"/>
      <c r="M1873" s="136" t="str">
        <f t="shared" ca="1" si="134"/>
        <v/>
      </c>
      <c r="N1873" s="641" t="str">
        <f t="shared" ca="1" si="135"/>
        <v/>
      </c>
      <c r="O1873" s="641"/>
      <c r="P1873" s="641" t="str">
        <f t="shared" ca="1" si="136"/>
        <v/>
      </c>
      <c r="Q1873" s="641"/>
      <c r="R1873" s="641" t="str">
        <f t="shared" ca="1" si="137"/>
        <v/>
      </c>
      <c r="S1873" s="641"/>
      <c r="T1873" s="641" t="str">
        <f t="shared" ca="1" si="138"/>
        <v/>
      </c>
      <c r="U1873" s="641"/>
      <c r="V1873" s="19" t="str">
        <f t="shared" ca="1" si="139"/>
        <v/>
      </c>
      <c r="W1873" s="136" t="str">
        <f t="shared" ca="1" si="140"/>
        <v/>
      </c>
      <c r="X1873" s="641" t="str">
        <f t="shared" ca="1" si="141"/>
        <v/>
      </c>
      <c r="Y1873" s="641"/>
      <c r="Z1873" s="641" t="str">
        <f t="shared" ca="1" si="142"/>
        <v/>
      </c>
      <c r="AA1873" s="641"/>
      <c r="AB1873" s="641" t="str">
        <f t="shared" ca="1" si="143"/>
        <v/>
      </c>
      <c r="AC1873" s="641"/>
      <c r="AD1873" s="641" t="str">
        <f t="shared" ca="1" si="144"/>
        <v/>
      </c>
      <c r="AE1873" s="641"/>
      <c r="AF1873" s="19" t="str">
        <f t="shared" ca="1" si="145"/>
        <v/>
      </c>
      <c r="AG1873" s="136" t="str">
        <f t="shared" ca="1" si="146"/>
        <v/>
      </c>
      <c r="AH1873" s="641" t="str">
        <f t="shared" ca="1" si="147"/>
        <v/>
      </c>
      <c r="AI1873" s="641"/>
      <c r="AJ1873" s="641" t="str">
        <f t="shared" ca="1" si="148"/>
        <v/>
      </c>
      <c r="AK1873" s="641"/>
      <c r="AL1873" s="641" t="str">
        <f t="shared" ca="1" si="149"/>
        <v/>
      </c>
      <c r="AM1873" s="641"/>
      <c r="AN1873" s="641" t="str">
        <f t="shared" ca="1" si="150"/>
        <v/>
      </c>
      <c r="AO1873" s="641"/>
      <c r="AP1873" s="19" t="str">
        <f t="shared" ca="1" si="151"/>
        <v/>
      </c>
      <c r="AQ1873" s="136" t="str">
        <f t="shared" ca="1" si="152"/>
        <v/>
      </c>
      <c r="AR1873" s="641" t="str">
        <f t="shared" ca="1" si="153"/>
        <v/>
      </c>
      <c r="AS1873" s="641"/>
      <c r="AT1873" s="641" t="str">
        <f t="shared" ca="1" si="154"/>
        <v/>
      </c>
      <c r="AU1873" s="641"/>
      <c r="AV1873" s="641" t="str">
        <f t="shared" ca="1" si="155"/>
        <v/>
      </c>
      <c r="AW1873" s="641"/>
      <c r="AX1873" s="641" t="str">
        <f t="shared" ca="1" si="156"/>
        <v/>
      </c>
      <c r="AY1873" s="641"/>
      <c r="AZ1873" s="19" t="str">
        <f t="shared" ca="1" si="157"/>
        <v/>
      </c>
      <c r="BA1873" s="136" t="str">
        <f t="shared" ca="1" si="158"/>
        <v/>
      </c>
      <c r="BB1873" s="641" t="str">
        <f t="shared" ca="1" si="159"/>
        <v/>
      </c>
      <c r="BC1873" s="641"/>
      <c r="BD1873" s="641" t="str">
        <f t="shared" ca="1" si="160"/>
        <v/>
      </c>
      <c r="BE1873" s="641"/>
      <c r="BF1873" s="641" t="str">
        <f t="shared" ca="1" si="161"/>
        <v/>
      </c>
      <c r="BG1873" s="641"/>
      <c r="BH1873" s="641" t="str">
        <f t="shared" ca="1" si="162"/>
        <v/>
      </c>
      <c r="BI1873" s="641"/>
      <c r="BJ1873" s="19" t="str">
        <f t="shared" ca="1" si="163"/>
        <v/>
      </c>
      <c r="BK1873" s="136" t="str">
        <f t="shared" ca="1" si="164"/>
        <v/>
      </c>
      <c r="BL1873" s="641" t="str">
        <f t="shared" ca="1" si="165"/>
        <v/>
      </c>
      <c r="BM1873" s="641"/>
      <c r="BN1873" s="641" t="str">
        <f t="shared" ca="1" si="166"/>
        <v/>
      </c>
      <c r="BO1873" s="641"/>
      <c r="BP1873" s="641" t="str">
        <f t="shared" ca="1" si="167"/>
        <v/>
      </c>
      <c r="BQ1873" s="641"/>
      <c r="BR1873" s="641" t="str">
        <f t="shared" ca="1" si="221"/>
        <v/>
      </c>
      <c r="BS1873" s="641"/>
      <c r="BT1873" s="19" t="str">
        <f t="shared" ca="1" si="169"/>
        <v/>
      </c>
      <c r="BU1873" s="136" t="str">
        <f t="shared" ca="1" si="170"/>
        <v/>
      </c>
      <c r="BV1873" s="641" t="str">
        <f t="shared" ca="1" si="171"/>
        <v/>
      </c>
      <c r="BW1873" s="641"/>
      <c r="BX1873" s="641" t="str">
        <f t="shared" ca="1" si="172"/>
        <v/>
      </c>
      <c r="BY1873" s="641"/>
      <c r="BZ1873" s="641" t="str">
        <f t="shared" ca="1" si="173"/>
        <v/>
      </c>
      <c r="CA1873" s="641"/>
      <c r="CB1873" s="641" t="str">
        <f t="shared" ca="1" si="174"/>
        <v/>
      </c>
      <c r="CC1873" s="641"/>
      <c r="CE1873" s="136" t="str">
        <f t="shared" ca="1" si="175"/>
        <v/>
      </c>
      <c r="CF1873" s="641" t="str">
        <f t="shared" ca="1" si="176"/>
        <v/>
      </c>
      <c r="CG1873" s="641"/>
      <c r="CH1873" s="641" t="str">
        <f t="shared" ca="1" si="177"/>
        <v/>
      </c>
      <c r="CI1873" s="641"/>
      <c r="CJ1873" s="641" t="str">
        <f t="shared" ca="1" si="178"/>
        <v/>
      </c>
      <c r="CK1873" s="641"/>
      <c r="CL1873" s="641" t="str">
        <f t="shared" ca="1" si="179"/>
        <v/>
      </c>
      <c r="CM1873" s="641"/>
      <c r="CO1873" s="136" t="str">
        <f t="shared" ca="1" si="180"/>
        <v/>
      </c>
      <c r="CP1873" s="641" t="str">
        <f t="shared" ca="1" si="181"/>
        <v/>
      </c>
      <c r="CQ1873" s="641"/>
      <c r="CR1873" s="641" t="str">
        <f t="shared" ca="1" si="182"/>
        <v/>
      </c>
      <c r="CS1873" s="641"/>
      <c r="CT1873" s="641" t="str">
        <f t="shared" ca="1" si="183"/>
        <v/>
      </c>
      <c r="CU1873" s="641"/>
      <c r="CV1873" s="641" t="str">
        <f t="shared" ca="1" si="184"/>
        <v/>
      </c>
      <c r="CW1873" s="641"/>
      <c r="CY1873" s="136" t="str">
        <f t="shared" ca="1" si="185"/>
        <v/>
      </c>
      <c r="CZ1873" s="641" t="str">
        <f t="shared" ca="1" si="186"/>
        <v/>
      </c>
      <c r="DA1873" s="641"/>
      <c r="DB1873" s="641" t="str">
        <f t="shared" ca="1" si="187"/>
        <v/>
      </c>
      <c r="DC1873" s="641"/>
      <c r="DD1873" s="641" t="str">
        <f t="shared" ca="1" si="188"/>
        <v/>
      </c>
      <c r="DE1873" s="641"/>
      <c r="DF1873" s="641" t="str">
        <f t="shared" ca="1" si="189"/>
        <v/>
      </c>
      <c r="DG1873" s="641"/>
      <c r="DI1873" s="136" t="str">
        <f t="shared" ca="1" si="190"/>
        <v/>
      </c>
      <c r="DJ1873" s="641" t="str">
        <f t="shared" ca="1" si="191"/>
        <v/>
      </c>
      <c r="DK1873" s="641"/>
      <c r="DL1873" s="641" t="str">
        <f t="shared" ca="1" si="192"/>
        <v/>
      </c>
      <c r="DM1873" s="641"/>
      <c r="DN1873" s="641" t="str">
        <f t="shared" ca="1" si="193"/>
        <v/>
      </c>
      <c r="DO1873" s="641"/>
      <c r="DP1873" s="641" t="str">
        <f t="shared" ca="1" si="194"/>
        <v/>
      </c>
      <c r="DQ1873" s="641"/>
      <c r="DS1873" s="136" t="str">
        <f t="shared" ca="1" si="195"/>
        <v/>
      </c>
      <c r="DT1873" s="641" t="str">
        <f t="shared" ca="1" si="196"/>
        <v/>
      </c>
      <c r="DU1873" s="641"/>
      <c r="DV1873" s="641" t="str">
        <f t="shared" ca="1" si="197"/>
        <v/>
      </c>
      <c r="DW1873" s="641"/>
      <c r="DX1873" s="641" t="str">
        <f t="shared" ca="1" si="198"/>
        <v/>
      </c>
      <c r="DY1873" s="641"/>
      <c r="DZ1873" s="641" t="str">
        <f t="shared" ca="1" si="199"/>
        <v/>
      </c>
      <c r="EA1873" s="641"/>
      <c r="EC1873" s="136" t="str">
        <f t="shared" ca="1" si="200"/>
        <v/>
      </c>
      <c r="ED1873" s="641" t="str">
        <f t="shared" ca="1" si="201"/>
        <v/>
      </c>
      <c r="EE1873" s="641"/>
      <c r="EF1873" s="641" t="str">
        <f t="shared" ca="1" si="202"/>
        <v/>
      </c>
      <c r="EG1873" s="641"/>
      <c r="EH1873" s="641" t="str">
        <f t="shared" ca="1" si="203"/>
        <v/>
      </c>
      <c r="EI1873" s="641"/>
      <c r="EJ1873" s="641" t="str">
        <f t="shared" ca="1" si="204"/>
        <v/>
      </c>
      <c r="EK1873" s="641"/>
      <c r="EM1873" s="136" t="str">
        <f t="shared" ca="1" si="205"/>
        <v/>
      </c>
      <c r="EN1873" s="641" t="str">
        <f t="shared" ca="1" si="206"/>
        <v/>
      </c>
      <c r="EO1873" s="641"/>
      <c r="EP1873" s="641" t="str">
        <f t="shared" ca="1" si="207"/>
        <v/>
      </c>
      <c r="EQ1873" s="641"/>
      <c r="ER1873" s="641" t="str">
        <f t="shared" ca="1" si="208"/>
        <v/>
      </c>
      <c r="ES1873" s="641"/>
      <c r="ET1873" s="641" t="str">
        <f t="shared" ca="1" si="209"/>
        <v/>
      </c>
      <c r="EU1873" s="641"/>
      <c r="EW1873" s="136" t="str">
        <f t="shared" ca="1" si="210"/>
        <v/>
      </c>
      <c r="EX1873" s="641" t="str">
        <f t="shared" ca="1" si="211"/>
        <v/>
      </c>
      <c r="EY1873" s="641"/>
      <c r="EZ1873" s="641" t="str">
        <f t="shared" ca="1" si="212"/>
        <v/>
      </c>
      <c r="FA1873" s="641"/>
      <c r="FB1873" s="641" t="str">
        <f t="shared" ca="1" si="213"/>
        <v/>
      </c>
      <c r="FC1873" s="641"/>
      <c r="FD1873" s="641" t="str">
        <f t="shared" ca="1" si="214"/>
        <v/>
      </c>
      <c r="FE1873" s="641"/>
      <c r="FG1873" s="136" t="str">
        <f t="shared" ca="1" si="215"/>
        <v/>
      </c>
      <c r="FH1873" s="641" t="str">
        <f t="shared" ca="1" si="216"/>
        <v/>
      </c>
      <c r="FI1873" s="641"/>
      <c r="FJ1873" s="641" t="str">
        <f t="shared" ca="1" si="217"/>
        <v/>
      </c>
      <c r="FK1873" s="641"/>
      <c r="FL1873" s="641" t="str">
        <f t="shared" ca="1" si="218"/>
        <v/>
      </c>
      <c r="FM1873" s="641"/>
      <c r="FN1873" s="641" t="str">
        <f t="shared" ca="1" si="219"/>
        <v/>
      </c>
      <c r="FO1873" s="641"/>
    </row>
    <row r="1874" spans="1:171" hidden="1">
      <c r="A1874" s="19">
        <v>65</v>
      </c>
      <c r="B1874" s="19" t="str">
        <f ca="1">IF(ISERROR(INDEX(WS,ROWS($A$1810:$A1874))),"",MID(INDEX(WS,ROWS($A$1810:$A1874)), FIND("]",INDEX(WS,ROWS($A$1810:$A1874)))+1,32))&amp;T(NOW())</f>
        <v/>
      </c>
      <c r="C1874" s="136" t="str">
        <f t="shared" ref="C1874:C1909" ca="1" si="222">IF($B1874&lt;&gt;"",INDIRECT("'"&amp;$B1874&amp;"'"&amp;"!y3"),"")</f>
        <v/>
      </c>
      <c r="D1874" s="641" t="str">
        <f t="shared" ca="1" si="129"/>
        <v/>
      </c>
      <c r="E1874" s="641"/>
      <c r="F1874" s="641" t="str">
        <f t="shared" ca="1" si="130"/>
        <v/>
      </c>
      <c r="G1874" s="641"/>
      <c r="H1874" s="641" t="str">
        <f t="shared" ca="1" si="131"/>
        <v/>
      </c>
      <c r="I1874" s="641"/>
      <c r="J1874" s="641" t="str">
        <f t="shared" ca="1" si="132"/>
        <v/>
      </c>
      <c r="K1874" s="641"/>
      <c r="L1874" s="210"/>
      <c r="M1874" s="136" t="str">
        <f t="shared" ca="1" si="134"/>
        <v/>
      </c>
      <c r="N1874" s="641" t="str">
        <f t="shared" ca="1" si="135"/>
        <v/>
      </c>
      <c r="O1874" s="641"/>
      <c r="P1874" s="641" t="str">
        <f t="shared" ca="1" si="136"/>
        <v/>
      </c>
      <c r="Q1874" s="641"/>
      <c r="R1874" s="641" t="str">
        <f t="shared" ca="1" si="137"/>
        <v/>
      </c>
      <c r="S1874" s="641"/>
      <c r="T1874" s="641" t="str">
        <f t="shared" ca="1" si="138"/>
        <v/>
      </c>
      <c r="U1874" s="641"/>
      <c r="V1874" s="19" t="str">
        <f t="shared" ca="1" si="139"/>
        <v/>
      </c>
      <c r="W1874" s="136" t="str">
        <f t="shared" ca="1" si="140"/>
        <v/>
      </c>
      <c r="X1874" s="641" t="str">
        <f t="shared" ca="1" si="141"/>
        <v/>
      </c>
      <c r="Y1874" s="641"/>
      <c r="Z1874" s="641" t="str">
        <f t="shared" ca="1" si="142"/>
        <v/>
      </c>
      <c r="AA1874" s="641"/>
      <c r="AB1874" s="641" t="str">
        <f t="shared" ca="1" si="143"/>
        <v/>
      </c>
      <c r="AC1874" s="641"/>
      <c r="AD1874" s="641" t="str">
        <f t="shared" ca="1" si="144"/>
        <v/>
      </c>
      <c r="AE1874" s="641"/>
      <c r="AF1874" s="19" t="str">
        <f t="shared" ca="1" si="145"/>
        <v/>
      </c>
      <c r="AG1874" s="136" t="str">
        <f t="shared" ca="1" si="146"/>
        <v/>
      </c>
      <c r="AH1874" s="641" t="str">
        <f t="shared" ca="1" si="147"/>
        <v/>
      </c>
      <c r="AI1874" s="641"/>
      <c r="AJ1874" s="641" t="str">
        <f t="shared" ca="1" si="148"/>
        <v/>
      </c>
      <c r="AK1874" s="641"/>
      <c r="AL1874" s="641" t="str">
        <f t="shared" ca="1" si="149"/>
        <v/>
      </c>
      <c r="AM1874" s="641"/>
      <c r="AN1874" s="641" t="str">
        <f t="shared" ca="1" si="150"/>
        <v/>
      </c>
      <c r="AO1874" s="641"/>
      <c r="AP1874" s="19" t="str">
        <f t="shared" ca="1" si="151"/>
        <v/>
      </c>
      <c r="AQ1874" s="136" t="str">
        <f t="shared" ca="1" si="152"/>
        <v/>
      </c>
      <c r="AR1874" s="641" t="str">
        <f t="shared" ca="1" si="153"/>
        <v/>
      </c>
      <c r="AS1874" s="641"/>
      <c r="AT1874" s="641" t="str">
        <f t="shared" ca="1" si="154"/>
        <v/>
      </c>
      <c r="AU1874" s="641"/>
      <c r="AV1874" s="641" t="str">
        <f t="shared" ca="1" si="155"/>
        <v/>
      </c>
      <c r="AW1874" s="641"/>
      <c r="AX1874" s="641" t="str">
        <f t="shared" ca="1" si="156"/>
        <v/>
      </c>
      <c r="AY1874" s="641"/>
      <c r="AZ1874" s="19" t="str">
        <f t="shared" ca="1" si="157"/>
        <v/>
      </c>
      <c r="BA1874" s="136" t="str">
        <f t="shared" ca="1" si="158"/>
        <v/>
      </c>
      <c r="BB1874" s="641" t="str">
        <f t="shared" ca="1" si="159"/>
        <v/>
      </c>
      <c r="BC1874" s="641"/>
      <c r="BD1874" s="641" t="str">
        <f t="shared" ca="1" si="160"/>
        <v/>
      </c>
      <c r="BE1874" s="641"/>
      <c r="BF1874" s="641" t="str">
        <f t="shared" ca="1" si="161"/>
        <v/>
      </c>
      <c r="BG1874" s="641"/>
      <c r="BH1874" s="641" t="str">
        <f t="shared" ca="1" si="162"/>
        <v/>
      </c>
      <c r="BI1874" s="641"/>
      <c r="BJ1874" s="19" t="str">
        <f t="shared" ca="1" si="163"/>
        <v/>
      </c>
      <c r="BK1874" s="136" t="str">
        <f t="shared" ca="1" si="164"/>
        <v/>
      </c>
      <c r="BL1874" s="641" t="str">
        <f t="shared" ca="1" si="165"/>
        <v/>
      </c>
      <c r="BM1874" s="641"/>
      <c r="BN1874" s="641" t="str">
        <f t="shared" ca="1" si="166"/>
        <v/>
      </c>
      <c r="BO1874" s="641"/>
      <c r="BP1874" s="641" t="str">
        <f t="shared" ca="1" si="167"/>
        <v/>
      </c>
      <c r="BQ1874" s="641"/>
      <c r="BR1874" s="641" t="str">
        <f t="shared" ref="BR1874:BR1909" ca="1" si="223">IF($B1874&lt;&gt;"",INDIRECT("'"&amp;$B1874&amp;"'"&amp;"!af9"),"")</f>
        <v/>
      </c>
      <c r="BS1874" s="641"/>
      <c r="BT1874" s="19" t="str">
        <f t="shared" ca="1" si="169"/>
        <v/>
      </c>
      <c r="BU1874" s="136" t="str">
        <f t="shared" ca="1" si="170"/>
        <v/>
      </c>
      <c r="BV1874" s="641" t="str">
        <f t="shared" ca="1" si="171"/>
        <v/>
      </c>
      <c r="BW1874" s="641"/>
      <c r="BX1874" s="641" t="str">
        <f t="shared" ca="1" si="172"/>
        <v/>
      </c>
      <c r="BY1874" s="641"/>
      <c r="BZ1874" s="641" t="str">
        <f t="shared" ca="1" si="173"/>
        <v/>
      </c>
      <c r="CA1874" s="641"/>
      <c r="CB1874" s="641" t="str">
        <f t="shared" ca="1" si="174"/>
        <v/>
      </c>
      <c r="CC1874" s="641"/>
      <c r="CE1874" s="136" t="str">
        <f t="shared" ca="1" si="175"/>
        <v/>
      </c>
      <c r="CF1874" s="641" t="str">
        <f t="shared" ca="1" si="176"/>
        <v/>
      </c>
      <c r="CG1874" s="641"/>
      <c r="CH1874" s="641" t="str">
        <f t="shared" ca="1" si="177"/>
        <v/>
      </c>
      <c r="CI1874" s="641"/>
      <c r="CJ1874" s="641" t="str">
        <f t="shared" ca="1" si="178"/>
        <v/>
      </c>
      <c r="CK1874" s="641"/>
      <c r="CL1874" s="641" t="str">
        <f t="shared" ca="1" si="179"/>
        <v/>
      </c>
      <c r="CM1874" s="641"/>
      <c r="CO1874" s="136" t="str">
        <f t="shared" ca="1" si="180"/>
        <v/>
      </c>
      <c r="CP1874" s="641" t="str">
        <f t="shared" ca="1" si="181"/>
        <v/>
      </c>
      <c r="CQ1874" s="641"/>
      <c r="CR1874" s="641" t="str">
        <f t="shared" ca="1" si="182"/>
        <v/>
      </c>
      <c r="CS1874" s="641"/>
      <c r="CT1874" s="641" t="str">
        <f t="shared" ca="1" si="183"/>
        <v/>
      </c>
      <c r="CU1874" s="641"/>
      <c r="CV1874" s="641" t="str">
        <f t="shared" ca="1" si="184"/>
        <v/>
      </c>
      <c r="CW1874" s="641"/>
      <c r="CY1874" s="136" t="str">
        <f t="shared" ca="1" si="185"/>
        <v/>
      </c>
      <c r="CZ1874" s="641" t="str">
        <f t="shared" ca="1" si="186"/>
        <v/>
      </c>
      <c r="DA1874" s="641"/>
      <c r="DB1874" s="641" t="str">
        <f t="shared" ca="1" si="187"/>
        <v/>
      </c>
      <c r="DC1874" s="641"/>
      <c r="DD1874" s="641" t="str">
        <f t="shared" ca="1" si="188"/>
        <v/>
      </c>
      <c r="DE1874" s="641"/>
      <c r="DF1874" s="641" t="str">
        <f t="shared" ca="1" si="189"/>
        <v/>
      </c>
      <c r="DG1874" s="641"/>
      <c r="DI1874" s="136" t="str">
        <f t="shared" ca="1" si="190"/>
        <v/>
      </c>
      <c r="DJ1874" s="641" t="str">
        <f t="shared" ca="1" si="191"/>
        <v/>
      </c>
      <c r="DK1874" s="641"/>
      <c r="DL1874" s="641" t="str">
        <f t="shared" ca="1" si="192"/>
        <v/>
      </c>
      <c r="DM1874" s="641"/>
      <c r="DN1874" s="641" t="str">
        <f t="shared" ca="1" si="193"/>
        <v/>
      </c>
      <c r="DO1874" s="641"/>
      <c r="DP1874" s="641" t="str">
        <f t="shared" ca="1" si="194"/>
        <v/>
      </c>
      <c r="DQ1874" s="641"/>
      <c r="DS1874" s="136" t="str">
        <f t="shared" ca="1" si="195"/>
        <v/>
      </c>
      <c r="DT1874" s="641" t="str">
        <f t="shared" ca="1" si="196"/>
        <v/>
      </c>
      <c r="DU1874" s="641"/>
      <c r="DV1874" s="641" t="str">
        <f t="shared" ca="1" si="197"/>
        <v/>
      </c>
      <c r="DW1874" s="641"/>
      <c r="DX1874" s="641" t="str">
        <f t="shared" ca="1" si="198"/>
        <v/>
      </c>
      <c r="DY1874" s="641"/>
      <c r="DZ1874" s="641" t="str">
        <f t="shared" ca="1" si="199"/>
        <v/>
      </c>
      <c r="EA1874" s="641"/>
      <c r="EC1874" s="136" t="str">
        <f t="shared" ca="1" si="200"/>
        <v/>
      </c>
      <c r="ED1874" s="641" t="str">
        <f t="shared" ca="1" si="201"/>
        <v/>
      </c>
      <c r="EE1874" s="641"/>
      <c r="EF1874" s="641" t="str">
        <f t="shared" ca="1" si="202"/>
        <v/>
      </c>
      <c r="EG1874" s="641"/>
      <c r="EH1874" s="641" t="str">
        <f t="shared" ca="1" si="203"/>
        <v/>
      </c>
      <c r="EI1874" s="641"/>
      <c r="EJ1874" s="641" t="str">
        <f t="shared" ca="1" si="204"/>
        <v/>
      </c>
      <c r="EK1874" s="641"/>
      <c r="EM1874" s="136" t="str">
        <f t="shared" ca="1" si="205"/>
        <v/>
      </c>
      <c r="EN1874" s="641" t="str">
        <f t="shared" ca="1" si="206"/>
        <v/>
      </c>
      <c r="EO1874" s="641"/>
      <c r="EP1874" s="641" t="str">
        <f t="shared" ca="1" si="207"/>
        <v/>
      </c>
      <c r="EQ1874" s="641"/>
      <c r="ER1874" s="641" t="str">
        <f t="shared" ca="1" si="208"/>
        <v/>
      </c>
      <c r="ES1874" s="641"/>
      <c r="ET1874" s="641" t="str">
        <f t="shared" ca="1" si="209"/>
        <v/>
      </c>
      <c r="EU1874" s="641"/>
      <c r="EW1874" s="136" t="str">
        <f t="shared" ca="1" si="210"/>
        <v/>
      </c>
      <c r="EX1874" s="641" t="str">
        <f t="shared" ca="1" si="211"/>
        <v/>
      </c>
      <c r="EY1874" s="641"/>
      <c r="EZ1874" s="641" t="str">
        <f t="shared" ca="1" si="212"/>
        <v/>
      </c>
      <c r="FA1874" s="641"/>
      <c r="FB1874" s="641" t="str">
        <f t="shared" ca="1" si="213"/>
        <v/>
      </c>
      <c r="FC1874" s="641"/>
      <c r="FD1874" s="641" t="str">
        <f t="shared" ca="1" si="214"/>
        <v/>
      </c>
      <c r="FE1874" s="641"/>
      <c r="FG1874" s="136" t="str">
        <f t="shared" ca="1" si="215"/>
        <v/>
      </c>
      <c r="FH1874" s="641" t="str">
        <f t="shared" ca="1" si="216"/>
        <v/>
      </c>
      <c r="FI1874" s="641"/>
      <c r="FJ1874" s="641" t="str">
        <f t="shared" ca="1" si="217"/>
        <v/>
      </c>
      <c r="FK1874" s="641"/>
      <c r="FL1874" s="641" t="str">
        <f t="shared" ca="1" si="218"/>
        <v/>
      </c>
      <c r="FM1874" s="641"/>
      <c r="FN1874" s="641" t="str">
        <f t="shared" ca="1" si="219"/>
        <v/>
      </c>
      <c r="FO1874" s="641"/>
    </row>
    <row r="1875" spans="1:171" hidden="1">
      <c r="A1875" s="19">
        <v>66</v>
      </c>
      <c r="B1875" s="19" t="str">
        <f ca="1">IF(ISERROR(INDEX(WS,ROWS($A$1810:$A1875))),"",MID(INDEX(WS,ROWS($A$1810:$A1875)), FIND("]",INDEX(WS,ROWS($A$1810:$A1875)))+1,32))&amp;T(NOW())</f>
        <v/>
      </c>
      <c r="C1875" s="136" t="str">
        <f t="shared" ca="1" si="222"/>
        <v/>
      </c>
      <c r="D1875" s="641" t="str">
        <f t="shared" ref="D1875:D1909" ca="1" si="224">IF($B1875&lt;&gt;"",INDIRECT("'"&amp;$B1875&amp;"'"&amp;"!z3"),"")</f>
        <v/>
      </c>
      <c r="E1875" s="641"/>
      <c r="F1875" s="641" t="str">
        <f t="shared" ref="F1875:F1909" ca="1" si="225">IF($B1875&lt;&gt;"",INDIRECT("'"&amp;$B1875&amp;"'"&amp;"!ab3"),"")</f>
        <v/>
      </c>
      <c r="G1875" s="641"/>
      <c r="H1875" s="641" t="str">
        <f t="shared" ref="H1875:H1909" ca="1" si="226">IF($B1875&lt;&gt;"",INDIRECT("'"&amp;$B1875&amp;"'"&amp;"!ad3"),"")</f>
        <v/>
      </c>
      <c r="I1875" s="641"/>
      <c r="J1875" s="641" t="str">
        <f t="shared" ref="J1875:J1909" ca="1" si="227">IF($B1875&lt;&gt;"",INDIRECT("'"&amp;$B1875&amp;"'"&amp;"!af3"),"")</f>
        <v/>
      </c>
      <c r="K1875" s="641"/>
      <c r="L1875" s="210"/>
      <c r="M1875" s="136" t="str">
        <f t="shared" ref="M1875:M1909" ca="1" si="228">IF($B1875&lt;&gt;"",INDIRECT("'"&amp;$B1875&amp;"'"&amp;"!y4"),"")</f>
        <v/>
      </c>
      <c r="N1875" s="641" t="str">
        <f t="shared" ref="N1875:N1909" ca="1" si="229">IF($B1875&lt;&gt;"",INDIRECT("'"&amp;$B1875&amp;"'"&amp;"!z4"),"")</f>
        <v/>
      </c>
      <c r="O1875" s="641"/>
      <c r="P1875" s="641" t="str">
        <f t="shared" ref="P1875:P1909" ca="1" si="230">IF($B1875&lt;&gt;"",INDIRECT("'"&amp;$B1875&amp;"'"&amp;"!ab4"),"")</f>
        <v/>
      </c>
      <c r="Q1875" s="641"/>
      <c r="R1875" s="641" t="str">
        <f t="shared" ref="R1875:R1909" ca="1" si="231">IF($B1875&lt;&gt;"",INDIRECT("'"&amp;$B1875&amp;"'"&amp;"!ad4"),"")</f>
        <v/>
      </c>
      <c r="S1875" s="641"/>
      <c r="T1875" s="641" t="str">
        <f t="shared" ref="T1875:T1909" ca="1" si="232">IF($B1875&lt;&gt;"",INDIRECT("'"&amp;$B1875&amp;"'"&amp;"!af4"),"")</f>
        <v/>
      </c>
      <c r="U1875" s="641"/>
      <c r="V1875" s="19" t="str">
        <f t="shared" ref="V1875:V1909" ca="1" si="233">IF($B1875&lt;&gt;"",INDIRECT("'"&amp;$B1875&amp;"'"&amp;"!ah4"),"")</f>
        <v/>
      </c>
      <c r="W1875" s="136" t="str">
        <f t="shared" ref="W1875:W1909" ca="1" si="234">IF($B1875&lt;&gt;"",INDIRECT("'"&amp;$B1875&amp;"'"&amp;"!y5"),"")</f>
        <v/>
      </c>
      <c r="X1875" s="641" t="str">
        <f t="shared" ref="X1875:X1909" ca="1" si="235">IF($B1875&lt;&gt;"",INDIRECT("'"&amp;$B1875&amp;"'"&amp;"!z5"),"")</f>
        <v/>
      </c>
      <c r="Y1875" s="641"/>
      <c r="Z1875" s="641" t="str">
        <f t="shared" ref="Z1875:Z1909" ca="1" si="236">IF($B1875&lt;&gt;"",INDIRECT("'"&amp;$B1875&amp;"'"&amp;"!ab5"),"")</f>
        <v/>
      </c>
      <c r="AA1875" s="641"/>
      <c r="AB1875" s="641" t="str">
        <f t="shared" ref="AB1875:AB1909" ca="1" si="237">IF($B1875&lt;&gt;"",INDIRECT("'"&amp;$B1875&amp;"'"&amp;"!ad5"),"")</f>
        <v/>
      </c>
      <c r="AC1875" s="641"/>
      <c r="AD1875" s="641" t="str">
        <f t="shared" ref="AD1875:AD1909" ca="1" si="238">IF($B1875&lt;&gt;"",INDIRECT("'"&amp;$B1875&amp;"'"&amp;"!af5"),"")</f>
        <v/>
      </c>
      <c r="AE1875" s="641"/>
      <c r="AF1875" s="19" t="str">
        <f t="shared" ref="AF1875:AF1909" ca="1" si="239">IF($B1875&lt;&gt;"",INDIRECT("'"&amp;$B1875&amp;"'"&amp;"!ah5"),"")</f>
        <v/>
      </c>
      <c r="AG1875" s="136" t="str">
        <f t="shared" ref="AG1875:AG1909" ca="1" si="240">IF($B1875&lt;&gt;"",INDIRECT("'"&amp;$B1875&amp;"'"&amp;"!y6"),"")</f>
        <v/>
      </c>
      <c r="AH1875" s="641" t="str">
        <f t="shared" ref="AH1875:AH1909" ca="1" si="241">IF($B1875&lt;&gt;"",INDIRECT("'"&amp;$B1875&amp;"'"&amp;"!z6"),"")</f>
        <v/>
      </c>
      <c r="AI1875" s="641"/>
      <c r="AJ1875" s="641" t="str">
        <f t="shared" ref="AJ1875:AJ1909" ca="1" si="242">IF($B1875&lt;&gt;"",INDIRECT("'"&amp;$B1875&amp;"'"&amp;"!ab6"),"")</f>
        <v/>
      </c>
      <c r="AK1875" s="641"/>
      <c r="AL1875" s="641" t="str">
        <f t="shared" ref="AL1875:AL1909" ca="1" si="243">IF($B1875&lt;&gt;"",INDIRECT("'"&amp;$B1875&amp;"'"&amp;"!ad6"),"")</f>
        <v/>
      </c>
      <c r="AM1875" s="641"/>
      <c r="AN1875" s="641" t="str">
        <f t="shared" ref="AN1875:AN1909" ca="1" si="244">IF($B1875&lt;&gt;"",INDIRECT("'"&amp;$B1875&amp;"'"&amp;"!af6"),"")</f>
        <v/>
      </c>
      <c r="AO1875" s="641"/>
      <c r="AP1875" s="19" t="str">
        <f t="shared" ref="AP1875:AP1909" ca="1" si="245">IF($B1875&lt;&gt;"",INDIRECT("'"&amp;$B1875&amp;"'"&amp;"!ah6"),"")</f>
        <v/>
      </c>
      <c r="AQ1875" s="136" t="str">
        <f t="shared" ref="AQ1875:AQ1909" ca="1" si="246">IF($B1875&lt;&gt;"",INDIRECT("'"&amp;$B1875&amp;"'"&amp;"!y7"),"")</f>
        <v/>
      </c>
      <c r="AR1875" s="641" t="str">
        <f t="shared" ref="AR1875:AR1909" ca="1" si="247">IF($B1875&lt;&gt;"",INDIRECT("'"&amp;$B1875&amp;"'"&amp;"!z7"),"")</f>
        <v/>
      </c>
      <c r="AS1875" s="641"/>
      <c r="AT1875" s="641" t="str">
        <f t="shared" ref="AT1875:AT1909" ca="1" si="248">IF($B1875&lt;&gt;"",INDIRECT("'"&amp;$B1875&amp;"'"&amp;"!ab7"),"")</f>
        <v/>
      </c>
      <c r="AU1875" s="641"/>
      <c r="AV1875" s="641" t="str">
        <f t="shared" ref="AV1875:AV1909" ca="1" si="249">IF($B1875&lt;&gt;"",INDIRECT("'"&amp;$B1875&amp;"'"&amp;"!ad7"),"")</f>
        <v/>
      </c>
      <c r="AW1875" s="641"/>
      <c r="AX1875" s="641" t="str">
        <f t="shared" ref="AX1875:AX1909" ca="1" si="250">IF($B1875&lt;&gt;"",INDIRECT("'"&amp;$B1875&amp;"'"&amp;"!af7"),"")</f>
        <v/>
      </c>
      <c r="AY1875" s="641"/>
      <c r="AZ1875" s="19" t="str">
        <f t="shared" ref="AZ1875:AZ1909" ca="1" si="251">IF($B1875&lt;&gt;"",INDIRECT("'"&amp;$B1875&amp;"'"&amp;"!ah7"),"")</f>
        <v/>
      </c>
      <c r="BA1875" s="136" t="str">
        <f t="shared" ref="BA1875:BA1909" ca="1" si="252">IF($B1875&lt;&gt;"",INDIRECT("'"&amp;$B1875&amp;"'"&amp;"!y8"),"")</f>
        <v/>
      </c>
      <c r="BB1875" s="641" t="str">
        <f t="shared" ref="BB1875:BB1909" ca="1" si="253">IF($B1875&lt;&gt;"",INDIRECT("'"&amp;$B1875&amp;"'"&amp;"!z8"),"")</f>
        <v/>
      </c>
      <c r="BC1875" s="641"/>
      <c r="BD1875" s="641" t="str">
        <f t="shared" ref="BD1875:BD1909" ca="1" si="254">IF($B1875&lt;&gt;"",INDIRECT("'"&amp;$B1875&amp;"'"&amp;"!ab8"),"")</f>
        <v/>
      </c>
      <c r="BE1875" s="641"/>
      <c r="BF1875" s="641" t="str">
        <f t="shared" ref="BF1875:BF1909" ca="1" si="255">IF($B1875&lt;&gt;"",INDIRECT("'"&amp;$B1875&amp;"'"&amp;"!ad8"),"")</f>
        <v/>
      </c>
      <c r="BG1875" s="641"/>
      <c r="BH1875" s="641" t="str">
        <f t="shared" ref="BH1875:BH1909" ca="1" si="256">IF($B1875&lt;&gt;"",INDIRECT("'"&amp;$B1875&amp;"'"&amp;"!af8"),"")</f>
        <v/>
      </c>
      <c r="BI1875" s="641"/>
      <c r="BJ1875" s="19" t="str">
        <f t="shared" ref="BJ1875:BJ1909" ca="1" si="257">IF($B1875&lt;&gt;"",INDIRECT("'"&amp;$B1875&amp;"'"&amp;"!ah8"),"")</f>
        <v/>
      </c>
      <c r="BK1875" s="136" t="str">
        <f t="shared" ref="BK1875:BK1909" ca="1" si="258">IF($B1875&lt;&gt;"",INDIRECT("'"&amp;$B1875&amp;"'"&amp;"!y9"),"")</f>
        <v/>
      </c>
      <c r="BL1875" s="641" t="str">
        <f t="shared" ref="BL1875:BL1909" ca="1" si="259">IF($B1875&lt;&gt;"",INDIRECT("'"&amp;$B1875&amp;"'"&amp;"!z9"),"")</f>
        <v/>
      </c>
      <c r="BM1875" s="641"/>
      <c r="BN1875" s="641" t="str">
        <f t="shared" ref="BN1875:BN1909" ca="1" si="260">IF($B1875&lt;&gt;"",INDIRECT("'"&amp;$B1875&amp;"'"&amp;"!ab9"),"")</f>
        <v/>
      </c>
      <c r="BO1875" s="641"/>
      <c r="BP1875" s="641" t="str">
        <f t="shared" ref="BP1875:BP1909" ca="1" si="261">IF($B1875&lt;&gt;"",INDIRECT("'"&amp;$B1875&amp;"'"&amp;"!ad9"),"")</f>
        <v/>
      </c>
      <c r="BQ1875" s="641"/>
      <c r="BR1875" s="641" t="str">
        <f t="shared" ca="1" si="223"/>
        <v/>
      </c>
      <c r="BS1875" s="641"/>
      <c r="BT1875" s="19" t="str">
        <f t="shared" ref="BT1875:BT1909" ca="1" si="262">IF($B1875&lt;&gt;"",INDIRECT("'"&amp;$B1875&amp;"'"&amp;"!ah9"),"")</f>
        <v/>
      </c>
      <c r="BU1875" s="136" t="str">
        <f t="shared" ref="BU1875:BU1909" ca="1" si="263">IF($B1875&lt;&gt;"",INDIRECT("'"&amp;$B1875&amp;"'"&amp;"!y10"),"")</f>
        <v/>
      </c>
      <c r="BV1875" s="641" t="str">
        <f t="shared" ref="BV1875:BV1909" ca="1" si="264">IF($B1875&lt;&gt;"",INDIRECT("'"&amp;$B1875&amp;"'"&amp;"!z10"),"")</f>
        <v/>
      </c>
      <c r="BW1875" s="641"/>
      <c r="BX1875" s="641" t="str">
        <f t="shared" ref="BX1875:BX1909" ca="1" si="265">IF($B1875&lt;&gt;"",INDIRECT("'"&amp;$B1875&amp;"'"&amp;"!ab10"),"")</f>
        <v/>
      </c>
      <c r="BY1875" s="641"/>
      <c r="BZ1875" s="641" t="str">
        <f t="shared" ref="BZ1875:BZ1909" ca="1" si="266">IF($B1875&lt;&gt;"",INDIRECT("'"&amp;$B1875&amp;"'"&amp;"!ad10"),"")</f>
        <v/>
      </c>
      <c r="CA1875" s="641"/>
      <c r="CB1875" s="641" t="str">
        <f t="shared" ref="CB1875:CB1909" ca="1" si="267">IF($B1875&lt;&gt;"",INDIRECT("'"&amp;$B1875&amp;"'"&amp;"!af10"),"")</f>
        <v/>
      </c>
      <c r="CC1875" s="641"/>
      <c r="CE1875" s="136" t="str">
        <f t="shared" ref="CE1875:CE1909" ca="1" si="268">IF($B1875&lt;&gt;"",INDIRECT("'"&amp;$B1875&amp;"'"&amp;"!y11"),"")</f>
        <v/>
      </c>
      <c r="CF1875" s="641" t="str">
        <f t="shared" ref="CF1875:CF1909" ca="1" si="269">IF($B1875&lt;&gt;"",INDIRECT("'"&amp;$B1875&amp;"'"&amp;"!z11"),"")</f>
        <v/>
      </c>
      <c r="CG1875" s="641"/>
      <c r="CH1875" s="641" t="str">
        <f t="shared" ref="CH1875:CH1909" ca="1" si="270">IF($B1875&lt;&gt;"",INDIRECT("'"&amp;$B1875&amp;"'"&amp;"!ab11"),"")</f>
        <v/>
      </c>
      <c r="CI1875" s="641"/>
      <c r="CJ1875" s="641" t="str">
        <f t="shared" ref="CJ1875:CJ1909" ca="1" si="271">IF($B1875&lt;&gt;"",INDIRECT("'"&amp;$B1875&amp;"'"&amp;"!ad11"),"")</f>
        <v/>
      </c>
      <c r="CK1875" s="641"/>
      <c r="CL1875" s="641" t="str">
        <f t="shared" ref="CL1875:CL1909" ca="1" si="272">IF($B1875&lt;&gt;"",INDIRECT("'"&amp;$B1875&amp;"'"&amp;"!af11"),"")</f>
        <v/>
      </c>
      <c r="CM1875" s="641"/>
      <c r="CO1875" s="136" t="str">
        <f t="shared" ref="CO1875:CO1909" ca="1" si="273">IF($B1875&lt;&gt;"",INDIRECT("'"&amp;$B1875&amp;"'"&amp;"!y12"),"")</f>
        <v/>
      </c>
      <c r="CP1875" s="641" t="str">
        <f t="shared" ref="CP1875:CP1909" ca="1" si="274">IF($B1875&lt;&gt;"",INDIRECT("'"&amp;$B1875&amp;"'"&amp;"!z12"),"")</f>
        <v/>
      </c>
      <c r="CQ1875" s="641"/>
      <c r="CR1875" s="641" t="str">
        <f t="shared" ref="CR1875:CR1909" ca="1" si="275">IF($B1875&lt;&gt;"",INDIRECT("'"&amp;$B1875&amp;"'"&amp;"!ab12"),"")</f>
        <v/>
      </c>
      <c r="CS1875" s="641"/>
      <c r="CT1875" s="641" t="str">
        <f t="shared" ref="CT1875:CT1909" ca="1" si="276">IF($B1875&lt;&gt;"",INDIRECT("'"&amp;$B1875&amp;"'"&amp;"!ad12"),"")</f>
        <v/>
      </c>
      <c r="CU1875" s="641"/>
      <c r="CV1875" s="641" t="str">
        <f t="shared" ref="CV1875:CV1909" ca="1" si="277">IF($B1875&lt;&gt;"",INDIRECT("'"&amp;$B1875&amp;"'"&amp;"!af12"),"")</f>
        <v/>
      </c>
      <c r="CW1875" s="641"/>
      <c r="CY1875" s="136" t="str">
        <f t="shared" ref="CY1875:CY1909" ca="1" si="278">IF($B1875&lt;&gt;"",INDIRECT("'"&amp;$B1875&amp;"'"&amp;"!y13"),"")</f>
        <v/>
      </c>
      <c r="CZ1875" s="641" t="str">
        <f t="shared" ref="CZ1875:CZ1909" ca="1" si="279">IF($B1875&lt;&gt;"",INDIRECT("'"&amp;$B1875&amp;"'"&amp;"!z13"),"")</f>
        <v/>
      </c>
      <c r="DA1875" s="641"/>
      <c r="DB1875" s="641" t="str">
        <f t="shared" ref="DB1875:DB1909" ca="1" si="280">IF($B1875&lt;&gt;"",INDIRECT("'"&amp;$B1875&amp;"'"&amp;"!ab13"),"")</f>
        <v/>
      </c>
      <c r="DC1875" s="641"/>
      <c r="DD1875" s="641" t="str">
        <f t="shared" ref="DD1875:DD1909" ca="1" si="281">IF($B1875&lt;&gt;"",INDIRECT("'"&amp;$B1875&amp;"'"&amp;"!ad13"),"")</f>
        <v/>
      </c>
      <c r="DE1875" s="641"/>
      <c r="DF1875" s="641" t="str">
        <f t="shared" ref="DF1875:DF1909" ca="1" si="282">IF($B1875&lt;&gt;"",INDIRECT("'"&amp;$B1875&amp;"'"&amp;"!af13"),"")</f>
        <v/>
      </c>
      <c r="DG1875" s="641"/>
      <c r="DI1875" s="136" t="str">
        <f t="shared" ref="DI1875:DI1909" ca="1" si="283">IF($B1875&lt;&gt;"",INDIRECT("'"&amp;$B1875&amp;"'"&amp;"!y14"),"")</f>
        <v/>
      </c>
      <c r="DJ1875" s="641" t="str">
        <f t="shared" ref="DJ1875:DJ1909" ca="1" si="284">IF($B1875&lt;&gt;"",INDIRECT("'"&amp;$B1875&amp;"'"&amp;"!z14"),"")</f>
        <v/>
      </c>
      <c r="DK1875" s="641"/>
      <c r="DL1875" s="641" t="str">
        <f t="shared" ref="DL1875:DL1909" ca="1" si="285">IF($B1875&lt;&gt;"",INDIRECT("'"&amp;$B1875&amp;"'"&amp;"!ab14"),"")</f>
        <v/>
      </c>
      <c r="DM1875" s="641"/>
      <c r="DN1875" s="641" t="str">
        <f t="shared" ref="DN1875:DN1909" ca="1" si="286">IF($B1875&lt;&gt;"",INDIRECT("'"&amp;$B1875&amp;"'"&amp;"!ad14"),"")</f>
        <v/>
      </c>
      <c r="DO1875" s="641"/>
      <c r="DP1875" s="641" t="str">
        <f t="shared" ref="DP1875:DP1909" ca="1" si="287">IF($B1875&lt;&gt;"",INDIRECT("'"&amp;$B1875&amp;"'"&amp;"!af14"),"")</f>
        <v/>
      </c>
      <c r="DQ1875" s="641"/>
      <c r="DS1875" s="136" t="str">
        <f t="shared" ref="DS1875:DS1909" ca="1" si="288">IF($B1875&lt;&gt;"",INDIRECT("'"&amp;$B1875&amp;"'"&amp;"!y15"),"")</f>
        <v/>
      </c>
      <c r="DT1875" s="641" t="str">
        <f t="shared" ref="DT1875:DT1909" ca="1" si="289">IF($B1875&lt;&gt;"",INDIRECT("'"&amp;$B1875&amp;"'"&amp;"!z15"),"")</f>
        <v/>
      </c>
      <c r="DU1875" s="641"/>
      <c r="DV1875" s="641" t="str">
        <f t="shared" ref="DV1875:DV1909" ca="1" si="290">IF($B1875&lt;&gt;"",INDIRECT("'"&amp;$B1875&amp;"'"&amp;"!ab15"),"")</f>
        <v/>
      </c>
      <c r="DW1875" s="641"/>
      <c r="DX1875" s="641" t="str">
        <f t="shared" ref="DX1875:DX1909" ca="1" si="291">IF($B1875&lt;&gt;"",INDIRECT("'"&amp;$B1875&amp;"'"&amp;"!ad15"),"")</f>
        <v/>
      </c>
      <c r="DY1875" s="641"/>
      <c r="DZ1875" s="641" t="str">
        <f t="shared" ref="DZ1875:DZ1909" ca="1" si="292">IF($B1875&lt;&gt;"",INDIRECT("'"&amp;$B1875&amp;"'"&amp;"!af15"),"")</f>
        <v/>
      </c>
      <c r="EA1875" s="641"/>
      <c r="EC1875" s="136" t="str">
        <f t="shared" ref="EC1875:EC1909" ca="1" si="293">IF($B1875&lt;&gt;"",INDIRECT("'"&amp;$B1875&amp;"'"&amp;"!y16"),"")</f>
        <v/>
      </c>
      <c r="ED1875" s="641" t="str">
        <f t="shared" ref="ED1875:ED1909" ca="1" si="294">IF($B1875&lt;&gt;"",INDIRECT("'"&amp;$B1875&amp;"'"&amp;"!z16"),"")</f>
        <v/>
      </c>
      <c r="EE1875" s="641"/>
      <c r="EF1875" s="641" t="str">
        <f t="shared" ref="EF1875:EF1909" ca="1" si="295">IF($B1875&lt;&gt;"",INDIRECT("'"&amp;$B1875&amp;"'"&amp;"!ab16"),"")</f>
        <v/>
      </c>
      <c r="EG1875" s="641"/>
      <c r="EH1875" s="641" t="str">
        <f t="shared" ref="EH1875:EH1909" ca="1" si="296">IF($B1875&lt;&gt;"",INDIRECT("'"&amp;$B1875&amp;"'"&amp;"!ad16"),"")</f>
        <v/>
      </c>
      <c r="EI1875" s="641"/>
      <c r="EJ1875" s="641" t="str">
        <f t="shared" ref="EJ1875:EJ1909" ca="1" si="297">IF($B1875&lt;&gt;"",INDIRECT("'"&amp;$B1875&amp;"'"&amp;"!af16"),"")</f>
        <v/>
      </c>
      <c r="EK1875" s="641"/>
      <c r="EM1875" s="136" t="str">
        <f t="shared" ref="EM1875:EM1909" ca="1" si="298">IF($B1875&lt;&gt;"",INDIRECT("'"&amp;$B1875&amp;"'"&amp;"!y17"),"")</f>
        <v/>
      </c>
      <c r="EN1875" s="641" t="str">
        <f t="shared" ref="EN1875:EN1909" ca="1" si="299">IF($B1875&lt;&gt;"",INDIRECT("'"&amp;$B1875&amp;"'"&amp;"!z17"),"")</f>
        <v/>
      </c>
      <c r="EO1875" s="641"/>
      <c r="EP1875" s="641" t="str">
        <f t="shared" ref="EP1875:EP1909" ca="1" si="300">IF($B1875&lt;&gt;"",INDIRECT("'"&amp;$B1875&amp;"'"&amp;"!ab17"),"")</f>
        <v/>
      </c>
      <c r="EQ1875" s="641"/>
      <c r="ER1875" s="641" t="str">
        <f t="shared" ref="ER1875:ER1909" ca="1" si="301">IF($B1875&lt;&gt;"",INDIRECT("'"&amp;$B1875&amp;"'"&amp;"!ad17"),"")</f>
        <v/>
      </c>
      <c r="ES1875" s="641"/>
      <c r="ET1875" s="641" t="str">
        <f t="shared" ref="ET1875:ET1909" ca="1" si="302">IF($B1875&lt;&gt;"",INDIRECT("'"&amp;$B1875&amp;"'"&amp;"!af17"),"")</f>
        <v/>
      </c>
      <c r="EU1875" s="641"/>
      <c r="EW1875" s="136" t="str">
        <f t="shared" ref="EW1875:EW1909" ca="1" si="303">IF($B1875&lt;&gt;"",INDIRECT("'"&amp;$B1875&amp;"'"&amp;"!y18"),"")</f>
        <v/>
      </c>
      <c r="EX1875" s="641" t="str">
        <f t="shared" ref="EX1875:EX1909" ca="1" si="304">IF($B1875&lt;&gt;"",INDIRECT("'"&amp;$B1875&amp;"'"&amp;"!z18"),"")</f>
        <v/>
      </c>
      <c r="EY1875" s="641"/>
      <c r="EZ1875" s="641" t="str">
        <f t="shared" ref="EZ1875:EZ1909" ca="1" si="305">IF($B1875&lt;&gt;"",INDIRECT("'"&amp;$B1875&amp;"'"&amp;"!ab18"),"")</f>
        <v/>
      </c>
      <c r="FA1875" s="641"/>
      <c r="FB1875" s="641" t="str">
        <f t="shared" ref="FB1875:FB1909" ca="1" si="306">IF($B1875&lt;&gt;"",INDIRECT("'"&amp;$B1875&amp;"'"&amp;"!ad18"),"")</f>
        <v/>
      </c>
      <c r="FC1875" s="641"/>
      <c r="FD1875" s="641" t="str">
        <f t="shared" ref="FD1875:FD1909" ca="1" si="307">IF($B1875&lt;&gt;"",INDIRECT("'"&amp;$B1875&amp;"'"&amp;"!af18"),"")</f>
        <v/>
      </c>
      <c r="FE1875" s="641"/>
      <c r="FG1875" s="136" t="str">
        <f t="shared" ref="FG1875:FG1909" ca="1" si="308">IF($B1875&lt;&gt;"",INDIRECT("'"&amp;$B1875&amp;"'"&amp;"!y19"),"")</f>
        <v/>
      </c>
      <c r="FH1875" s="641" t="str">
        <f t="shared" ref="FH1875:FH1909" ca="1" si="309">IF($B1875&lt;&gt;"",INDIRECT("'"&amp;$B1875&amp;"'"&amp;"!z19"),"")</f>
        <v/>
      </c>
      <c r="FI1875" s="641"/>
      <c r="FJ1875" s="641" t="str">
        <f t="shared" ref="FJ1875:FJ1909" ca="1" si="310">IF($B1875&lt;&gt;"",INDIRECT("'"&amp;$B1875&amp;"'"&amp;"!ab19"),"")</f>
        <v/>
      </c>
      <c r="FK1875" s="641"/>
      <c r="FL1875" s="641" t="str">
        <f t="shared" ref="FL1875:FL1909" ca="1" si="311">IF($B1875&lt;&gt;"",INDIRECT("'"&amp;$B1875&amp;"'"&amp;"!ad19"),"")</f>
        <v/>
      </c>
      <c r="FM1875" s="641"/>
      <c r="FN1875" s="641" t="str">
        <f t="shared" ref="FN1875:FN1909" ca="1" si="312">IF($B1875&lt;&gt;"",INDIRECT("'"&amp;$B1875&amp;"'"&amp;"!af19"),"")</f>
        <v/>
      </c>
      <c r="FO1875" s="641"/>
    </row>
    <row r="1876" spans="1:171" hidden="1">
      <c r="A1876" s="19">
        <v>67</v>
      </c>
      <c r="B1876" s="19" t="str">
        <f ca="1">IF(ISERROR(INDEX(WS,ROWS($A$1810:$A1876))),"",MID(INDEX(WS,ROWS($A$1810:$A1876)), FIND("]",INDEX(WS,ROWS($A$1810:$A1876)))+1,32))&amp;T(NOW())</f>
        <v/>
      </c>
      <c r="C1876" s="136" t="str">
        <f t="shared" ca="1" si="222"/>
        <v/>
      </c>
      <c r="D1876" s="641" t="str">
        <f t="shared" ca="1" si="224"/>
        <v/>
      </c>
      <c r="E1876" s="641"/>
      <c r="F1876" s="641" t="str">
        <f t="shared" ca="1" si="225"/>
        <v/>
      </c>
      <c r="G1876" s="641"/>
      <c r="H1876" s="641" t="str">
        <f t="shared" ca="1" si="226"/>
        <v/>
      </c>
      <c r="I1876" s="641"/>
      <c r="J1876" s="641" t="str">
        <f t="shared" ca="1" si="227"/>
        <v/>
      </c>
      <c r="K1876" s="641"/>
      <c r="L1876" s="210"/>
      <c r="M1876" s="136" t="str">
        <f t="shared" ca="1" si="228"/>
        <v/>
      </c>
      <c r="N1876" s="641" t="str">
        <f t="shared" ca="1" si="229"/>
        <v/>
      </c>
      <c r="O1876" s="641"/>
      <c r="P1876" s="641" t="str">
        <f t="shared" ca="1" si="230"/>
        <v/>
      </c>
      <c r="Q1876" s="641"/>
      <c r="R1876" s="641" t="str">
        <f t="shared" ca="1" si="231"/>
        <v/>
      </c>
      <c r="S1876" s="641"/>
      <c r="T1876" s="641" t="str">
        <f t="shared" ca="1" si="232"/>
        <v/>
      </c>
      <c r="U1876" s="641"/>
      <c r="V1876" s="19" t="str">
        <f t="shared" ca="1" si="233"/>
        <v/>
      </c>
      <c r="W1876" s="136" t="str">
        <f t="shared" ca="1" si="234"/>
        <v/>
      </c>
      <c r="X1876" s="641" t="str">
        <f t="shared" ca="1" si="235"/>
        <v/>
      </c>
      <c r="Y1876" s="641"/>
      <c r="Z1876" s="641" t="str">
        <f t="shared" ca="1" si="236"/>
        <v/>
      </c>
      <c r="AA1876" s="641"/>
      <c r="AB1876" s="641" t="str">
        <f t="shared" ca="1" si="237"/>
        <v/>
      </c>
      <c r="AC1876" s="641"/>
      <c r="AD1876" s="641" t="str">
        <f t="shared" ca="1" si="238"/>
        <v/>
      </c>
      <c r="AE1876" s="641"/>
      <c r="AF1876" s="19" t="str">
        <f t="shared" ca="1" si="239"/>
        <v/>
      </c>
      <c r="AG1876" s="136" t="str">
        <f t="shared" ca="1" si="240"/>
        <v/>
      </c>
      <c r="AH1876" s="641" t="str">
        <f t="shared" ca="1" si="241"/>
        <v/>
      </c>
      <c r="AI1876" s="641"/>
      <c r="AJ1876" s="641" t="str">
        <f t="shared" ca="1" si="242"/>
        <v/>
      </c>
      <c r="AK1876" s="641"/>
      <c r="AL1876" s="641" t="str">
        <f t="shared" ca="1" si="243"/>
        <v/>
      </c>
      <c r="AM1876" s="641"/>
      <c r="AN1876" s="641" t="str">
        <f t="shared" ca="1" si="244"/>
        <v/>
      </c>
      <c r="AO1876" s="641"/>
      <c r="AP1876" s="19" t="str">
        <f t="shared" ca="1" si="245"/>
        <v/>
      </c>
      <c r="AQ1876" s="136" t="str">
        <f t="shared" ca="1" si="246"/>
        <v/>
      </c>
      <c r="AR1876" s="641" t="str">
        <f t="shared" ca="1" si="247"/>
        <v/>
      </c>
      <c r="AS1876" s="641"/>
      <c r="AT1876" s="641" t="str">
        <f t="shared" ca="1" si="248"/>
        <v/>
      </c>
      <c r="AU1876" s="641"/>
      <c r="AV1876" s="641" t="str">
        <f t="shared" ca="1" si="249"/>
        <v/>
      </c>
      <c r="AW1876" s="641"/>
      <c r="AX1876" s="641" t="str">
        <f t="shared" ca="1" si="250"/>
        <v/>
      </c>
      <c r="AY1876" s="641"/>
      <c r="AZ1876" s="19" t="str">
        <f t="shared" ca="1" si="251"/>
        <v/>
      </c>
      <c r="BA1876" s="136" t="str">
        <f t="shared" ca="1" si="252"/>
        <v/>
      </c>
      <c r="BB1876" s="641" t="str">
        <f t="shared" ca="1" si="253"/>
        <v/>
      </c>
      <c r="BC1876" s="641"/>
      <c r="BD1876" s="641" t="str">
        <f t="shared" ca="1" si="254"/>
        <v/>
      </c>
      <c r="BE1876" s="641"/>
      <c r="BF1876" s="641" t="str">
        <f t="shared" ca="1" si="255"/>
        <v/>
      </c>
      <c r="BG1876" s="641"/>
      <c r="BH1876" s="641" t="str">
        <f t="shared" ca="1" si="256"/>
        <v/>
      </c>
      <c r="BI1876" s="641"/>
      <c r="BJ1876" s="19" t="str">
        <f t="shared" ca="1" si="257"/>
        <v/>
      </c>
      <c r="BK1876" s="136" t="str">
        <f t="shared" ca="1" si="258"/>
        <v/>
      </c>
      <c r="BL1876" s="641" t="str">
        <f t="shared" ca="1" si="259"/>
        <v/>
      </c>
      <c r="BM1876" s="641"/>
      <c r="BN1876" s="641" t="str">
        <f t="shared" ca="1" si="260"/>
        <v/>
      </c>
      <c r="BO1876" s="641"/>
      <c r="BP1876" s="641" t="str">
        <f t="shared" ca="1" si="261"/>
        <v/>
      </c>
      <c r="BQ1876" s="641"/>
      <c r="BR1876" s="641" t="str">
        <f t="shared" ca="1" si="223"/>
        <v/>
      </c>
      <c r="BS1876" s="641"/>
      <c r="BT1876" s="19" t="str">
        <f t="shared" ca="1" si="262"/>
        <v/>
      </c>
      <c r="BU1876" s="136" t="str">
        <f t="shared" ca="1" si="263"/>
        <v/>
      </c>
      <c r="BV1876" s="641" t="str">
        <f t="shared" ca="1" si="264"/>
        <v/>
      </c>
      <c r="BW1876" s="641"/>
      <c r="BX1876" s="641" t="str">
        <f t="shared" ca="1" si="265"/>
        <v/>
      </c>
      <c r="BY1876" s="641"/>
      <c r="BZ1876" s="641" t="str">
        <f t="shared" ca="1" si="266"/>
        <v/>
      </c>
      <c r="CA1876" s="641"/>
      <c r="CB1876" s="641" t="str">
        <f t="shared" ca="1" si="267"/>
        <v/>
      </c>
      <c r="CC1876" s="641"/>
      <c r="CE1876" s="136" t="str">
        <f t="shared" ca="1" si="268"/>
        <v/>
      </c>
      <c r="CF1876" s="641" t="str">
        <f t="shared" ca="1" si="269"/>
        <v/>
      </c>
      <c r="CG1876" s="641"/>
      <c r="CH1876" s="641" t="str">
        <f t="shared" ca="1" si="270"/>
        <v/>
      </c>
      <c r="CI1876" s="641"/>
      <c r="CJ1876" s="641" t="str">
        <f t="shared" ca="1" si="271"/>
        <v/>
      </c>
      <c r="CK1876" s="641"/>
      <c r="CL1876" s="641" t="str">
        <f t="shared" ca="1" si="272"/>
        <v/>
      </c>
      <c r="CM1876" s="641"/>
      <c r="CO1876" s="136" t="str">
        <f t="shared" ca="1" si="273"/>
        <v/>
      </c>
      <c r="CP1876" s="641" t="str">
        <f t="shared" ca="1" si="274"/>
        <v/>
      </c>
      <c r="CQ1876" s="641"/>
      <c r="CR1876" s="641" t="str">
        <f t="shared" ca="1" si="275"/>
        <v/>
      </c>
      <c r="CS1876" s="641"/>
      <c r="CT1876" s="641" t="str">
        <f t="shared" ca="1" si="276"/>
        <v/>
      </c>
      <c r="CU1876" s="641"/>
      <c r="CV1876" s="641" t="str">
        <f t="shared" ca="1" si="277"/>
        <v/>
      </c>
      <c r="CW1876" s="641"/>
      <c r="CY1876" s="136" t="str">
        <f t="shared" ca="1" si="278"/>
        <v/>
      </c>
      <c r="CZ1876" s="641" t="str">
        <f t="shared" ca="1" si="279"/>
        <v/>
      </c>
      <c r="DA1876" s="641"/>
      <c r="DB1876" s="641" t="str">
        <f t="shared" ca="1" si="280"/>
        <v/>
      </c>
      <c r="DC1876" s="641"/>
      <c r="DD1876" s="641" t="str">
        <f t="shared" ca="1" si="281"/>
        <v/>
      </c>
      <c r="DE1876" s="641"/>
      <c r="DF1876" s="641" t="str">
        <f t="shared" ca="1" si="282"/>
        <v/>
      </c>
      <c r="DG1876" s="641"/>
      <c r="DI1876" s="136" t="str">
        <f t="shared" ca="1" si="283"/>
        <v/>
      </c>
      <c r="DJ1876" s="641" t="str">
        <f t="shared" ca="1" si="284"/>
        <v/>
      </c>
      <c r="DK1876" s="641"/>
      <c r="DL1876" s="641" t="str">
        <f t="shared" ca="1" si="285"/>
        <v/>
      </c>
      <c r="DM1876" s="641"/>
      <c r="DN1876" s="641" t="str">
        <f t="shared" ca="1" si="286"/>
        <v/>
      </c>
      <c r="DO1876" s="641"/>
      <c r="DP1876" s="641" t="str">
        <f t="shared" ca="1" si="287"/>
        <v/>
      </c>
      <c r="DQ1876" s="641"/>
      <c r="DS1876" s="136" t="str">
        <f t="shared" ca="1" si="288"/>
        <v/>
      </c>
      <c r="DT1876" s="641" t="str">
        <f t="shared" ca="1" si="289"/>
        <v/>
      </c>
      <c r="DU1876" s="641"/>
      <c r="DV1876" s="641" t="str">
        <f t="shared" ca="1" si="290"/>
        <v/>
      </c>
      <c r="DW1876" s="641"/>
      <c r="DX1876" s="641" t="str">
        <f t="shared" ca="1" si="291"/>
        <v/>
      </c>
      <c r="DY1876" s="641"/>
      <c r="DZ1876" s="641" t="str">
        <f t="shared" ca="1" si="292"/>
        <v/>
      </c>
      <c r="EA1876" s="641"/>
      <c r="EC1876" s="136" t="str">
        <f t="shared" ca="1" si="293"/>
        <v/>
      </c>
      <c r="ED1876" s="641" t="str">
        <f t="shared" ca="1" si="294"/>
        <v/>
      </c>
      <c r="EE1876" s="641"/>
      <c r="EF1876" s="641" t="str">
        <f t="shared" ca="1" si="295"/>
        <v/>
      </c>
      <c r="EG1876" s="641"/>
      <c r="EH1876" s="641" t="str">
        <f t="shared" ca="1" si="296"/>
        <v/>
      </c>
      <c r="EI1876" s="641"/>
      <c r="EJ1876" s="641" t="str">
        <f t="shared" ca="1" si="297"/>
        <v/>
      </c>
      <c r="EK1876" s="641"/>
      <c r="EM1876" s="136" t="str">
        <f t="shared" ca="1" si="298"/>
        <v/>
      </c>
      <c r="EN1876" s="641" t="str">
        <f t="shared" ca="1" si="299"/>
        <v/>
      </c>
      <c r="EO1876" s="641"/>
      <c r="EP1876" s="641" t="str">
        <f t="shared" ca="1" si="300"/>
        <v/>
      </c>
      <c r="EQ1876" s="641"/>
      <c r="ER1876" s="641" t="str">
        <f t="shared" ca="1" si="301"/>
        <v/>
      </c>
      <c r="ES1876" s="641"/>
      <c r="ET1876" s="641" t="str">
        <f t="shared" ca="1" si="302"/>
        <v/>
      </c>
      <c r="EU1876" s="641"/>
      <c r="EW1876" s="136" t="str">
        <f t="shared" ca="1" si="303"/>
        <v/>
      </c>
      <c r="EX1876" s="641" t="str">
        <f t="shared" ca="1" si="304"/>
        <v/>
      </c>
      <c r="EY1876" s="641"/>
      <c r="EZ1876" s="641" t="str">
        <f t="shared" ca="1" si="305"/>
        <v/>
      </c>
      <c r="FA1876" s="641"/>
      <c r="FB1876" s="641" t="str">
        <f t="shared" ca="1" si="306"/>
        <v/>
      </c>
      <c r="FC1876" s="641"/>
      <c r="FD1876" s="641" t="str">
        <f t="shared" ca="1" si="307"/>
        <v/>
      </c>
      <c r="FE1876" s="641"/>
      <c r="FG1876" s="136" t="str">
        <f t="shared" ca="1" si="308"/>
        <v/>
      </c>
      <c r="FH1876" s="641" t="str">
        <f t="shared" ca="1" si="309"/>
        <v/>
      </c>
      <c r="FI1876" s="641"/>
      <c r="FJ1876" s="641" t="str">
        <f t="shared" ca="1" si="310"/>
        <v/>
      </c>
      <c r="FK1876" s="641"/>
      <c r="FL1876" s="641" t="str">
        <f t="shared" ca="1" si="311"/>
        <v/>
      </c>
      <c r="FM1876" s="641"/>
      <c r="FN1876" s="641" t="str">
        <f t="shared" ca="1" si="312"/>
        <v/>
      </c>
      <c r="FO1876" s="641"/>
    </row>
    <row r="1877" spans="1:171" hidden="1">
      <c r="A1877" s="19">
        <v>68</v>
      </c>
      <c r="B1877" s="19" t="str">
        <f ca="1">IF(ISERROR(INDEX(WS,ROWS($A$1810:$A1877))),"",MID(INDEX(WS,ROWS($A$1810:$A1877)), FIND("]",INDEX(WS,ROWS($A$1810:$A1877)))+1,32))&amp;T(NOW())</f>
        <v/>
      </c>
      <c r="C1877" s="136" t="str">
        <f t="shared" ca="1" si="222"/>
        <v/>
      </c>
      <c r="D1877" s="641" t="str">
        <f t="shared" ca="1" si="224"/>
        <v/>
      </c>
      <c r="E1877" s="641"/>
      <c r="F1877" s="641" t="str">
        <f t="shared" ca="1" si="225"/>
        <v/>
      </c>
      <c r="G1877" s="641"/>
      <c r="H1877" s="641" t="str">
        <f t="shared" ca="1" si="226"/>
        <v/>
      </c>
      <c r="I1877" s="641"/>
      <c r="J1877" s="641" t="str">
        <f t="shared" ca="1" si="227"/>
        <v/>
      </c>
      <c r="K1877" s="641"/>
      <c r="L1877" s="210"/>
      <c r="M1877" s="136" t="str">
        <f t="shared" ca="1" si="228"/>
        <v/>
      </c>
      <c r="N1877" s="641" t="str">
        <f t="shared" ca="1" si="229"/>
        <v/>
      </c>
      <c r="O1877" s="641"/>
      <c r="P1877" s="641" t="str">
        <f t="shared" ca="1" si="230"/>
        <v/>
      </c>
      <c r="Q1877" s="641"/>
      <c r="R1877" s="641" t="str">
        <f t="shared" ca="1" si="231"/>
        <v/>
      </c>
      <c r="S1877" s="641"/>
      <c r="T1877" s="641" t="str">
        <f t="shared" ca="1" si="232"/>
        <v/>
      </c>
      <c r="U1877" s="641"/>
      <c r="V1877" s="19" t="str">
        <f t="shared" ca="1" si="233"/>
        <v/>
      </c>
      <c r="W1877" s="136" t="str">
        <f t="shared" ca="1" si="234"/>
        <v/>
      </c>
      <c r="X1877" s="641" t="str">
        <f t="shared" ca="1" si="235"/>
        <v/>
      </c>
      <c r="Y1877" s="641"/>
      <c r="Z1877" s="641" t="str">
        <f t="shared" ca="1" si="236"/>
        <v/>
      </c>
      <c r="AA1877" s="641"/>
      <c r="AB1877" s="641" t="str">
        <f t="shared" ca="1" si="237"/>
        <v/>
      </c>
      <c r="AC1877" s="641"/>
      <c r="AD1877" s="641" t="str">
        <f t="shared" ca="1" si="238"/>
        <v/>
      </c>
      <c r="AE1877" s="641"/>
      <c r="AF1877" s="19" t="str">
        <f t="shared" ca="1" si="239"/>
        <v/>
      </c>
      <c r="AG1877" s="136" t="str">
        <f t="shared" ca="1" si="240"/>
        <v/>
      </c>
      <c r="AH1877" s="641" t="str">
        <f t="shared" ca="1" si="241"/>
        <v/>
      </c>
      <c r="AI1877" s="641"/>
      <c r="AJ1877" s="641" t="str">
        <f t="shared" ca="1" si="242"/>
        <v/>
      </c>
      <c r="AK1877" s="641"/>
      <c r="AL1877" s="641" t="str">
        <f t="shared" ca="1" si="243"/>
        <v/>
      </c>
      <c r="AM1877" s="641"/>
      <c r="AN1877" s="641" t="str">
        <f t="shared" ca="1" si="244"/>
        <v/>
      </c>
      <c r="AO1877" s="641"/>
      <c r="AP1877" s="19" t="str">
        <f t="shared" ca="1" si="245"/>
        <v/>
      </c>
      <c r="AQ1877" s="136" t="str">
        <f t="shared" ca="1" si="246"/>
        <v/>
      </c>
      <c r="AR1877" s="641" t="str">
        <f t="shared" ca="1" si="247"/>
        <v/>
      </c>
      <c r="AS1877" s="641"/>
      <c r="AT1877" s="641" t="str">
        <f t="shared" ca="1" si="248"/>
        <v/>
      </c>
      <c r="AU1877" s="641"/>
      <c r="AV1877" s="641" t="str">
        <f t="shared" ca="1" si="249"/>
        <v/>
      </c>
      <c r="AW1877" s="641"/>
      <c r="AX1877" s="641" t="str">
        <f t="shared" ca="1" si="250"/>
        <v/>
      </c>
      <c r="AY1877" s="641"/>
      <c r="AZ1877" s="19" t="str">
        <f t="shared" ca="1" si="251"/>
        <v/>
      </c>
      <c r="BA1877" s="136" t="str">
        <f t="shared" ca="1" si="252"/>
        <v/>
      </c>
      <c r="BB1877" s="641" t="str">
        <f t="shared" ca="1" si="253"/>
        <v/>
      </c>
      <c r="BC1877" s="641"/>
      <c r="BD1877" s="641" t="str">
        <f t="shared" ca="1" si="254"/>
        <v/>
      </c>
      <c r="BE1877" s="641"/>
      <c r="BF1877" s="641" t="str">
        <f t="shared" ca="1" si="255"/>
        <v/>
      </c>
      <c r="BG1877" s="641"/>
      <c r="BH1877" s="641" t="str">
        <f t="shared" ca="1" si="256"/>
        <v/>
      </c>
      <c r="BI1877" s="641"/>
      <c r="BJ1877" s="19" t="str">
        <f t="shared" ca="1" si="257"/>
        <v/>
      </c>
      <c r="BK1877" s="136" t="str">
        <f t="shared" ca="1" si="258"/>
        <v/>
      </c>
      <c r="BL1877" s="641" t="str">
        <f t="shared" ca="1" si="259"/>
        <v/>
      </c>
      <c r="BM1877" s="641"/>
      <c r="BN1877" s="641" t="str">
        <f t="shared" ca="1" si="260"/>
        <v/>
      </c>
      <c r="BO1877" s="641"/>
      <c r="BP1877" s="641" t="str">
        <f t="shared" ca="1" si="261"/>
        <v/>
      </c>
      <c r="BQ1877" s="641"/>
      <c r="BR1877" s="641" t="str">
        <f t="shared" ca="1" si="223"/>
        <v/>
      </c>
      <c r="BS1877" s="641"/>
      <c r="BT1877" s="19" t="str">
        <f t="shared" ca="1" si="262"/>
        <v/>
      </c>
      <c r="BU1877" s="136" t="str">
        <f t="shared" ca="1" si="263"/>
        <v/>
      </c>
      <c r="BV1877" s="641" t="str">
        <f t="shared" ca="1" si="264"/>
        <v/>
      </c>
      <c r="BW1877" s="641"/>
      <c r="BX1877" s="641" t="str">
        <f t="shared" ca="1" si="265"/>
        <v/>
      </c>
      <c r="BY1877" s="641"/>
      <c r="BZ1877" s="641" t="str">
        <f t="shared" ca="1" si="266"/>
        <v/>
      </c>
      <c r="CA1877" s="641"/>
      <c r="CB1877" s="641" t="str">
        <f t="shared" ca="1" si="267"/>
        <v/>
      </c>
      <c r="CC1877" s="641"/>
      <c r="CE1877" s="136" t="str">
        <f t="shared" ca="1" si="268"/>
        <v/>
      </c>
      <c r="CF1877" s="641" t="str">
        <f t="shared" ca="1" si="269"/>
        <v/>
      </c>
      <c r="CG1877" s="641"/>
      <c r="CH1877" s="641" t="str">
        <f t="shared" ca="1" si="270"/>
        <v/>
      </c>
      <c r="CI1877" s="641"/>
      <c r="CJ1877" s="641" t="str">
        <f t="shared" ca="1" si="271"/>
        <v/>
      </c>
      <c r="CK1877" s="641"/>
      <c r="CL1877" s="641" t="str">
        <f t="shared" ca="1" si="272"/>
        <v/>
      </c>
      <c r="CM1877" s="641"/>
      <c r="CO1877" s="136" t="str">
        <f t="shared" ca="1" si="273"/>
        <v/>
      </c>
      <c r="CP1877" s="641" t="str">
        <f t="shared" ca="1" si="274"/>
        <v/>
      </c>
      <c r="CQ1877" s="641"/>
      <c r="CR1877" s="641" t="str">
        <f t="shared" ca="1" si="275"/>
        <v/>
      </c>
      <c r="CS1877" s="641"/>
      <c r="CT1877" s="641" t="str">
        <f t="shared" ca="1" si="276"/>
        <v/>
      </c>
      <c r="CU1877" s="641"/>
      <c r="CV1877" s="641" t="str">
        <f t="shared" ca="1" si="277"/>
        <v/>
      </c>
      <c r="CW1877" s="641"/>
      <c r="CY1877" s="136" t="str">
        <f t="shared" ca="1" si="278"/>
        <v/>
      </c>
      <c r="CZ1877" s="641" t="str">
        <f t="shared" ca="1" si="279"/>
        <v/>
      </c>
      <c r="DA1877" s="641"/>
      <c r="DB1877" s="641" t="str">
        <f t="shared" ca="1" si="280"/>
        <v/>
      </c>
      <c r="DC1877" s="641"/>
      <c r="DD1877" s="641" t="str">
        <f t="shared" ca="1" si="281"/>
        <v/>
      </c>
      <c r="DE1877" s="641"/>
      <c r="DF1877" s="641" t="str">
        <f t="shared" ca="1" si="282"/>
        <v/>
      </c>
      <c r="DG1877" s="641"/>
      <c r="DI1877" s="136" t="str">
        <f t="shared" ca="1" si="283"/>
        <v/>
      </c>
      <c r="DJ1877" s="641" t="str">
        <f t="shared" ca="1" si="284"/>
        <v/>
      </c>
      <c r="DK1877" s="641"/>
      <c r="DL1877" s="641" t="str">
        <f t="shared" ca="1" si="285"/>
        <v/>
      </c>
      <c r="DM1877" s="641"/>
      <c r="DN1877" s="641" t="str">
        <f t="shared" ca="1" si="286"/>
        <v/>
      </c>
      <c r="DO1877" s="641"/>
      <c r="DP1877" s="641" t="str">
        <f t="shared" ca="1" si="287"/>
        <v/>
      </c>
      <c r="DQ1877" s="641"/>
      <c r="DS1877" s="136" t="str">
        <f t="shared" ca="1" si="288"/>
        <v/>
      </c>
      <c r="DT1877" s="641" t="str">
        <f t="shared" ca="1" si="289"/>
        <v/>
      </c>
      <c r="DU1877" s="641"/>
      <c r="DV1877" s="641" t="str">
        <f t="shared" ca="1" si="290"/>
        <v/>
      </c>
      <c r="DW1877" s="641"/>
      <c r="DX1877" s="641" t="str">
        <f t="shared" ca="1" si="291"/>
        <v/>
      </c>
      <c r="DY1877" s="641"/>
      <c r="DZ1877" s="641" t="str">
        <f t="shared" ca="1" si="292"/>
        <v/>
      </c>
      <c r="EA1877" s="641"/>
      <c r="EC1877" s="136" t="str">
        <f t="shared" ca="1" si="293"/>
        <v/>
      </c>
      <c r="ED1877" s="641" t="str">
        <f t="shared" ca="1" si="294"/>
        <v/>
      </c>
      <c r="EE1877" s="641"/>
      <c r="EF1877" s="641" t="str">
        <f t="shared" ca="1" si="295"/>
        <v/>
      </c>
      <c r="EG1877" s="641"/>
      <c r="EH1877" s="641" t="str">
        <f t="shared" ca="1" si="296"/>
        <v/>
      </c>
      <c r="EI1877" s="641"/>
      <c r="EJ1877" s="641" t="str">
        <f t="shared" ca="1" si="297"/>
        <v/>
      </c>
      <c r="EK1877" s="641"/>
      <c r="EM1877" s="136" t="str">
        <f t="shared" ca="1" si="298"/>
        <v/>
      </c>
      <c r="EN1877" s="641" t="str">
        <f t="shared" ca="1" si="299"/>
        <v/>
      </c>
      <c r="EO1877" s="641"/>
      <c r="EP1877" s="641" t="str">
        <f t="shared" ca="1" si="300"/>
        <v/>
      </c>
      <c r="EQ1877" s="641"/>
      <c r="ER1877" s="641" t="str">
        <f t="shared" ca="1" si="301"/>
        <v/>
      </c>
      <c r="ES1877" s="641"/>
      <c r="ET1877" s="641" t="str">
        <f t="shared" ca="1" si="302"/>
        <v/>
      </c>
      <c r="EU1877" s="641"/>
      <c r="EW1877" s="136" t="str">
        <f t="shared" ca="1" si="303"/>
        <v/>
      </c>
      <c r="EX1877" s="641" t="str">
        <f t="shared" ca="1" si="304"/>
        <v/>
      </c>
      <c r="EY1877" s="641"/>
      <c r="EZ1877" s="641" t="str">
        <f t="shared" ca="1" si="305"/>
        <v/>
      </c>
      <c r="FA1877" s="641"/>
      <c r="FB1877" s="641" t="str">
        <f t="shared" ca="1" si="306"/>
        <v/>
      </c>
      <c r="FC1877" s="641"/>
      <c r="FD1877" s="641" t="str">
        <f t="shared" ca="1" si="307"/>
        <v/>
      </c>
      <c r="FE1877" s="641"/>
      <c r="FG1877" s="136" t="str">
        <f t="shared" ca="1" si="308"/>
        <v/>
      </c>
      <c r="FH1877" s="641" t="str">
        <f t="shared" ca="1" si="309"/>
        <v/>
      </c>
      <c r="FI1877" s="641"/>
      <c r="FJ1877" s="641" t="str">
        <f t="shared" ca="1" si="310"/>
        <v/>
      </c>
      <c r="FK1877" s="641"/>
      <c r="FL1877" s="641" t="str">
        <f t="shared" ca="1" si="311"/>
        <v/>
      </c>
      <c r="FM1877" s="641"/>
      <c r="FN1877" s="641" t="str">
        <f t="shared" ca="1" si="312"/>
        <v/>
      </c>
      <c r="FO1877" s="641"/>
    </row>
    <row r="1878" spans="1:171" hidden="1">
      <c r="A1878" s="19">
        <v>69</v>
      </c>
      <c r="B1878" s="19" t="str">
        <f ca="1">IF(ISERROR(INDEX(WS,ROWS($A$1810:$A1878))),"",MID(INDEX(WS,ROWS($A$1810:$A1878)), FIND("]",INDEX(WS,ROWS($A$1810:$A1878)))+1,32))&amp;T(NOW())</f>
        <v/>
      </c>
      <c r="C1878" s="136" t="str">
        <f t="shared" ca="1" si="222"/>
        <v/>
      </c>
      <c r="D1878" s="641" t="str">
        <f t="shared" ca="1" si="224"/>
        <v/>
      </c>
      <c r="E1878" s="641"/>
      <c r="F1878" s="641" t="str">
        <f t="shared" ca="1" si="225"/>
        <v/>
      </c>
      <c r="G1878" s="641"/>
      <c r="H1878" s="641" t="str">
        <f t="shared" ca="1" si="226"/>
        <v/>
      </c>
      <c r="I1878" s="641"/>
      <c r="J1878" s="641" t="str">
        <f t="shared" ca="1" si="227"/>
        <v/>
      </c>
      <c r="K1878" s="641"/>
      <c r="L1878" s="210"/>
      <c r="M1878" s="136" t="str">
        <f t="shared" ca="1" si="228"/>
        <v/>
      </c>
      <c r="N1878" s="641" t="str">
        <f t="shared" ca="1" si="229"/>
        <v/>
      </c>
      <c r="O1878" s="641"/>
      <c r="P1878" s="641" t="str">
        <f t="shared" ca="1" si="230"/>
        <v/>
      </c>
      <c r="Q1878" s="641"/>
      <c r="R1878" s="641" t="str">
        <f t="shared" ca="1" si="231"/>
        <v/>
      </c>
      <c r="S1878" s="641"/>
      <c r="T1878" s="641" t="str">
        <f t="shared" ca="1" si="232"/>
        <v/>
      </c>
      <c r="U1878" s="641"/>
      <c r="V1878" s="19" t="str">
        <f t="shared" ca="1" si="233"/>
        <v/>
      </c>
      <c r="W1878" s="136" t="str">
        <f t="shared" ca="1" si="234"/>
        <v/>
      </c>
      <c r="X1878" s="641" t="str">
        <f t="shared" ca="1" si="235"/>
        <v/>
      </c>
      <c r="Y1878" s="641"/>
      <c r="Z1878" s="641" t="str">
        <f t="shared" ca="1" si="236"/>
        <v/>
      </c>
      <c r="AA1878" s="641"/>
      <c r="AB1878" s="641" t="str">
        <f t="shared" ca="1" si="237"/>
        <v/>
      </c>
      <c r="AC1878" s="641"/>
      <c r="AD1878" s="641" t="str">
        <f t="shared" ca="1" si="238"/>
        <v/>
      </c>
      <c r="AE1878" s="641"/>
      <c r="AF1878" s="19" t="str">
        <f t="shared" ca="1" si="239"/>
        <v/>
      </c>
      <c r="AG1878" s="136" t="str">
        <f t="shared" ca="1" si="240"/>
        <v/>
      </c>
      <c r="AH1878" s="641" t="str">
        <f t="shared" ca="1" si="241"/>
        <v/>
      </c>
      <c r="AI1878" s="641"/>
      <c r="AJ1878" s="641" t="str">
        <f t="shared" ca="1" si="242"/>
        <v/>
      </c>
      <c r="AK1878" s="641"/>
      <c r="AL1878" s="641" t="str">
        <f t="shared" ca="1" si="243"/>
        <v/>
      </c>
      <c r="AM1878" s="641"/>
      <c r="AN1878" s="641" t="str">
        <f t="shared" ca="1" si="244"/>
        <v/>
      </c>
      <c r="AO1878" s="641"/>
      <c r="AP1878" s="19" t="str">
        <f t="shared" ca="1" si="245"/>
        <v/>
      </c>
      <c r="AQ1878" s="136" t="str">
        <f t="shared" ca="1" si="246"/>
        <v/>
      </c>
      <c r="AR1878" s="641" t="str">
        <f t="shared" ca="1" si="247"/>
        <v/>
      </c>
      <c r="AS1878" s="641"/>
      <c r="AT1878" s="641" t="str">
        <f t="shared" ca="1" si="248"/>
        <v/>
      </c>
      <c r="AU1878" s="641"/>
      <c r="AV1878" s="641" t="str">
        <f t="shared" ca="1" si="249"/>
        <v/>
      </c>
      <c r="AW1878" s="641"/>
      <c r="AX1878" s="641" t="str">
        <f t="shared" ca="1" si="250"/>
        <v/>
      </c>
      <c r="AY1878" s="641"/>
      <c r="AZ1878" s="19" t="str">
        <f t="shared" ca="1" si="251"/>
        <v/>
      </c>
      <c r="BA1878" s="136" t="str">
        <f t="shared" ca="1" si="252"/>
        <v/>
      </c>
      <c r="BB1878" s="641" t="str">
        <f t="shared" ca="1" si="253"/>
        <v/>
      </c>
      <c r="BC1878" s="641"/>
      <c r="BD1878" s="641" t="str">
        <f t="shared" ca="1" si="254"/>
        <v/>
      </c>
      <c r="BE1878" s="641"/>
      <c r="BF1878" s="641" t="str">
        <f t="shared" ca="1" si="255"/>
        <v/>
      </c>
      <c r="BG1878" s="641"/>
      <c r="BH1878" s="641" t="str">
        <f t="shared" ca="1" si="256"/>
        <v/>
      </c>
      <c r="BI1878" s="641"/>
      <c r="BJ1878" s="19" t="str">
        <f t="shared" ca="1" si="257"/>
        <v/>
      </c>
      <c r="BK1878" s="136" t="str">
        <f t="shared" ca="1" si="258"/>
        <v/>
      </c>
      <c r="BL1878" s="641" t="str">
        <f t="shared" ca="1" si="259"/>
        <v/>
      </c>
      <c r="BM1878" s="641"/>
      <c r="BN1878" s="641" t="str">
        <f t="shared" ca="1" si="260"/>
        <v/>
      </c>
      <c r="BO1878" s="641"/>
      <c r="BP1878" s="641" t="str">
        <f t="shared" ca="1" si="261"/>
        <v/>
      </c>
      <c r="BQ1878" s="641"/>
      <c r="BR1878" s="641" t="str">
        <f t="shared" ca="1" si="223"/>
        <v/>
      </c>
      <c r="BS1878" s="641"/>
      <c r="BT1878" s="19" t="str">
        <f t="shared" ca="1" si="262"/>
        <v/>
      </c>
      <c r="BU1878" s="136" t="str">
        <f t="shared" ca="1" si="263"/>
        <v/>
      </c>
      <c r="BV1878" s="641" t="str">
        <f t="shared" ca="1" si="264"/>
        <v/>
      </c>
      <c r="BW1878" s="641"/>
      <c r="BX1878" s="641" t="str">
        <f t="shared" ca="1" si="265"/>
        <v/>
      </c>
      <c r="BY1878" s="641"/>
      <c r="BZ1878" s="641" t="str">
        <f t="shared" ca="1" si="266"/>
        <v/>
      </c>
      <c r="CA1878" s="641"/>
      <c r="CB1878" s="641" t="str">
        <f t="shared" ca="1" si="267"/>
        <v/>
      </c>
      <c r="CC1878" s="641"/>
      <c r="CE1878" s="136" t="str">
        <f t="shared" ca="1" si="268"/>
        <v/>
      </c>
      <c r="CF1878" s="641" t="str">
        <f t="shared" ca="1" si="269"/>
        <v/>
      </c>
      <c r="CG1878" s="641"/>
      <c r="CH1878" s="641" t="str">
        <f t="shared" ca="1" si="270"/>
        <v/>
      </c>
      <c r="CI1878" s="641"/>
      <c r="CJ1878" s="641" t="str">
        <f t="shared" ca="1" si="271"/>
        <v/>
      </c>
      <c r="CK1878" s="641"/>
      <c r="CL1878" s="641" t="str">
        <f t="shared" ca="1" si="272"/>
        <v/>
      </c>
      <c r="CM1878" s="641"/>
      <c r="CO1878" s="136" t="str">
        <f t="shared" ca="1" si="273"/>
        <v/>
      </c>
      <c r="CP1878" s="641" t="str">
        <f t="shared" ca="1" si="274"/>
        <v/>
      </c>
      <c r="CQ1878" s="641"/>
      <c r="CR1878" s="641" t="str">
        <f t="shared" ca="1" si="275"/>
        <v/>
      </c>
      <c r="CS1878" s="641"/>
      <c r="CT1878" s="641" t="str">
        <f t="shared" ca="1" si="276"/>
        <v/>
      </c>
      <c r="CU1878" s="641"/>
      <c r="CV1878" s="641" t="str">
        <f t="shared" ca="1" si="277"/>
        <v/>
      </c>
      <c r="CW1878" s="641"/>
      <c r="CY1878" s="136" t="str">
        <f t="shared" ca="1" si="278"/>
        <v/>
      </c>
      <c r="CZ1878" s="641" t="str">
        <f t="shared" ca="1" si="279"/>
        <v/>
      </c>
      <c r="DA1878" s="641"/>
      <c r="DB1878" s="641" t="str">
        <f t="shared" ca="1" si="280"/>
        <v/>
      </c>
      <c r="DC1878" s="641"/>
      <c r="DD1878" s="641" t="str">
        <f t="shared" ca="1" si="281"/>
        <v/>
      </c>
      <c r="DE1878" s="641"/>
      <c r="DF1878" s="641" t="str">
        <f t="shared" ca="1" si="282"/>
        <v/>
      </c>
      <c r="DG1878" s="641"/>
      <c r="DI1878" s="136" t="str">
        <f t="shared" ca="1" si="283"/>
        <v/>
      </c>
      <c r="DJ1878" s="641" t="str">
        <f t="shared" ca="1" si="284"/>
        <v/>
      </c>
      <c r="DK1878" s="641"/>
      <c r="DL1878" s="641" t="str">
        <f t="shared" ca="1" si="285"/>
        <v/>
      </c>
      <c r="DM1878" s="641"/>
      <c r="DN1878" s="641" t="str">
        <f t="shared" ca="1" si="286"/>
        <v/>
      </c>
      <c r="DO1878" s="641"/>
      <c r="DP1878" s="641" t="str">
        <f t="shared" ca="1" si="287"/>
        <v/>
      </c>
      <c r="DQ1878" s="641"/>
      <c r="DS1878" s="136" t="str">
        <f t="shared" ca="1" si="288"/>
        <v/>
      </c>
      <c r="DT1878" s="641" t="str">
        <f t="shared" ca="1" si="289"/>
        <v/>
      </c>
      <c r="DU1878" s="641"/>
      <c r="DV1878" s="641" t="str">
        <f t="shared" ca="1" si="290"/>
        <v/>
      </c>
      <c r="DW1878" s="641"/>
      <c r="DX1878" s="641" t="str">
        <f t="shared" ca="1" si="291"/>
        <v/>
      </c>
      <c r="DY1878" s="641"/>
      <c r="DZ1878" s="641" t="str">
        <f t="shared" ca="1" si="292"/>
        <v/>
      </c>
      <c r="EA1878" s="641"/>
      <c r="EC1878" s="136" t="str">
        <f t="shared" ca="1" si="293"/>
        <v/>
      </c>
      <c r="ED1878" s="641" t="str">
        <f t="shared" ca="1" si="294"/>
        <v/>
      </c>
      <c r="EE1878" s="641"/>
      <c r="EF1878" s="641" t="str">
        <f t="shared" ca="1" si="295"/>
        <v/>
      </c>
      <c r="EG1878" s="641"/>
      <c r="EH1878" s="641" t="str">
        <f t="shared" ca="1" si="296"/>
        <v/>
      </c>
      <c r="EI1878" s="641"/>
      <c r="EJ1878" s="641" t="str">
        <f t="shared" ca="1" si="297"/>
        <v/>
      </c>
      <c r="EK1878" s="641"/>
      <c r="EM1878" s="136" t="str">
        <f t="shared" ca="1" si="298"/>
        <v/>
      </c>
      <c r="EN1878" s="641" t="str">
        <f t="shared" ca="1" si="299"/>
        <v/>
      </c>
      <c r="EO1878" s="641"/>
      <c r="EP1878" s="641" t="str">
        <f t="shared" ca="1" si="300"/>
        <v/>
      </c>
      <c r="EQ1878" s="641"/>
      <c r="ER1878" s="641" t="str">
        <f t="shared" ca="1" si="301"/>
        <v/>
      </c>
      <c r="ES1878" s="641"/>
      <c r="ET1878" s="641" t="str">
        <f t="shared" ca="1" si="302"/>
        <v/>
      </c>
      <c r="EU1878" s="641"/>
      <c r="EW1878" s="136" t="str">
        <f t="shared" ca="1" si="303"/>
        <v/>
      </c>
      <c r="EX1878" s="641" t="str">
        <f t="shared" ca="1" si="304"/>
        <v/>
      </c>
      <c r="EY1878" s="641"/>
      <c r="EZ1878" s="641" t="str">
        <f t="shared" ca="1" si="305"/>
        <v/>
      </c>
      <c r="FA1878" s="641"/>
      <c r="FB1878" s="641" t="str">
        <f t="shared" ca="1" si="306"/>
        <v/>
      </c>
      <c r="FC1878" s="641"/>
      <c r="FD1878" s="641" t="str">
        <f t="shared" ca="1" si="307"/>
        <v/>
      </c>
      <c r="FE1878" s="641"/>
      <c r="FG1878" s="136" t="str">
        <f t="shared" ca="1" si="308"/>
        <v/>
      </c>
      <c r="FH1878" s="641" t="str">
        <f t="shared" ca="1" si="309"/>
        <v/>
      </c>
      <c r="FI1878" s="641"/>
      <c r="FJ1878" s="641" t="str">
        <f t="shared" ca="1" si="310"/>
        <v/>
      </c>
      <c r="FK1878" s="641"/>
      <c r="FL1878" s="641" t="str">
        <f t="shared" ca="1" si="311"/>
        <v/>
      </c>
      <c r="FM1878" s="641"/>
      <c r="FN1878" s="641" t="str">
        <f t="shared" ca="1" si="312"/>
        <v/>
      </c>
      <c r="FO1878" s="641"/>
    </row>
    <row r="1879" spans="1:171" hidden="1">
      <c r="A1879" s="19">
        <v>70</v>
      </c>
      <c r="B1879" s="19" t="str">
        <f ca="1">IF(ISERROR(INDEX(WS,ROWS($A$1810:$A1879))),"",MID(INDEX(WS,ROWS($A$1810:$A1879)), FIND("]",INDEX(WS,ROWS($A$1810:$A1879)))+1,32))&amp;T(NOW())</f>
        <v/>
      </c>
      <c r="C1879" s="136" t="str">
        <f t="shared" ca="1" si="222"/>
        <v/>
      </c>
      <c r="D1879" s="641" t="str">
        <f t="shared" ca="1" si="224"/>
        <v/>
      </c>
      <c r="E1879" s="641"/>
      <c r="F1879" s="641" t="str">
        <f t="shared" ca="1" si="225"/>
        <v/>
      </c>
      <c r="G1879" s="641"/>
      <c r="H1879" s="641" t="str">
        <f t="shared" ca="1" si="226"/>
        <v/>
      </c>
      <c r="I1879" s="641"/>
      <c r="J1879" s="641" t="str">
        <f t="shared" ca="1" si="227"/>
        <v/>
      </c>
      <c r="K1879" s="641"/>
      <c r="L1879" s="210"/>
      <c r="M1879" s="136" t="str">
        <f t="shared" ca="1" si="228"/>
        <v/>
      </c>
      <c r="N1879" s="641" t="str">
        <f t="shared" ca="1" si="229"/>
        <v/>
      </c>
      <c r="O1879" s="641"/>
      <c r="P1879" s="641" t="str">
        <f t="shared" ca="1" si="230"/>
        <v/>
      </c>
      <c r="Q1879" s="641"/>
      <c r="R1879" s="641" t="str">
        <f t="shared" ca="1" si="231"/>
        <v/>
      </c>
      <c r="S1879" s="641"/>
      <c r="T1879" s="641" t="str">
        <f t="shared" ca="1" si="232"/>
        <v/>
      </c>
      <c r="U1879" s="641"/>
      <c r="V1879" s="19" t="str">
        <f t="shared" ca="1" si="233"/>
        <v/>
      </c>
      <c r="W1879" s="136" t="str">
        <f t="shared" ca="1" si="234"/>
        <v/>
      </c>
      <c r="X1879" s="641" t="str">
        <f t="shared" ca="1" si="235"/>
        <v/>
      </c>
      <c r="Y1879" s="641"/>
      <c r="Z1879" s="641" t="str">
        <f t="shared" ca="1" si="236"/>
        <v/>
      </c>
      <c r="AA1879" s="641"/>
      <c r="AB1879" s="641" t="str">
        <f t="shared" ca="1" si="237"/>
        <v/>
      </c>
      <c r="AC1879" s="641"/>
      <c r="AD1879" s="641" t="str">
        <f t="shared" ca="1" si="238"/>
        <v/>
      </c>
      <c r="AE1879" s="641"/>
      <c r="AF1879" s="19" t="str">
        <f t="shared" ca="1" si="239"/>
        <v/>
      </c>
      <c r="AG1879" s="136" t="str">
        <f t="shared" ca="1" si="240"/>
        <v/>
      </c>
      <c r="AH1879" s="641" t="str">
        <f t="shared" ca="1" si="241"/>
        <v/>
      </c>
      <c r="AI1879" s="641"/>
      <c r="AJ1879" s="641" t="str">
        <f t="shared" ca="1" si="242"/>
        <v/>
      </c>
      <c r="AK1879" s="641"/>
      <c r="AL1879" s="641" t="str">
        <f t="shared" ca="1" si="243"/>
        <v/>
      </c>
      <c r="AM1879" s="641"/>
      <c r="AN1879" s="641" t="str">
        <f t="shared" ca="1" si="244"/>
        <v/>
      </c>
      <c r="AO1879" s="641"/>
      <c r="AP1879" s="19" t="str">
        <f t="shared" ca="1" si="245"/>
        <v/>
      </c>
      <c r="AQ1879" s="136" t="str">
        <f t="shared" ca="1" si="246"/>
        <v/>
      </c>
      <c r="AR1879" s="641" t="str">
        <f t="shared" ca="1" si="247"/>
        <v/>
      </c>
      <c r="AS1879" s="641"/>
      <c r="AT1879" s="641" t="str">
        <f t="shared" ca="1" si="248"/>
        <v/>
      </c>
      <c r="AU1879" s="641"/>
      <c r="AV1879" s="641" t="str">
        <f t="shared" ca="1" si="249"/>
        <v/>
      </c>
      <c r="AW1879" s="641"/>
      <c r="AX1879" s="641" t="str">
        <f t="shared" ca="1" si="250"/>
        <v/>
      </c>
      <c r="AY1879" s="641"/>
      <c r="AZ1879" s="19" t="str">
        <f t="shared" ca="1" si="251"/>
        <v/>
      </c>
      <c r="BA1879" s="136" t="str">
        <f t="shared" ca="1" si="252"/>
        <v/>
      </c>
      <c r="BB1879" s="641" t="str">
        <f t="shared" ca="1" si="253"/>
        <v/>
      </c>
      <c r="BC1879" s="641"/>
      <c r="BD1879" s="641" t="str">
        <f t="shared" ca="1" si="254"/>
        <v/>
      </c>
      <c r="BE1879" s="641"/>
      <c r="BF1879" s="641" t="str">
        <f t="shared" ca="1" si="255"/>
        <v/>
      </c>
      <c r="BG1879" s="641"/>
      <c r="BH1879" s="641" t="str">
        <f t="shared" ca="1" si="256"/>
        <v/>
      </c>
      <c r="BI1879" s="641"/>
      <c r="BJ1879" s="19" t="str">
        <f t="shared" ca="1" si="257"/>
        <v/>
      </c>
      <c r="BK1879" s="136" t="str">
        <f t="shared" ca="1" si="258"/>
        <v/>
      </c>
      <c r="BL1879" s="641" t="str">
        <f t="shared" ca="1" si="259"/>
        <v/>
      </c>
      <c r="BM1879" s="641"/>
      <c r="BN1879" s="641" t="str">
        <f t="shared" ca="1" si="260"/>
        <v/>
      </c>
      <c r="BO1879" s="641"/>
      <c r="BP1879" s="641" t="str">
        <f t="shared" ca="1" si="261"/>
        <v/>
      </c>
      <c r="BQ1879" s="641"/>
      <c r="BR1879" s="641" t="str">
        <f t="shared" ca="1" si="223"/>
        <v/>
      </c>
      <c r="BS1879" s="641"/>
      <c r="BT1879" s="19" t="str">
        <f t="shared" ca="1" si="262"/>
        <v/>
      </c>
      <c r="BU1879" s="136" t="str">
        <f t="shared" ca="1" si="263"/>
        <v/>
      </c>
      <c r="BV1879" s="641" t="str">
        <f t="shared" ca="1" si="264"/>
        <v/>
      </c>
      <c r="BW1879" s="641"/>
      <c r="BX1879" s="641" t="str">
        <f t="shared" ca="1" si="265"/>
        <v/>
      </c>
      <c r="BY1879" s="641"/>
      <c r="BZ1879" s="641" t="str">
        <f t="shared" ca="1" si="266"/>
        <v/>
      </c>
      <c r="CA1879" s="641"/>
      <c r="CB1879" s="641" t="str">
        <f t="shared" ca="1" si="267"/>
        <v/>
      </c>
      <c r="CC1879" s="641"/>
      <c r="CE1879" s="136" t="str">
        <f t="shared" ca="1" si="268"/>
        <v/>
      </c>
      <c r="CF1879" s="641" t="str">
        <f t="shared" ca="1" si="269"/>
        <v/>
      </c>
      <c r="CG1879" s="641"/>
      <c r="CH1879" s="641" t="str">
        <f t="shared" ca="1" si="270"/>
        <v/>
      </c>
      <c r="CI1879" s="641"/>
      <c r="CJ1879" s="641" t="str">
        <f t="shared" ca="1" si="271"/>
        <v/>
      </c>
      <c r="CK1879" s="641"/>
      <c r="CL1879" s="641" t="str">
        <f t="shared" ca="1" si="272"/>
        <v/>
      </c>
      <c r="CM1879" s="641"/>
      <c r="CO1879" s="136" t="str">
        <f t="shared" ca="1" si="273"/>
        <v/>
      </c>
      <c r="CP1879" s="641" t="str">
        <f t="shared" ca="1" si="274"/>
        <v/>
      </c>
      <c r="CQ1879" s="641"/>
      <c r="CR1879" s="641" t="str">
        <f t="shared" ca="1" si="275"/>
        <v/>
      </c>
      <c r="CS1879" s="641"/>
      <c r="CT1879" s="641" t="str">
        <f t="shared" ca="1" si="276"/>
        <v/>
      </c>
      <c r="CU1879" s="641"/>
      <c r="CV1879" s="641" t="str">
        <f t="shared" ca="1" si="277"/>
        <v/>
      </c>
      <c r="CW1879" s="641"/>
      <c r="CY1879" s="136" t="str">
        <f t="shared" ca="1" si="278"/>
        <v/>
      </c>
      <c r="CZ1879" s="641" t="str">
        <f t="shared" ca="1" si="279"/>
        <v/>
      </c>
      <c r="DA1879" s="641"/>
      <c r="DB1879" s="641" t="str">
        <f t="shared" ca="1" si="280"/>
        <v/>
      </c>
      <c r="DC1879" s="641"/>
      <c r="DD1879" s="641" t="str">
        <f t="shared" ca="1" si="281"/>
        <v/>
      </c>
      <c r="DE1879" s="641"/>
      <c r="DF1879" s="641" t="str">
        <f t="shared" ca="1" si="282"/>
        <v/>
      </c>
      <c r="DG1879" s="641"/>
      <c r="DI1879" s="136" t="str">
        <f t="shared" ca="1" si="283"/>
        <v/>
      </c>
      <c r="DJ1879" s="641" t="str">
        <f t="shared" ca="1" si="284"/>
        <v/>
      </c>
      <c r="DK1879" s="641"/>
      <c r="DL1879" s="641" t="str">
        <f t="shared" ca="1" si="285"/>
        <v/>
      </c>
      <c r="DM1879" s="641"/>
      <c r="DN1879" s="641" t="str">
        <f t="shared" ca="1" si="286"/>
        <v/>
      </c>
      <c r="DO1879" s="641"/>
      <c r="DP1879" s="641" t="str">
        <f t="shared" ca="1" si="287"/>
        <v/>
      </c>
      <c r="DQ1879" s="641"/>
      <c r="DS1879" s="136" t="str">
        <f t="shared" ca="1" si="288"/>
        <v/>
      </c>
      <c r="DT1879" s="641" t="str">
        <f t="shared" ca="1" si="289"/>
        <v/>
      </c>
      <c r="DU1879" s="641"/>
      <c r="DV1879" s="641" t="str">
        <f t="shared" ca="1" si="290"/>
        <v/>
      </c>
      <c r="DW1879" s="641"/>
      <c r="DX1879" s="641" t="str">
        <f t="shared" ca="1" si="291"/>
        <v/>
      </c>
      <c r="DY1879" s="641"/>
      <c r="DZ1879" s="641" t="str">
        <f t="shared" ca="1" si="292"/>
        <v/>
      </c>
      <c r="EA1879" s="641"/>
      <c r="EC1879" s="136" t="str">
        <f t="shared" ca="1" si="293"/>
        <v/>
      </c>
      <c r="ED1879" s="641" t="str">
        <f t="shared" ca="1" si="294"/>
        <v/>
      </c>
      <c r="EE1879" s="641"/>
      <c r="EF1879" s="641" t="str">
        <f t="shared" ca="1" si="295"/>
        <v/>
      </c>
      <c r="EG1879" s="641"/>
      <c r="EH1879" s="641" t="str">
        <f t="shared" ca="1" si="296"/>
        <v/>
      </c>
      <c r="EI1879" s="641"/>
      <c r="EJ1879" s="641" t="str">
        <f t="shared" ca="1" si="297"/>
        <v/>
      </c>
      <c r="EK1879" s="641"/>
      <c r="EM1879" s="136" t="str">
        <f t="shared" ca="1" si="298"/>
        <v/>
      </c>
      <c r="EN1879" s="641" t="str">
        <f t="shared" ca="1" si="299"/>
        <v/>
      </c>
      <c r="EO1879" s="641"/>
      <c r="EP1879" s="641" t="str">
        <f t="shared" ca="1" si="300"/>
        <v/>
      </c>
      <c r="EQ1879" s="641"/>
      <c r="ER1879" s="641" t="str">
        <f t="shared" ca="1" si="301"/>
        <v/>
      </c>
      <c r="ES1879" s="641"/>
      <c r="ET1879" s="641" t="str">
        <f t="shared" ca="1" si="302"/>
        <v/>
      </c>
      <c r="EU1879" s="641"/>
      <c r="EW1879" s="136" t="str">
        <f t="shared" ca="1" si="303"/>
        <v/>
      </c>
      <c r="EX1879" s="641" t="str">
        <f t="shared" ca="1" si="304"/>
        <v/>
      </c>
      <c r="EY1879" s="641"/>
      <c r="EZ1879" s="641" t="str">
        <f t="shared" ca="1" si="305"/>
        <v/>
      </c>
      <c r="FA1879" s="641"/>
      <c r="FB1879" s="641" t="str">
        <f t="shared" ca="1" si="306"/>
        <v/>
      </c>
      <c r="FC1879" s="641"/>
      <c r="FD1879" s="641" t="str">
        <f t="shared" ca="1" si="307"/>
        <v/>
      </c>
      <c r="FE1879" s="641"/>
      <c r="FG1879" s="136" t="str">
        <f t="shared" ca="1" si="308"/>
        <v/>
      </c>
      <c r="FH1879" s="641" t="str">
        <f t="shared" ca="1" si="309"/>
        <v/>
      </c>
      <c r="FI1879" s="641"/>
      <c r="FJ1879" s="641" t="str">
        <f t="shared" ca="1" si="310"/>
        <v/>
      </c>
      <c r="FK1879" s="641"/>
      <c r="FL1879" s="641" t="str">
        <f t="shared" ca="1" si="311"/>
        <v/>
      </c>
      <c r="FM1879" s="641"/>
      <c r="FN1879" s="641" t="str">
        <f t="shared" ca="1" si="312"/>
        <v/>
      </c>
      <c r="FO1879" s="641"/>
    </row>
    <row r="1880" spans="1:171" hidden="1">
      <c r="A1880" s="19">
        <v>71</v>
      </c>
      <c r="B1880" s="19" t="str">
        <f ca="1">IF(ISERROR(INDEX(WS,ROWS($A$1810:$A1880))),"",MID(INDEX(WS,ROWS($A$1810:$A1880)), FIND("]",INDEX(WS,ROWS($A$1810:$A1880)))+1,32))&amp;T(NOW())</f>
        <v/>
      </c>
      <c r="C1880" s="136" t="str">
        <f t="shared" ca="1" si="222"/>
        <v/>
      </c>
      <c r="D1880" s="641" t="str">
        <f t="shared" ca="1" si="224"/>
        <v/>
      </c>
      <c r="E1880" s="641"/>
      <c r="F1880" s="641" t="str">
        <f t="shared" ca="1" si="225"/>
        <v/>
      </c>
      <c r="G1880" s="641"/>
      <c r="H1880" s="641" t="str">
        <f t="shared" ca="1" si="226"/>
        <v/>
      </c>
      <c r="I1880" s="641"/>
      <c r="J1880" s="641" t="str">
        <f t="shared" ca="1" si="227"/>
        <v/>
      </c>
      <c r="K1880" s="641"/>
      <c r="L1880" s="210"/>
      <c r="M1880" s="136" t="str">
        <f t="shared" ca="1" si="228"/>
        <v/>
      </c>
      <c r="N1880" s="641" t="str">
        <f t="shared" ca="1" si="229"/>
        <v/>
      </c>
      <c r="O1880" s="641"/>
      <c r="P1880" s="641" t="str">
        <f t="shared" ca="1" si="230"/>
        <v/>
      </c>
      <c r="Q1880" s="641"/>
      <c r="R1880" s="641" t="str">
        <f t="shared" ca="1" si="231"/>
        <v/>
      </c>
      <c r="S1880" s="641"/>
      <c r="T1880" s="641" t="str">
        <f t="shared" ca="1" si="232"/>
        <v/>
      </c>
      <c r="U1880" s="641"/>
      <c r="V1880" s="19" t="str">
        <f t="shared" ca="1" si="233"/>
        <v/>
      </c>
      <c r="W1880" s="136" t="str">
        <f t="shared" ca="1" si="234"/>
        <v/>
      </c>
      <c r="X1880" s="641" t="str">
        <f t="shared" ca="1" si="235"/>
        <v/>
      </c>
      <c r="Y1880" s="641"/>
      <c r="Z1880" s="641" t="str">
        <f t="shared" ca="1" si="236"/>
        <v/>
      </c>
      <c r="AA1880" s="641"/>
      <c r="AB1880" s="641" t="str">
        <f t="shared" ca="1" si="237"/>
        <v/>
      </c>
      <c r="AC1880" s="641"/>
      <c r="AD1880" s="641" t="str">
        <f t="shared" ca="1" si="238"/>
        <v/>
      </c>
      <c r="AE1880" s="641"/>
      <c r="AF1880" s="19" t="str">
        <f t="shared" ca="1" si="239"/>
        <v/>
      </c>
      <c r="AG1880" s="136" t="str">
        <f t="shared" ca="1" si="240"/>
        <v/>
      </c>
      <c r="AH1880" s="641" t="str">
        <f t="shared" ca="1" si="241"/>
        <v/>
      </c>
      <c r="AI1880" s="641"/>
      <c r="AJ1880" s="641" t="str">
        <f t="shared" ca="1" si="242"/>
        <v/>
      </c>
      <c r="AK1880" s="641"/>
      <c r="AL1880" s="641" t="str">
        <f t="shared" ca="1" si="243"/>
        <v/>
      </c>
      <c r="AM1880" s="641"/>
      <c r="AN1880" s="641" t="str">
        <f t="shared" ca="1" si="244"/>
        <v/>
      </c>
      <c r="AO1880" s="641"/>
      <c r="AP1880" s="19" t="str">
        <f t="shared" ca="1" si="245"/>
        <v/>
      </c>
      <c r="AQ1880" s="136" t="str">
        <f t="shared" ca="1" si="246"/>
        <v/>
      </c>
      <c r="AR1880" s="641" t="str">
        <f t="shared" ca="1" si="247"/>
        <v/>
      </c>
      <c r="AS1880" s="641"/>
      <c r="AT1880" s="641" t="str">
        <f t="shared" ca="1" si="248"/>
        <v/>
      </c>
      <c r="AU1880" s="641"/>
      <c r="AV1880" s="641" t="str">
        <f t="shared" ca="1" si="249"/>
        <v/>
      </c>
      <c r="AW1880" s="641"/>
      <c r="AX1880" s="641" t="str">
        <f t="shared" ca="1" si="250"/>
        <v/>
      </c>
      <c r="AY1880" s="641"/>
      <c r="AZ1880" s="19" t="str">
        <f t="shared" ca="1" si="251"/>
        <v/>
      </c>
      <c r="BA1880" s="136" t="str">
        <f t="shared" ca="1" si="252"/>
        <v/>
      </c>
      <c r="BB1880" s="641" t="str">
        <f t="shared" ca="1" si="253"/>
        <v/>
      </c>
      <c r="BC1880" s="641"/>
      <c r="BD1880" s="641" t="str">
        <f t="shared" ca="1" si="254"/>
        <v/>
      </c>
      <c r="BE1880" s="641"/>
      <c r="BF1880" s="641" t="str">
        <f t="shared" ca="1" si="255"/>
        <v/>
      </c>
      <c r="BG1880" s="641"/>
      <c r="BH1880" s="641" t="str">
        <f t="shared" ca="1" si="256"/>
        <v/>
      </c>
      <c r="BI1880" s="641"/>
      <c r="BJ1880" s="19" t="str">
        <f t="shared" ca="1" si="257"/>
        <v/>
      </c>
      <c r="BK1880" s="136" t="str">
        <f t="shared" ca="1" si="258"/>
        <v/>
      </c>
      <c r="BL1880" s="641" t="str">
        <f t="shared" ca="1" si="259"/>
        <v/>
      </c>
      <c r="BM1880" s="641"/>
      <c r="BN1880" s="641" t="str">
        <f t="shared" ca="1" si="260"/>
        <v/>
      </c>
      <c r="BO1880" s="641"/>
      <c r="BP1880" s="641" t="str">
        <f t="shared" ca="1" si="261"/>
        <v/>
      </c>
      <c r="BQ1880" s="641"/>
      <c r="BR1880" s="641" t="str">
        <f t="shared" ca="1" si="223"/>
        <v/>
      </c>
      <c r="BS1880" s="641"/>
      <c r="BT1880" s="19" t="str">
        <f t="shared" ca="1" si="262"/>
        <v/>
      </c>
      <c r="BU1880" s="136" t="str">
        <f t="shared" ca="1" si="263"/>
        <v/>
      </c>
      <c r="BV1880" s="641" t="str">
        <f t="shared" ca="1" si="264"/>
        <v/>
      </c>
      <c r="BW1880" s="641"/>
      <c r="BX1880" s="641" t="str">
        <f t="shared" ca="1" si="265"/>
        <v/>
      </c>
      <c r="BY1880" s="641"/>
      <c r="BZ1880" s="641" t="str">
        <f t="shared" ca="1" si="266"/>
        <v/>
      </c>
      <c r="CA1880" s="641"/>
      <c r="CB1880" s="641" t="str">
        <f t="shared" ca="1" si="267"/>
        <v/>
      </c>
      <c r="CC1880" s="641"/>
      <c r="CE1880" s="136" t="str">
        <f t="shared" ca="1" si="268"/>
        <v/>
      </c>
      <c r="CF1880" s="641" t="str">
        <f t="shared" ca="1" si="269"/>
        <v/>
      </c>
      <c r="CG1880" s="641"/>
      <c r="CH1880" s="641" t="str">
        <f t="shared" ca="1" si="270"/>
        <v/>
      </c>
      <c r="CI1880" s="641"/>
      <c r="CJ1880" s="641" t="str">
        <f t="shared" ca="1" si="271"/>
        <v/>
      </c>
      <c r="CK1880" s="641"/>
      <c r="CL1880" s="641" t="str">
        <f t="shared" ca="1" si="272"/>
        <v/>
      </c>
      <c r="CM1880" s="641"/>
      <c r="CO1880" s="136" t="str">
        <f t="shared" ca="1" si="273"/>
        <v/>
      </c>
      <c r="CP1880" s="641" t="str">
        <f t="shared" ca="1" si="274"/>
        <v/>
      </c>
      <c r="CQ1880" s="641"/>
      <c r="CR1880" s="641" t="str">
        <f t="shared" ca="1" si="275"/>
        <v/>
      </c>
      <c r="CS1880" s="641"/>
      <c r="CT1880" s="641" t="str">
        <f t="shared" ca="1" si="276"/>
        <v/>
      </c>
      <c r="CU1880" s="641"/>
      <c r="CV1880" s="641" t="str">
        <f t="shared" ca="1" si="277"/>
        <v/>
      </c>
      <c r="CW1880" s="641"/>
      <c r="CY1880" s="136" t="str">
        <f t="shared" ca="1" si="278"/>
        <v/>
      </c>
      <c r="CZ1880" s="641" t="str">
        <f t="shared" ca="1" si="279"/>
        <v/>
      </c>
      <c r="DA1880" s="641"/>
      <c r="DB1880" s="641" t="str">
        <f t="shared" ca="1" si="280"/>
        <v/>
      </c>
      <c r="DC1880" s="641"/>
      <c r="DD1880" s="641" t="str">
        <f t="shared" ca="1" si="281"/>
        <v/>
      </c>
      <c r="DE1880" s="641"/>
      <c r="DF1880" s="641" t="str">
        <f t="shared" ca="1" si="282"/>
        <v/>
      </c>
      <c r="DG1880" s="641"/>
      <c r="DI1880" s="136" t="str">
        <f t="shared" ca="1" si="283"/>
        <v/>
      </c>
      <c r="DJ1880" s="641" t="str">
        <f t="shared" ca="1" si="284"/>
        <v/>
      </c>
      <c r="DK1880" s="641"/>
      <c r="DL1880" s="641" t="str">
        <f t="shared" ca="1" si="285"/>
        <v/>
      </c>
      <c r="DM1880" s="641"/>
      <c r="DN1880" s="641" t="str">
        <f t="shared" ca="1" si="286"/>
        <v/>
      </c>
      <c r="DO1880" s="641"/>
      <c r="DP1880" s="641" t="str">
        <f t="shared" ca="1" si="287"/>
        <v/>
      </c>
      <c r="DQ1880" s="641"/>
      <c r="DS1880" s="136" t="str">
        <f t="shared" ca="1" si="288"/>
        <v/>
      </c>
      <c r="DT1880" s="641" t="str">
        <f t="shared" ca="1" si="289"/>
        <v/>
      </c>
      <c r="DU1880" s="641"/>
      <c r="DV1880" s="641" t="str">
        <f t="shared" ca="1" si="290"/>
        <v/>
      </c>
      <c r="DW1880" s="641"/>
      <c r="DX1880" s="641" t="str">
        <f t="shared" ca="1" si="291"/>
        <v/>
      </c>
      <c r="DY1880" s="641"/>
      <c r="DZ1880" s="641" t="str">
        <f t="shared" ca="1" si="292"/>
        <v/>
      </c>
      <c r="EA1880" s="641"/>
      <c r="EC1880" s="136" t="str">
        <f t="shared" ca="1" si="293"/>
        <v/>
      </c>
      <c r="ED1880" s="641" t="str">
        <f t="shared" ca="1" si="294"/>
        <v/>
      </c>
      <c r="EE1880" s="641"/>
      <c r="EF1880" s="641" t="str">
        <f t="shared" ca="1" si="295"/>
        <v/>
      </c>
      <c r="EG1880" s="641"/>
      <c r="EH1880" s="641" t="str">
        <f t="shared" ca="1" si="296"/>
        <v/>
      </c>
      <c r="EI1880" s="641"/>
      <c r="EJ1880" s="641" t="str">
        <f t="shared" ca="1" si="297"/>
        <v/>
      </c>
      <c r="EK1880" s="641"/>
      <c r="EM1880" s="136" t="str">
        <f t="shared" ca="1" si="298"/>
        <v/>
      </c>
      <c r="EN1880" s="641" t="str">
        <f t="shared" ca="1" si="299"/>
        <v/>
      </c>
      <c r="EO1880" s="641"/>
      <c r="EP1880" s="641" t="str">
        <f t="shared" ca="1" si="300"/>
        <v/>
      </c>
      <c r="EQ1880" s="641"/>
      <c r="ER1880" s="641" t="str">
        <f t="shared" ca="1" si="301"/>
        <v/>
      </c>
      <c r="ES1880" s="641"/>
      <c r="ET1880" s="641" t="str">
        <f t="shared" ca="1" si="302"/>
        <v/>
      </c>
      <c r="EU1880" s="641"/>
      <c r="EW1880" s="136" t="str">
        <f t="shared" ca="1" si="303"/>
        <v/>
      </c>
      <c r="EX1880" s="641" t="str">
        <f t="shared" ca="1" si="304"/>
        <v/>
      </c>
      <c r="EY1880" s="641"/>
      <c r="EZ1880" s="641" t="str">
        <f t="shared" ca="1" si="305"/>
        <v/>
      </c>
      <c r="FA1880" s="641"/>
      <c r="FB1880" s="641" t="str">
        <f t="shared" ca="1" si="306"/>
        <v/>
      </c>
      <c r="FC1880" s="641"/>
      <c r="FD1880" s="641" t="str">
        <f t="shared" ca="1" si="307"/>
        <v/>
      </c>
      <c r="FE1880" s="641"/>
      <c r="FG1880" s="136" t="str">
        <f t="shared" ca="1" si="308"/>
        <v/>
      </c>
      <c r="FH1880" s="641" t="str">
        <f t="shared" ca="1" si="309"/>
        <v/>
      </c>
      <c r="FI1880" s="641"/>
      <c r="FJ1880" s="641" t="str">
        <f t="shared" ca="1" si="310"/>
        <v/>
      </c>
      <c r="FK1880" s="641"/>
      <c r="FL1880" s="641" t="str">
        <f t="shared" ca="1" si="311"/>
        <v/>
      </c>
      <c r="FM1880" s="641"/>
      <c r="FN1880" s="641" t="str">
        <f t="shared" ca="1" si="312"/>
        <v/>
      </c>
      <c r="FO1880" s="641"/>
    </row>
    <row r="1881" spans="1:171" hidden="1">
      <c r="A1881" s="19">
        <v>72</v>
      </c>
      <c r="B1881" s="19" t="str">
        <f ca="1">IF(ISERROR(INDEX(WS,ROWS($A$1810:$A1881))),"",MID(INDEX(WS,ROWS($A$1810:$A1881)), FIND("]",INDEX(WS,ROWS($A$1810:$A1881)))+1,32))&amp;T(NOW())</f>
        <v/>
      </c>
      <c r="C1881" s="136" t="str">
        <f t="shared" ca="1" si="222"/>
        <v/>
      </c>
      <c r="D1881" s="641" t="str">
        <f t="shared" ca="1" si="224"/>
        <v/>
      </c>
      <c r="E1881" s="641"/>
      <c r="F1881" s="641" t="str">
        <f t="shared" ca="1" si="225"/>
        <v/>
      </c>
      <c r="G1881" s="641"/>
      <c r="H1881" s="641" t="str">
        <f t="shared" ca="1" si="226"/>
        <v/>
      </c>
      <c r="I1881" s="641"/>
      <c r="J1881" s="641" t="str">
        <f t="shared" ca="1" si="227"/>
        <v/>
      </c>
      <c r="K1881" s="641"/>
      <c r="L1881" s="210"/>
      <c r="M1881" s="136" t="str">
        <f t="shared" ca="1" si="228"/>
        <v/>
      </c>
      <c r="N1881" s="641" t="str">
        <f t="shared" ca="1" si="229"/>
        <v/>
      </c>
      <c r="O1881" s="641"/>
      <c r="P1881" s="641" t="str">
        <f t="shared" ca="1" si="230"/>
        <v/>
      </c>
      <c r="Q1881" s="641"/>
      <c r="R1881" s="641" t="str">
        <f t="shared" ca="1" si="231"/>
        <v/>
      </c>
      <c r="S1881" s="641"/>
      <c r="T1881" s="641" t="str">
        <f t="shared" ca="1" si="232"/>
        <v/>
      </c>
      <c r="U1881" s="641"/>
      <c r="V1881" s="19" t="str">
        <f t="shared" ca="1" si="233"/>
        <v/>
      </c>
      <c r="W1881" s="136" t="str">
        <f t="shared" ca="1" si="234"/>
        <v/>
      </c>
      <c r="X1881" s="641" t="str">
        <f t="shared" ca="1" si="235"/>
        <v/>
      </c>
      <c r="Y1881" s="641"/>
      <c r="Z1881" s="641" t="str">
        <f t="shared" ca="1" si="236"/>
        <v/>
      </c>
      <c r="AA1881" s="641"/>
      <c r="AB1881" s="641" t="str">
        <f t="shared" ca="1" si="237"/>
        <v/>
      </c>
      <c r="AC1881" s="641"/>
      <c r="AD1881" s="641" t="str">
        <f t="shared" ca="1" si="238"/>
        <v/>
      </c>
      <c r="AE1881" s="641"/>
      <c r="AF1881" s="19" t="str">
        <f t="shared" ca="1" si="239"/>
        <v/>
      </c>
      <c r="AG1881" s="136" t="str">
        <f t="shared" ca="1" si="240"/>
        <v/>
      </c>
      <c r="AH1881" s="641" t="str">
        <f t="shared" ca="1" si="241"/>
        <v/>
      </c>
      <c r="AI1881" s="641"/>
      <c r="AJ1881" s="641" t="str">
        <f t="shared" ca="1" si="242"/>
        <v/>
      </c>
      <c r="AK1881" s="641"/>
      <c r="AL1881" s="641" t="str">
        <f t="shared" ca="1" si="243"/>
        <v/>
      </c>
      <c r="AM1881" s="641"/>
      <c r="AN1881" s="641" t="str">
        <f t="shared" ca="1" si="244"/>
        <v/>
      </c>
      <c r="AO1881" s="641"/>
      <c r="AP1881" s="19" t="str">
        <f t="shared" ca="1" si="245"/>
        <v/>
      </c>
      <c r="AQ1881" s="136" t="str">
        <f t="shared" ca="1" si="246"/>
        <v/>
      </c>
      <c r="AR1881" s="641" t="str">
        <f t="shared" ca="1" si="247"/>
        <v/>
      </c>
      <c r="AS1881" s="641"/>
      <c r="AT1881" s="641" t="str">
        <f t="shared" ca="1" si="248"/>
        <v/>
      </c>
      <c r="AU1881" s="641"/>
      <c r="AV1881" s="641" t="str">
        <f t="shared" ca="1" si="249"/>
        <v/>
      </c>
      <c r="AW1881" s="641"/>
      <c r="AX1881" s="641" t="str">
        <f t="shared" ca="1" si="250"/>
        <v/>
      </c>
      <c r="AY1881" s="641"/>
      <c r="AZ1881" s="19" t="str">
        <f t="shared" ca="1" si="251"/>
        <v/>
      </c>
      <c r="BA1881" s="136" t="str">
        <f t="shared" ca="1" si="252"/>
        <v/>
      </c>
      <c r="BB1881" s="641" t="str">
        <f t="shared" ca="1" si="253"/>
        <v/>
      </c>
      <c r="BC1881" s="641"/>
      <c r="BD1881" s="641" t="str">
        <f t="shared" ca="1" si="254"/>
        <v/>
      </c>
      <c r="BE1881" s="641"/>
      <c r="BF1881" s="641" t="str">
        <f t="shared" ca="1" si="255"/>
        <v/>
      </c>
      <c r="BG1881" s="641"/>
      <c r="BH1881" s="641" t="str">
        <f t="shared" ca="1" si="256"/>
        <v/>
      </c>
      <c r="BI1881" s="641"/>
      <c r="BJ1881" s="19" t="str">
        <f t="shared" ca="1" si="257"/>
        <v/>
      </c>
      <c r="BK1881" s="136" t="str">
        <f t="shared" ca="1" si="258"/>
        <v/>
      </c>
      <c r="BL1881" s="641" t="str">
        <f t="shared" ca="1" si="259"/>
        <v/>
      </c>
      <c r="BM1881" s="641"/>
      <c r="BN1881" s="641" t="str">
        <f t="shared" ca="1" si="260"/>
        <v/>
      </c>
      <c r="BO1881" s="641"/>
      <c r="BP1881" s="641" t="str">
        <f t="shared" ca="1" si="261"/>
        <v/>
      </c>
      <c r="BQ1881" s="641"/>
      <c r="BR1881" s="641" t="str">
        <f t="shared" ca="1" si="223"/>
        <v/>
      </c>
      <c r="BS1881" s="641"/>
      <c r="BT1881" s="19" t="str">
        <f t="shared" ca="1" si="262"/>
        <v/>
      </c>
      <c r="BU1881" s="136" t="str">
        <f t="shared" ca="1" si="263"/>
        <v/>
      </c>
      <c r="BV1881" s="641" t="str">
        <f t="shared" ca="1" si="264"/>
        <v/>
      </c>
      <c r="BW1881" s="641"/>
      <c r="BX1881" s="641" t="str">
        <f t="shared" ca="1" si="265"/>
        <v/>
      </c>
      <c r="BY1881" s="641"/>
      <c r="BZ1881" s="641" t="str">
        <f t="shared" ca="1" si="266"/>
        <v/>
      </c>
      <c r="CA1881" s="641"/>
      <c r="CB1881" s="641" t="str">
        <f t="shared" ca="1" si="267"/>
        <v/>
      </c>
      <c r="CC1881" s="641"/>
      <c r="CE1881" s="136" t="str">
        <f t="shared" ca="1" si="268"/>
        <v/>
      </c>
      <c r="CF1881" s="641" t="str">
        <f t="shared" ca="1" si="269"/>
        <v/>
      </c>
      <c r="CG1881" s="641"/>
      <c r="CH1881" s="641" t="str">
        <f t="shared" ca="1" si="270"/>
        <v/>
      </c>
      <c r="CI1881" s="641"/>
      <c r="CJ1881" s="641" t="str">
        <f t="shared" ca="1" si="271"/>
        <v/>
      </c>
      <c r="CK1881" s="641"/>
      <c r="CL1881" s="641" t="str">
        <f t="shared" ca="1" si="272"/>
        <v/>
      </c>
      <c r="CM1881" s="641"/>
      <c r="CO1881" s="136" t="str">
        <f t="shared" ca="1" si="273"/>
        <v/>
      </c>
      <c r="CP1881" s="641" t="str">
        <f t="shared" ca="1" si="274"/>
        <v/>
      </c>
      <c r="CQ1881" s="641"/>
      <c r="CR1881" s="641" t="str">
        <f t="shared" ca="1" si="275"/>
        <v/>
      </c>
      <c r="CS1881" s="641"/>
      <c r="CT1881" s="641" t="str">
        <f t="shared" ca="1" si="276"/>
        <v/>
      </c>
      <c r="CU1881" s="641"/>
      <c r="CV1881" s="641" t="str">
        <f t="shared" ca="1" si="277"/>
        <v/>
      </c>
      <c r="CW1881" s="641"/>
      <c r="CY1881" s="136" t="str">
        <f t="shared" ca="1" si="278"/>
        <v/>
      </c>
      <c r="CZ1881" s="641" t="str">
        <f t="shared" ca="1" si="279"/>
        <v/>
      </c>
      <c r="DA1881" s="641"/>
      <c r="DB1881" s="641" t="str">
        <f t="shared" ca="1" si="280"/>
        <v/>
      </c>
      <c r="DC1881" s="641"/>
      <c r="DD1881" s="641" t="str">
        <f t="shared" ca="1" si="281"/>
        <v/>
      </c>
      <c r="DE1881" s="641"/>
      <c r="DF1881" s="641" t="str">
        <f t="shared" ca="1" si="282"/>
        <v/>
      </c>
      <c r="DG1881" s="641"/>
      <c r="DI1881" s="136" t="str">
        <f t="shared" ca="1" si="283"/>
        <v/>
      </c>
      <c r="DJ1881" s="641" t="str">
        <f t="shared" ca="1" si="284"/>
        <v/>
      </c>
      <c r="DK1881" s="641"/>
      <c r="DL1881" s="641" t="str">
        <f t="shared" ca="1" si="285"/>
        <v/>
      </c>
      <c r="DM1881" s="641"/>
      <c r="DN1881" s="641" t="str">
        <f t="shared" ca="1" si="286"/>
        <v/>
      </c>
      <c r="DO1881" s="641"/>
      <c r="DP1881" s="641" t="str">
        <f t="shared" ca="1" si="287"/>
        <v/>
      </c>
      <c r="DQ1881" s="641"/>
      <c r="DS1881" s="136" t="str">
        <f t="shared" ca="1" si="288"/>
        <v/>
      </c>
      <c r="DT1881" s="641" t="str">
        <f t="shared" ca="1" si="289"/>
        <v/>
      </c>
      <c r="DU1881" s="641"/>
      <c r="DV1881" s="641" t="str">
        <f t="shared" ca="1" si="290"/>
        <v/>
      </c>
      <c r="DW1881" s="641"/>
      <c r="DX1881" s="641" t="str">
        <f t="shared" ca="1" si="291"/>
        <v/>
      </c>
      <c r="DY1881" s="641"/>
      <c r="DZ1881" s="641" t="str">
        <f t="shared" ca="1" si="292"/>
        <v/>
      </c>
      <c r="EA1881" s="641"/>
      <c r="EC1881" s="136" t="str">
        <f t="shared" ca="1" si="293"/>
        <v/>
      </c>
      <c r="ED1881" s="641" t="str">
        <f t="shared" ca="1" si="294"/>
        <v/>
      </c>
      <c r="EE1881" s="641"/>
      <c r="EF1881" s="641" t="str">
        <f t="shared" ca="1" si="295"/>
        <v/>
      </c>
      <c r="EG1881" s="641"/>
      <c r="EH1881" s="641" t="str">
        <f t="shared" ca="1" si="296"/>
        <v/>
      </c>
      <c r="EI1881" s="641"/>
      <c r="EJ1881" s="641" t="str">
        <f t="shared" ca="1" si="297"/>
        <v/>
      </c>
      <c r="EK1881" s="641"/>
      <c r="EM1881" s="136" t="str">
        <f t="shared" ca="1" si="298"/>
        <v/>
      </c>
      <c r="EN1881" s="641" t="str">
        <f t="shared" ca="1" si="299"/>
        <v/>
      </c>
      <c r="EO1881" s="641"/>
      <c r="EP1881" s="641" t="str">
        <f t="shared" ca="1" si="300"/>
        <v/>
      </c>
      <c r="EQ1881" s="641"/>
      <c r="ER1881" s="641" t="str">
        <f t="shared" ca="1" si="301"/>
        <v/>
      </c>
      <c r="ES1881" s="641"/>
      <c r="ET1881" s="641" t="str">
        <f t="shared" ca="1" si="302"/>
        <v/>
      </c>
      <c r="EU1881" s="641"/>
      <c r="EW1881" s="136" t="str">
        <f t="shared" ca="1" si="303"/>
        <v/>
      </c>
      <c r="EX1881" s="641" t="str">
        <f t="shared" ca="1" si="304"/>
        <v/>
      </c>
      <c r="EY1881" s="641"/>
      <c r="EZ1881" s="641" t="str">
        <f t="shared" ca="1" si="305"/>
        <v/>
      </c>
      <c r="FA1881" s="641"/>
      <c r="FB1881" s="641" t="str">
        <f t="shared" ca="1" si="306"/>
        <v/>
      </c>
      <c r="FC1881" s="641"/>
      <c r="FD1881" s="641" t="str">
        <f t="shared" ca="1" si="307"/>
        <v/>
      </c>
      <c r="FE1881" s="641"/>
      <c r="FG1881" s="136" t="str">
        <f t="shared" ca="1" si="308"/>
        <v/>
      </c>
      <c r="FH1881" s="641" t="str">
        <f t="shared" ca="1" si="309"/>
        <v/>
      </c>
      <c r="FI1881" s="641"/>
      <c r="FJ1881" s="641" t="str">
        <f t="shared" ca="1" si="310"/>
        <v/>
      </c>
      <c r="FK1881" s="641"/>
      <c r="FL1881" s="641" t="str">
        <f t="shared" ca="1" si="311"/>
        <v/>
      </c>
      <c r="FM1881" s="641"/>
      <c r="FN1881" s="641" t="str">
        <f t="shared" ca="1" si="312"/>
        <v/>
      </c>
      <c r="FO1881" s="641"/>
    </row>
    <row r="1882" spans="1:171" hidden="1">
      <c r="A1882" s="19">
        <v>73</v>
      </c>
      <c r="B1882" s="19" t="str">
        <f ca="1">IF(ISERROR(INDEX(WS,ROWS($A$1810:$A1882))),"",MID(INDEX(WS,ROWS($A$1810:$A1882)), FIND("]",INDEX(WS,ROWS($A$1810:$A1882)))+1,32))&amp;T(NOW())</f>
        <v/>
      </c>
      <c r="C1882" s="136" t="str">
        <f t="shared" ca="1" si="222"/>
        <v/>
      </c>
      <c r="D1882" s="641" t="str">
        <f t="shared" ca="1" si="224"/>
        <v/>
      </c>
      <c r="E1882" s="641"/>
      <c r="F1882" s="641" t="str">
        <f t="shared" ca="1" si="225"/>
        <v/>
      </c>
      <c r="G1882" s="641"/>
      <c r="H1882" s="641" t="str">
        <f t="shared" ca="1" si="226"/>
        <v/>
      </c>
      <c r="I1882" s="641"/>
      <c r="J1882" s="641" t="str">
        <f t="shared" ca="1" si="227"/>
        <v/>
      </c>
      <c r="K1882" s="641"/>
      <c r="L1882" s="210"/>
      <c r="M1882" s="136" t="str">
        <f t="shared" ca="1" si="228"/>
        <v/>
      </c>
      <c r="N1882" s="641" t="str">
        <f t="shared" ca="1" si="229"/>
        <v/>
      </c>
      <c r="O1882" s="641"/>
      <c r="P1882" s="641" t="str">
        <f t="shared" ca="1" si="230"/>
        <v/>
      </c>
      <c r="Q1882" s="641"/>
      <c r="R1882" s="641" t="str">
        <f t="shared" ca="1" si="231"/>
        <v/>
      </c>
      <c r="S1882" s="641"/>
      <c r="T1882" s="641" t="str">
        <f t="shared" ca="1" si="232"/>
        <v/>
      </c>
      <c r="U1882" s="641"/>
      <c r="V1882" s="19" t="str">
        <f t="shared" ca="1" si="233"/>
        <v/>
      </c>
      <c r="W1882" s="136" t="str">
        <f t="shared" ca="1" si="234"/>
        <v/>
      </c>
      <c r="X1882" s="641" t="str">
        <f t="shared" ca="1" si="235"/>
        <v/>
      </c>
      <c r="Y1882" s="641"/>
      <c r="Z1882" s="641" t="str">
        <f t="shared" ca="1" si="236"/>
        <v/>
      </c>
      <c r="AA1882" s="641"/>
      <c r="AB1882" s="641" t="str">
        <f t="shared" ca="1" si="237"/>
        <v/>
      </c>
      <c r="AC1882" s="641"/>
      <c r="AD1882" s="641" t="str">
        <f t="shared" ca="1" si="238"/>
        <v/>
      </c>
      <c r="AE1882" s="641"/>
      <c r="AF1882" s="19" t="str">
        <f t="shared" ca="1" si="239"/>
        <v/>
      </c>
      <c r="AG1882" s="136" t="str">
        <f t="shared" ca="1" si="240"/>
        <v/>
      </c>
      <c r="AH1882" s="641" t="str">
        <f t="shared" ca="1" si="241"/>
        <v/>
      </c>
      <c r="AI1882" s="641"/>
      <c r="AJ1882" s="641" t="str">
        <f t="shared" ca="1" si="242"/>
        <v/>
      </c>
      <c r="AK1882" s="641"/>
      <c r="AL1882" s="641" t="str">
        <f t="shared" ca="1" si="243"/>
        <v/>
      </c>
      <c r="AM1882" s="641"/>
      <c r="AN1882" s="641" t="str">
        <f t="shared" ca="1" si="244"/>
        <v/>
      </c>
      <c r="AO1882" s="641"/>
      <c r="AP1882" s="19" t="str">
        <f t="shared" ca="1" si="245"/>
        <v/>
      </c>
      <c r="AQ1882" s="136" t="str">
        <f t="shared" ca="1" si="246"/>
        <v/>
      </c>
      <c r="AR1882" s="641" t="str">
        <f t="shared" ca="1" si="247"/>
        <v/>
      </c>
      <c r="AS1882" s="641"/>
      <c r="AT1882" s="641" t="str">
        <f t="shared" ca="1" si="248"/>
        <v/>
      </c>
      <c r="AU1882" s="641"/>
      <c r="AV1882" s="641" t="str">
        <f t="shared" ca="1" si="249"/>
        <v/>
      </c>
      <c r="AW1882" s="641"/>
      <c r="AX1882" s="641" t="str">
        <f t="shared" ca="1" si="250"/>
        <v/>
      </c>
      <c r="AY1882" s="641"/>
      <c r="AZ1882" s="19" t="str">
        <f t="shared" ca="1" si="251"/>
        <v/>
      </c>
      <c r="BA1882" s="136" t="str">
        <f t="shared" ca="1" si="252"/>
        <v/>
      </c>
      <c r="BB1882" s="641" t="str">
        <f t="shared" ca="1" si="253"/>
        <v/>
      </c>
      <c r="BC1882" s="641"/>
      <c r="BD1882" s="641" t="str">
        <f t="shared" ca="1" si="254"/>
        <v/>
      </c>
      <c r="BE1882" s="641"/>
      <c r="BF1882" s="641" t="str">
        <f t="shared" ca="1" si="255"/>
        <v/>
      </c>
      <c r="BG1882" s="641"/>
      <c r="BH1882" s="641" t="str">
        <f t="shared" ca="1" si="256"/>
        <v/>
      </c>
      <c r="BI1882" s="641"/>
      <c r="BJ1882" s="19" t="str">
        <f t="shared" ca="1" si="257"/>
        <v/>
      </c>
      <c r="BK1882" s="136" t="str">
        <f t="shared" ca="1" si="258"/>
        <v/>
      </c>
      <c r="BL1882" s="641" t="str">
        <f t="shared" ca="1" si="259"/>
        <v/>
      </c>
      <c r="BM1882" s="641"/>
      <c r="BN1882" s="641" t="str">
        <f t="shared" ca="1" si="260"/>
        <v/>
      </c>
      <c r="BO1882" s="641"/>
      <c r="BP1882" s="641" t="str">
        <f t="shared" ca="1" si="261"/>
        <v/>
      </c>
      <c r="BQ1882" s="641"/>
      <c r="BR1882" s="641" t="str">
        <f t="shared" ca="1" si="223"/>
        <v/>
      </c>
      <c r="BS1882" s="641"/>
      <c r="BT1882" s="19" t="str">
        <f t="shared" ca="1" si="262"/>
        <v/>
      </c>
      <c r="BU1882" s="136" t="str">
        <f t="shared" ca="1" si="263"/>
        <v/>
      </c>
      <c r="BV1882" s="641" t="str">
        <f t="shared" ca="1" si="264"/>
        <v/>
      </c>
      <c r="BW1882" s="641"/>
      <c r="BX1882" s="641" t="str">
        <f t="shared" ca="1" si="265"/>
        <v/>
      </c>
      <c r="BY1882" s="641"/>
      <c r="BZ1882" s="641" t="str">
        <f t="shared" ca="1" si="266"/>
        <v/>
      </c>
      <c r="CA1882" s="641"/>
      <c r="CB1882" s="641" t="str">
        <f t="shared" ca="1" si="267"/>
        <v/>
      </c>
      <c r="CC1882" s="641"/>
      <c r="CE1882" s="136" t="str">
        <f t="shared" ca="1" si="268"/>
        <v/>
      </c>
      <c r="CF1882" s="641" t="str">
        <f t="shared" ca="1" si="269"/>
        <v/>
      </c>
      <c r="CG1882" s="641"/>
      <c r="CH1882" s="641" t="str">
        <f t="shared" ca="1" si="270"/>
        <v/>
      </c>
      <c r="CI1882" s="641"/>
      <c r="CJ1882" s="641" t="str">
        <f t="shared" ca="1" si="271"/>
        <v/>
      </c>
      <c r="CK1882" s="641"/>
      <c r="CL1882" s="641" t="str">
        <f t="shared" ca="1" si="272"/>
        <v/>
      </c>
      <c r="CM1882" s="641"/>
      <c r="CO1882" s="136" t="str">
        <f t="shared" ca="1" si="273"/>
        <v/>
      </c>
      <c r="CP1882" s="641" t="str">
        <f t="shared" ca="1" si="274"/>
        <v/>
      </c>
      <c r="CQ1882" s="641"/>
      <c r="CR1882" s="641" t="str">
        <f t="shared" ca="1" si="275"/>
        <v/>
      </c>
      <c r="CS1882" s="641"/>
      <c r="CT1882" s="641" t="str">
        <f t="shared" ca="1" si="276"/>
        <v/>
      </c>
      <c r="CU1882" s="641"/>
      <c r="CV1882" s="641" t="str">
        <f t="shared" ca="1" si="277"/>
        <v/>
      </c>
      <c r="CW1882" s="641"/>
      <c r="CY1882" s="136" t="str">
        <f t="shared" ca="1" si="278"/>
        <v/>
      </c>
      <c r="CZ1882" s="641" t="str">
        <f t="shared" ca="1" si="279"/>
        <v/>
      </c>
      <c r="DA1882" s="641"/>
      <c r="DB1882" s="641" t="str">
        <f t="shared" ca="1" si="280"/>
        <v/>
      </c>
      <c r="DC1882" s="641"/>
      <c r="DD1882" s="641" t="str">
        <f t="shared" ca="1" si="281"/>
        <v/>
      </c>
      <c r="DE1882" s="641"/>
      <c r="DF1882" s="641" t="str">
        <f t="shared" ca="1" si="282"/>
        <v/>
      </c>
      <c r="DG1882" s="641"/>
      <c r="DI1882" s="136" t="str">
        <f t="shared" ca="1" si="283"/>
        <v/>
      </c>
      <c r="DJ1882" s="641" t="str">
        <f t="shared" ca="1" si="284"/>
        <v/>
      </c>
      <c r="DK1882" s="641"/>
      <c r="DL1882" s="641" t="str">
        <f t="shared" ca="1" si="285"/>
        <v/>
      </c>
      <c r="DM1882" s="641"/>
      <c r="DN1882" s="641" t="str">
        <f t="shared" ca="1" si="286"/>
        <v/>
      </c>
      <c r="DO1882" s="641"/>
      <c r="DP1882" s="641" t="str">
        <f t="shared" ca="1" si="287"/>
        <v/>
      </c>
      <c r="DQ1882" s="641"/>
      <c r="DS1882" s="136" t="str">
        <f t="shared" ca="1" si="288"/>
        <v/>
      </c>
      <c r="DT1882" s="641" t="str">
        <f t="shared" ca="1" si="289"/>
        <v/>
      </c>
      <c r="DU1882" s="641"/>
      <c r="DV1882" s="641" t="str">
        <f t="shared" ca="1" si="290"/>
        <v/>
      </c>
      <c r="DW1882" s="641"/>
      <c r="DX1882" s="641" t="str">
        <f t="shared" ca="1" si="291"/>
        <v/>
      </c>
      <c r="DY1882" s="641"/>
      <c r="DZ1882" s="641" t="str">
        <f t="shared" ca="1" si="292"/>
        <v/>
      </c>
      <c r="EA1882" s="641"/>
      <c r="EC1882" s="136" t="str">
        <f t="shared" ca="1" si="293"/>
        <v/>
      </c>
      <c r="ED1882" s="641" t="str">
        <f t="shared" ca="1" si="294"/>
        <v/>
      </c>
      <c r="EE1882" s="641"/>
      <c r="EF1882" s="641" t="str">
        <f t="shared" ca="1" si="295"/>
        <v/>
      </c>
      <c r="EG1882" s="641"/>
      <c r="EH1882" s="641" t="str">
        <f t="shared" ca="1" si="296"/>
        <v/>
      </c>
      <c r="EI1882" s="641"/>
      <c r="EJ1882" s="641" t="str">
        <f t="shared" ca="1" si="297"/>
        <v/>
      </c>
      <c r="EK1882" s="641"/>
      <c r="EM1882" s="136" t="str">
        <f t="shared" ca="1" si="298"/>
        <v/>
      </c>
      <c r="EN1882" s="641" t="str">
        <f t="shared" ca="1" si="299"/>
        <v/>
      </c>
      <c r="EO1882" s="641"/>
      <c r="EP1882" s="641" t="str">
        <f t="shared" ca="1" si="300"/>
        <v/>
      </c>
      <c r="EQ1882" s="641"/>
      <c r="ER1882" s="641" t="str">
        <f t="shared" ca="1" si="301"/>
        <v/>
      </c>
      <c r="ES1882" s="641"/>
      <c r="ET1882" s="641" t="str">
        <f t="shared" ca="1" si="302"/>
        <v/>
      </c>
      <c r="EU1882" s="641"/>
      <c r="EW1882" s="136" t="str">
        <f t="shared" ca="1" si="303"/>
        <v/>
      </c>
      <c r="EX1882" s="641" t="str">
        <f t="shared" ca="1" si="304"/>
        <v/>
      </c>
      <c r="EY1882" s="641"/>
      <c r="EZ1882" s="641" t="str">
        <f t="shared" ca="1" si="305"/>
        <v/>
      </c>
      <c r="FA1882" s="641"/>
      <c r="FB1882" s="641" t="str">
        <f t="shared" ca="1" si="306"/>
        <v/>
      </c>
      <c r="FC1882" s="641"/>
      <c r="FD1882" s="641" t="str">
        <f t="shared" ca="1" si="307"/>
        <v/>
      </c>
      <c r="FE1882" s="641"/>
      <c r="FG1882" s="136" t="str">
        <f t="shared" ca="1" si="308"/>
        <v/>
      </c>
      <c r="FH1882" s="641" t="str">
        <f t="shared" ca="1" si="309"/>
        <v/>
      </c>
      <c r="FI1882" s="641"/>
      <c r="FJ1882" s="641" t="str">
        <f t="shared" ca="1" si="310"/>
        <v/>
      </c>
      <c r="FK1882" s="641"/>
      <c r="FL1882" s="641" t="str">
        <f t="shared" ca="1" si="311"/>
        <v/>
      </c>
      <c r="FM1882" s="641"/>
      <c r="FN1882" s="641" t="str">
        <f t="shared" ca="1" si="312"/>
        <v/>
      </c>
      <c r="FO1882" s="641"/>
    </row>
    <row r="1883" spans="1:171" hidden="1">
      <c r="A1883" s="19">
        <v>74</v>
      </c>
      <c r="B1883" s="19" t="str">
        <f ca="1">IF(ISERROR(INDEX(WS,ROWS($A$1810:$A1883))),"",MID(INDEX(WS,ROWS($A$1810:$A1883)), FIND("]",INDEX(WS,ROWS($A$1810:$A1883)))+1,32))&amp;T(NOW())</f>
        <v/>
      </c>
      <c r="C1883" s="136" t="str">
        <f t="shared" ca="1" si="222"/>
        <v/>
      </c>
      <c r="D1883" s="641" t="str">
        <f t="shared" ca="1" si="224"/>
        <v/>
      </c>
      <c r="E1883" s="641"/>
      <c r="F1883" s="641" t="str">
        <f t="shared" ca="1" si="225"/>
        <v/>
      </c>
      <c r="G1883" s="641"/>
      <c r="H1883" s="641" t="str">
        <f t="shared" ca="1" si="226"/>
        <v/>
      </c>
      <c r="I1883" s="641"/>
      <c r="J1883" s="641" t="str">
        <f t="shared" ca="1" si="227"/>
        <v/>
      </c>
      <c r="K1883" s="641"/>
      <c r="L1883" s="210"/>
      <c r="M1883" s="136" t="str">
        <f t="shared" ca="1" si="228"/>
        <v/>
      </c>
      <c r="N1883" s="641" t="str">
        <f t="shared" ca="1" si="229"/>
        <v/>
      </c>
      <c r="O1883" s="641"/>
      <c r="P1883" s="641" t="str">
        <f t="shared" ca="1" si="230"/>
        <v/>
      </c>
      <c r="Q1883" s="641"/>
      <c r="R1883" s="641" t="str">
        <f t="shared" ca="1" si="231"/>
        <v/>
      </c>
      <c r="S1883" s="641"/>
      <c r="T1883" s="641" t="str">
        <f t="shared" ca="1" si="232"/>
        <v/>
      </c>
      <c r="U1883" s="641"/>
      <c r="V1883" s="19" t="str">
        <f t="shared" ca="1" si="233"/>
        <v/>
      </c>
      <c r="W1883" s="136" t="str">
        <f t="shared" ca="1" si="234"/>
        <v/>
      </c>
      <c r="X1883" s="641" t="str">
        <f t="shared" ca="1" si="235"/>
        <v/>
      </c>
      <c r="Y1883" s="641"/>
      <c r="Z1883" s="641" t="str">
        <f t="shared" ca="1" si="236"/>
        <v/>
      </c>
      <c r="AA1883" s="641"/>
      <c r="AB1883" s="641" t="str">
        <f t="shared" ca="1" si="237"/>
        <v/>
      </c>
      <c r="AC1883" s="641"/>
      <c r="AD1883" s="641" t="str">
        <f t="shared" ca="1" si="238"/>
        <v/>
      </c>
      <c r="AE1883" s="641"/>
      <c r="AF1883" s="19" t="str">
        <f t="shared" ca="1" si="239"/>
        <v/>
      </c>
      <c r="AG1883" s="136" t="str">
        <f t="shared" ca="1" si="240"/>
        <v/>
      </c>
      <c r="AH1883" s="641" t="str">
        <f t="shared" ca="1" si="241"/>
        <v/>
      </c>
      <c r="AI1883" s="641"/>
      <c r="AJ1883" s="641" t="str">
        <f t="shared" ca="1" si="242"/>
        <v/>
      </c>
      <c r="AK1883" s="641"/>
      <c r="AL1883" s="641" t="str">
        <f t="shared" ca="1" si="243"/>
        <v/>
      </c>
      <c r="AM1883" s="641"/>
      <c r="AN1883" s="641" t="str">
        <f t="shared" ca="1" si="244"/>
        <v/>
      </c>
      <c r="AO1883" s="641"/>
      <c r="AP1883" s="19" t="str">
        <f t="shared" ca="1" si="245"/>
        <v/>
      </c>
      <c r="AQ1883" s="136" t="str">
        <f t="shared" ca="1" si="246"/>
        <v/>
      </c>
      <c r="AR1883" s="641" t="str">
        <f t="shared" ca="1" si="247"/>
        <v/>
      </c>
      <c r="AS1883" s="641"/>
      <c r="AT1883" s="641" t="str">
        <f t="shared" ca="1" si="248"/>
        <v/>
      </c>
      <c r="AU1883" s="641"/>
      <c r="AV1883" s="641" t="str">
        <f t="shared" ca="1" si="249"/>
        <v/>
      </c>
      <c r="AW1883" s="641"/>
      <c r="AX1883" s="641" t="str">
        <f t="shared" ca="1" si="250"/>
        <v/>
      </c>
      <c r="AY1883" s="641"/>
      <c r="AZ1883" s="19" t="str">
        <f t="shared" ca="1" si="251"/>
        <v/>
      </c>
      <c r="BA1883" s="136" t="str">
        <f t="shared" ca="1" si="252"/>
        <v/>
      </c>
      <c r="BB1883" s="641" t="str">
        <f t="shared" ca="1" si="253"/>
        <v/>
      </c>
      <c r="BC1883" s="641"/>
      <c r="BD1883" s="641" t="str">
        <f t="shared" ca="1" si="254"/>
        <v/>
      </c>
      <c r="BE1883" s="641"/>
      <c r="BF1883" s="641" t="str">
        <f t="shared" ca="1" si="255"/>
        <v/>
      </c>
      <c r="BG1883" s="641"/>
      <c r="BH1883" s="641" t="str">
        <f t="shared" ca="1" si="256"/>
        <v/>
      </c>
      <c r="BI1883" s="641"/>
      <c r="BJ1883" s="19" t="str">
        <f t="shared" ca="1" si="257"/>
        <v/>
      </c>
      <c r="BK1883" s="136" t="str">
        <f t="shared" ca="1" si="258"/>
        <v/>
      </c>
      <c r="BL1883" s="641" t="str">
        <f t="shared" ca="1" si="259"/>
        <v/>
      </c>
      <c r="BM1883" s="641"/>
      <c r="BN1883" s="641" t="str">
        <f t="shared" ca="1" si="260"/>
        <v/>
      </c>
      <c r="BO1883" s="641"/>
      <c r="BP1883" s="641" t="str">
        <f t="shared" ca="1" si="261"/>
        <v/>
      </c>
      <c r="BQ1883" s="641"/>
      <c r="BR1883" s="641" t="str">
        <f t="shared" ca="1" si="223"/>
        <v/>
      </c>
      <c r="BS1883" s="641"/>
      <c r="BT1883" s="19" t="str">
        <f t="shared" ca="1" si="262"/>
        <v/>
      </c>
      <c r="BU1883" s="136" t="str">
        <f t="shared" ca="1" si="263"/>
        <v/>
      </c>
      <c r="BV1883" s="641" t="str">
        <f t="shared" ca="1" si="264"/>
        <v/>
      </c>
      <c r="BW1883" s="641"/>
      <c r="BX1883" s="641" t="str">
        <f t="shared" ca="1" si="265"/>
        <v/>
      </c>
      <c r="BY1883" s="641"/>
      <c r="BZ1883" s="641" t="str">
        <f t="shared" ca="1" si="266"/>
        <v/>
      </c>
      <c r="CA1883" s="641"/>
      <c r="CB1883" s="641" t="str">
        <f t="shared" ca="1" si="267"/>
        <v/>
      </c>
      <c r="CC1883" s="641"/>
      <c r="CE1883" s="136" t="str">
        <f t="shared" ca="1" si="268"/>
        <v/>
      </c>
      <c r="CF1883" s="641" t="str">
        <f t="shared" ca="1" si="269"/>
        <v/>
      </c>
      <c r="CG1883" s="641"/>
      <c r="CH1883" s="641" t="str">
        <f t="shared" ca="1" si="270"/>
        <v/>
      </c>
      <c r="CI1883" s="641"/>
      <c r="CJ1883" s="641" t="str">
        <f t="shared" ca="1" si="271"/>
        <v/>
      </c>
      <c r="CK1883" s="641"/>
      <c r="CL1883" s="641" t="str">
        <f t="shared" ca="1" si="272"/>
        <v/>
      </c>
      <c r="CM1883" s="641"/>
      <c r="CO1883" s="136" t="str">
        <f t="shared" ca="1" si="273"/>
        <v/>
      </c>
      <c r="CP1883" s="641" t="str">
        <f t="shared" ca="1" si="274"/>
        <v/>
      </c>
      <c r="CQ1883" s="641"/>
      <c r="CR1883" s="641" t="str">
        <f t="shared" ca="1" si="275"/>
        <v/>
      </c>
      <c r="CS1883" s="641"/>
      <c r="CT1883" s="641" t="str">
        <f t="shared" ca="1" si="276"/>
        <v/>
      </c>
      <c r="CU1883" s="641"/>
      <c r="CV1883" s="641" t="str">
        <f t="shared" ca="1" si="277"/>
        <v/>
      </c>
      <c r="CW1883" s="641"/>
      <c r="CY1883" s="136" t="str">
        <f t="shared" ca="1" si="278"/>
        <v/>
      </c>
      <c r="CZ1883" s="641" t="str">
        <f t="shared" ca="1" si="279"/>
        <v/>
      </c>
      <c r="DA1883" s="641"/>
      <c r="DB1883" s="641" t="str">
        <f t="shared" ca="1" si="280"/>
        <v/>
      </c>
      <c r="DC1883" s="641"/>
      <c r="DD1883" s="641" t="str">
        <f t="shared" ca="1" si="281"/>
        <v/>
      </c>
      <c r="DE1883" s="641"/>
      <c r="DF1883" s="641" t="str">
        <f t="shared" ca="1" si="282"/>
        <v/>
      </c>
      <c r="DG1883" s="641"/>
      <c r="DI1883" s="136" t="str">
        <f t="shared" ca="1" si="283"/>
        <v/>
      </c>
      <c r="DJ1883" s="641" t="str">
        <f t="shared" ca="1" si="284"/>
        <v/>
      </c>
      <c r="DK1883" s="641"/>
      <c r="DL1883" s="641" t="str">
        <f t="shared" ca="1" si="285"/>
        <v/>
      </c>
      <c r="DM1883" s="641"/>
      <c r="DN1883" s="641" t="str">
        <f t="shared" ca="1" si="286"/>
        <v/>
      </c>
      <c r="DO1883" s="641"/>
      <c r="DP1883" s="641" t="str">
        <f t="shared" ca="1" si="287"/>
        <v/>
      </c>
      <c r="DQ1883" s="641"/>
      <c r="DS1883" s="136" t="str">
        <f t="shared" ca="1" si="288"/>
        <v/>
      </c>
      <c r="DT1883" s="641" t="str">
        <f t="shared" ca="1" si="289"/>
        <v/>
      </c>
      <c r="DU1883" s="641"/>
      <c r="DV1883" s="641" t="str">
        <f t="shared" ca="1" si="290"/>
        <v/>
      </c>
      <c r="DW1883" s="641"/>
      <c r="DX1883" s="641" t="str">
        <f t="shared" ca="1" si="291"/>
        <v/>
      </c>
      <c r="DY1883" s="641"/>
      <c r="DZ1883" s="641" t="str">
        <f t="shared" ca="1" si="292"/>
        <v/>
      </c>
      <c r="EA1883" s="641"/>
      <c r="EC1883" s="136" t="str">
        <f t="shared" ca="1" si="293"/>
        <v/>
      </c>
      <c r="ED1883" s="641" t="str">
        <f t="shared" ca="1" si="294"/>
        <v/>
      </c>
      <c r="EE1883" s="641"/>
      <c r="EF1883" s="641" t="str">
        <f t="shared" ca="1" si="295"/>
        <v/>
      </c>
      <c r="EG1883" s="641"/>
      <c r="EH1883" s="641" t="str">
        <f t="shared" ca="1" si="296"/>
        <v/>
      </c>
      <c r="EI1883" s="641"/>
      <c r="EJ1883" s="641" t="str">
        <f t="shared" ca="1" si="297"/>
        <v/>
      </c>
      <c r="EK1883" s="641"/>
      <c r="EM1883" s="136" t="str">
        <f t="shared" ca="1" si="298"/>
        <v/>
      </c>
      <c r="EN1883" s="641" t="str">
        <f t="shared" ca="1" si="299"/>
        <v/>
      </c>
      <c r="EO1883" s="641"/>
      <c r="EP1883" s="641" t="str">
        <f t="shared" ca="1" si="300"/>
        <v/>
      </c>
      <c r="EQ1883" s="641"/>
      <c r="ER1883" s="641" t="str">
        <f t="shared" ca="1" si="301"/>
        <v/>
      </c>
      <c r="ES1883" s="641"/>
      <c r="ET1883" s="641" t="str">
        <f t="shared" ca="1" si="302"/>
        <v/>
      </c>
      <c r="EU1883" s="641"/>
      <c r="EW1883" s="136" t="str">
        <f t="shared" ca="1" si="303"/>
        <v/>
      </c>
      <c r="EX1883" s="641" t="str">
        <f t="shared" ca="1" si="304"/>
        <v/>
      </c>
      <c r="EY1883" s="641"/>
      <c r="EZ1883" s="641" t="str">
        <f t="shared" ca="1" si="305"/>
        <v/>
      </c>
      <c r="FA1883" s="641"/>
      <c r="FB1883" s="641" t="str">
        <f t="shared" ca="1" si="306"/>
        <v/>
      </c>
      <c r="FC1883" s="641"/>
      <c r="FD1883" s="641" t="str">
        <f t="shared" ca="1" si="307"/>
        <v/>
      </c>
      <c r="FE1883" s="641"/>
      <c r="FG1883" s="136" t="str">
        <f t="shared" ca="1" si="308"/>
        <v/>
      </c>
      <c r="FH1883" s="641" t="str">
        <f t="shared" ca="1" si="309"/>
        <v/>
      </c>
      <c r="FI1883" s="641"/>
      <c r="FJ1883" s="641" t="str">
        <f t="shared" ca="1" si="310"/>
        <v/>
      </c>
      <c r="FK1883" s="641"/>
      <c r="FL1883" s="641" t="str">
        <f t="shared" ca="1" si="311"/>
        <v/>
      </c>
      <c r="FM1883" s="641"/>
      <c r="FN1883" s="641" t="str">
        <f t="shared" ca="1" si="312"/>
        <v/>
      </c>
      <c r="FO1883" s="641"/>
    </row>
    <row r="1884" spans="1:171" hidden="1">
      <c r="A1884" s="19">
        <v>75</v>
      </c>
      <c r="B1884" s="19" t="str">
        <f ca="1">IF(ISERROR(INDEX(WS,ROWS($A$1810:$A1884))),"",MID(INDEX(WS,ROWS($A$1810:$A1884)), FIND("]",INDEX(WS,ROWS($A$1810:$A1884)))+1,32))&amp;T(NOW())</f>
        <v/>
      </c>
      <c r="C1884" s="136" t="str">
        <f t="shared" ca="1" si="222"/>
        <v/>
      </c>
      <c r="D1884" s="641" t="str">
        <f t="shared" ca="1" si="224"/>
        <v/>
      </c>
      <c r="E1884" s="641"/>
      <c r="F1884" s="641" t="str">
        <f t="shared" ca="1" si="225"/>
        <v/>
      </c>
      <c r="G1884" s="641"/>
      <c r="H1884" s="641" t="str">
        <f t="shared" ca="1" si="226"/>
        <v/>
      </c>
      <c r="I1884" s="641"/>
      <c r="J1884" s="641" t="str">
        <f t="shared" ca="1" si="227"/>
        <v/>
      </c>
      <c r="K1884" s="641"/>
      <c r="L1884" s="210"/>
      <c r="M1884" s="136" t="str">
        <f t="shared" ca="1" si="228"/>
        <v/>
      </c>
      <c r="N1884" s="641" t="str">
        <f t="shared" ca="1" si="229"/>
        <v/>
      </c>
      <c r="O1884" s="641"/>
      <c r="P1884" s="641" t="str">
        <f t="shared" ca="1" si="230"/>
        <v/>
      </c>
      <c r="Q1884" s="641"/>
      <c r="R1884" s="641" t="str">
        <f t="shared" ca="1" si="231"/>
        <v/>
      </c>
      <c r="S1884" s="641"/>
      <c r="T1884" s="641" t="str">
        <f t="shared" ca="1" si="232"/>
        <v/>
      </c>
      <c r="U1884" s="641"/>
      <c r="V1884" s="19" t="str">
        <f t="shared" ca="1" si="233"/>
        <v/>
      </c>
      <c r="W1884" s="136" t="str">
        <f t="shared" ca="1" si="234"/>
        <v/>
      </c>
      <c r="X1884" s="641" t="str">
        <f t="shared" ca="1" si="235"/>
        <v/>
      </c>
      <c r="Y1884" s="641"/>
      <c r="Z1884" s="641" t="str">
        <f t="shared" ca="1" si="236"/>
        <v/>
      </c>
      <c r="AA1884" s="641"/>
      <c r="AB1884" s="641" t="str">
        <f t="shared" ca="1" si="237"/>
        <v/>
      </c>
      <c r="AC1884" s="641"/>
      <c r="AD1884" s="641" t="str">
        <f t="shared" ca="1" si="238"/>
        <v/>
      </c>
      <c r="AE1884" s="641"/>
      <c r="AF1884" s="19" t="str">
        <f t="shared" ca="1" si="239"/>
        <v/>
      </c>
      <c r="AG1884" s="136" t="str">
        <f t="shared" ca="1" si="240"/>
        <v/>
      </c>
      <c r="AH1884" s="641" t="str">
        <f t="shared" ca="1" si="241"/>
        <v/>
      </c>
      <c r="AI1884" s="641"/>
      <c r="AJ1884" s="641" t="str">
        <f t="shared" ca="1" si="242"/>
        <v/>
      </c>
      <c r="AK1884" s="641"/>
      <c r="AL1884" s="641" t="str">
        <f t="shared" ca="1" si="243"/>
        <v/>
      </c>
      <c r="AM1884" s="641"/>
      <c r="AN1884" s="641" t="str">
        <f t="shared" ca="1" si="244"/>
        <v/>
      </c>
      <c r="AO1884" s="641"/>
      <c r="AP1884" s="19" t="str">
        <f t="shared" ca="1" si="245"/>
        <v/>
      </c>
      <c r="AQ1884" s="136" t="str">
        <f t="shared" ca="1" si="246"/>
        <v/>
      </c>
      <c r="AR1884" s="641" t="str">
        <f t="shared" ca="1" si="247"/>
        <v/>
      </c>
      <c r="AS1884" s="641"/>
      <c r="AT1884" s="641" t="str">
        <f t="shared" ca="1" si="248"/>
        <v/>
      </c>
      <c r="AU1884" s="641"/>
      <c r="AV1884" s="641" t="str">
        <f t="shared" ca="1" si="249"/>
        <v/>
      </c>
      <c r="AW1884" s="641"/>
      <c r="AX1884" s="641" t="str">
        <f t="shared" ca="1" si="250"/>
        <v/>
      </c>
      <c r="AY1884" s="641"/>
      <c r="AZ1884" s="19" t="str">
        <f t="shared" ca="1" si="251"/>
        <v/>
      </c>
      <c r="BA1884" s="136" t="str">
        <f t="shared" ca="1" si="252"/>
        <v/>
      </c>
      <c r="BB1884" s="641" t="str">
        <f t="shared" ca="1" si="253"/>
        <v/>
      </c>
      <c r="BC1884" s="641"/>
      <c r="BD1884" s="641" t="str">
        <f t="shared" ca="1" si="254"/>
        <v/>
      </c>
      <c r="BE1884" s="641"/>
      <c r="BF1884" s="641" t="str">
        <f t="shared" ca="1" si="255"/>
        <v/>
      </c>
      <c r="BG1884" s="641"/>
      <c r="BH1884" s="641" t="str">
        <f t="shared" ca="1" si="256"/>
        <v/>
      </c>
      <c r="BI1884" s="641"/>
      <c r="BJ1884" s="19" t="str">
        <f t="shared" ca="1" si="257"/>
        <v/>
      </c>
      <c r="BK1884" s="136" t="str">
        <f t="shared" ca="1" si="258"/>
        <v/>
      </c>
      <c r="BL1884" s="641" t="str">
        <f t="shared" ca="1" si="259"/>
        <v/>
      </c>
      <c r="BM1884" s="641"/>
      <c r="BN1884" s="641" t="str">
        <f t="shared" ca="1" si="260"/>
        <v/>
      </c>
      <c r="BO1884" s="641"/>
      <c r="BP1884" s="641" t="str">
        <f t="shared" ca="1" si="261"/>
        <v/>
      </c>
      <c r="BQ1884" s="641"/>
      <c r="BR1884" s="641" t="str">
        <f t="shared" ca="1" si="223"/>
        <v/>
      </c>
      <c r="BS1884" s="641"/>
      <c r="BT1884" s="19" t="str">
        <f t="shared" ca="1" si="262"/>
        <v/>
      </c>
      <c r="BU1884" s="136" t="str">
        <f t="shared" ca="1" si="263"/>
        <v/>
      </c>
      <c r="BV1884" s="641" t="str">
        <f t="shared" ca="1" si="264"/>
        <v/>
      </c>
      <c r="BW1884" s="641"/>
      <c r="BX1884" s="641" t="str">
        <f t="shared" ca="1" si="265"/>
        <v/>
      </c>
      <c r="BY1884" s="641"/>
      <c r="BZ1884" s="641" t="str">
        <f t="shared" ca="1" si="266"/>
        <v/>
      </c>
      <c r="CA1884" s="641"/>
      <c r="CB1884" s="641" t="str">
        <f t="shared" ca="1" si="267"/>
        <v/>
      </c>
      <c r="CC1884" s="641"/>
      <c r="CE1884" s="136" t="str">
        <f t="shared" ca="1" si="268"/>
        <v/>
      </c>
      <c r="CF1884" s="641" t="str">
        <f t="shared" ca="1" si="269"/>
        <v/>
      </c>
      <c r="CG1884" s="641"/>
      <c r="CH1884" s="641" t="str">
        <f t="shared" ca="1" si="270"/>
        <v/>
      </c>
      <c r="CI1884" s="641"/>
      <c r="CJ1884" s="641" t="str">
        <f t="shared" ca="1" si="271"/>
        <v/>
      </c>
      <c r="CK1884" s="641"/>
      <c r="CL1884" s="641" t="str">
        <f t="shared" ca="1" si="272"/>
        <v/>
      </c>
      <c r="CM1884" s="641"/>
      <c r="CO1884" s="136" t="str">
        <f t="shared" ca="1" si="273"/>
        <v/>
      </c>
      <c r="CP1884" s="641" t="str">
        <f t="shared" ca="1" si="274"/>
        <v/>
      </c>
      <c r="CQ1884" s="641"/>
      <c r="CR1884" s="641" t="str">
        <f t="shared" ca="1" si="275"/>
        <v/>
      </c>
      <c r="CS1884" s="641"/>
      <c r="CT1884" s="641" t="str">
        <f t="shared" ca="1" si="276"/>
        <v/>
      </c>
      <c r="CU1884" s="641"/>
      <c r="CV1884" s="641" t="str">
        <f t="shared" ca="1" si="277"/>
        <v/>
      </c>
      <c r="CW1884" s="641"/>
      <c r="CY1884" s="136" t="str">
        <f t="shared" ca="1" si="278"/>
        <v/>
      </c>
      <c r="CZ1884" s="641" t="str">
        <f t="shared" ca="1" si="279"/>
        <v/>
      </c>
      <c r="DA1884" s="641"/>
      <c r="DB1884" s="641" t="str">
        <f t="shared" ca="1" si="280"/>
        <v/>
      </c>
      <c r="DC1884" s="641"/>
      <c r="DD1884" s="641" t="str">
        <f t="shared" ca="1" si="281"/>
        <v/>
      </c>
      <c r="DE1884" s="641"/>
      <c r="DF1884" s="641" t="str">
        <f t="shared" ca="1" si="282"/>
        <v/>
      </c>
      <c r="DG1884" s="641"/>
      <c r="DI1884" s="136" t="str">
        <f t="shared" ca="1" si="283"/>
        <v/>
      </c>
      <c r="DJ1884" s="641" t="str">
        <f t="shared" ca="1" si="284"/>
        <v/>
      </c>
      <c r="DK1884" s="641"/>
      <c r="DL1884" s="641" t="str">
        <f t="shared" ca="1" si="285"/>
        <v/>
      </c>
      <c r="DM1884" s="641"/>
      <c r="DN1884" s="641" t="str">
        <f t="shared" ca="1" si="286"/>
        <v/>
      </c>
      <c r="DO1884" s="641"/>
      <c r="DP1884" s="641" t="str">
        <f t="shared" ca="1" si="287"/>
        <v/>
      </c>
      <c r="DQ1884" s="641"/>
      <c r="DS1884" s="136" t="str">
        <f t="shared" ca="1" si="288"/>
        <v/>
      </c>
      <c r="DT1884" s="641" t="str">
        <f t="shared" ca="1" si="289"/>
        <v/>
      </c>
      <c r="DU1884" s="641"/>
      <c r="DV1884" s="641" t="str">
        <f t="shared" ca="1" si="290"/>
        <v/>
      </c>
      <c r="DW1884" s="641"/>
      <c r="DX1884" s="641" t="str">
        <f t="shared" ca="1" si="291"/>
        <v/>
      </c>
      <c r="DY1884" s="641"/>
      <c r="DZ1884" s="641" t="str">
        <f t="shared" ca="1" si="292"/>
        <v/>
      </c>
      <c r="EA1884" s="641"/>
      <c r="EC1884" s="136" t="str">
        <f t="shared" ca="1" si="293"/>
        <v/>
      </c>
      <c r="ED1884" s="641" t="str">
        <f t="shared" ca="1" si="294"/>
        <v/>
      </c>
      <c r="EE1884" s="641"/>
      <c r="EF1884" s="641" t="str">
        <f t="shared" ca="1" si="295"/>
        <v/>
      </c>
      <c r="EG1884" s="641"/>
      <c r="EH1884" s="641" t="str">
        <f t="shared" ca="1" si="296"/>
        <v/>
      </c>
      <c r="EI1884" s="641"/>
      <c r="EJ1884" s="641" t="str">
        <f t="shared" ca="1" si="297"/>
        <v/>
      </c>
      <c r="EK1884" s="641"/>
      <c r="EM1884" s="136" t="str">
        <f t="shared" ca="1" si="298"/>
        <v/>
      </c>
      <c r="EN1884" s="641" t="str">
        <f t="shared" ca="1" si="299"/>
        <v/>
      </c>
      <c r="EO1884" s="641"/>
      <c r="EP1884" s="641" t="str">
        <f t="shared" ca="1" si="300"/>
        <v/>
      </c>
      <c r="EQ1884" s="641"/>
      <c r="ER1884" s="641" t="str">
        <f t="shared" ca="1" si="301"/>
        <v/>
      </c>
      <c r="ES1884" s="641"/>
      <c r="ET1884" s="641" t="str">
        <f t="shared" ca="1" si="302"/>
        <v/>
      </c>
      <c r="EU1884" s="641"/>
      <c r="EW1884" s="136" t="str">
        <f t="shared" ca="1" si="303"/>
        <v/>
      </c>
      <c r="EX1884" s="641" t="str">
        <f t="shared" ca="1" si="304"/>
        <v/>
      </c>
      <c r="EY1884" s="641"/>
      <c r="EZ1884" s="641" t="str">
        <f t="shared" ca="1" si="305"/>
        <v/>
      </c>
      <c r="FA1884" s="641"/>
      <c r="FB1884" s="641" t="str">
        <f t="shared" ca="1" si="306"/>
        <v/>
      </c>
      <c r="FC1884" s="641"/>
      <c r="FD1884" s="641" t="str">
        <f t="shared" ca="1" si="307"/>
        <v/>
      </c>
      <c r="FE1884" s="641"/>
      <c r="FG1884" s="136" t="str">
        <f t="shared" ca="1" si="308"/>
        <v/>
      </c>
      <c r="FH1884" s="641" t="str">
        <f t="shared" ca="1" si="309"/>
        <v/>
      </c>
      <c r="FI1884" s="641"/>
      <c r="FJ1884" s="641" t="str">
        <f t="shared" ca="1" si="310"/>
        <v/>
      </c>
      <c r="FK1884" s="641"/>
      <c r="FL1884" s="641" t="str">
        <f t="shared" ca="1" si="311"/>
        <v/>
      </c>
      <c r="FM1884" s="641"/>
      <c r="FN1884" s="641" t="str">
        <f t="shared" ca="1" si="312"/>
        <v/>
      </c>
      <c r="FO1884" s="641"/>
    </row>
    <row r="1885" spans="1:171" hidden="1">
      <c r="A1885" s="19">
        <v>76</v>
      </c>
      <c r="B1885" s="19" t="str">
        <f ca="1">IF(ISERROR(INDEX(WS,ROWS($A$1810:$A1885))),"",MID(INDEX(WS,ROWS($A$1810:$A1885)), FIND("]",INDEX(WS,ROWS($A$1810:$A1885)))+1,32))&amp;T(NOW())</f>
        <v/>
      </c>
      <c r="C1885" s="136" t="str">
        <f t="shared" ca="1" si="222"/>
        <v/>
      </c>
      <c r="D1885" s="641" t="str">
        <f t="shared" ca="1" si="224"/>
        <v/>
      </c>
      <c r="E1885" s="641"/>
      <c r="F1885" s="641" t="str">
        <f t="shared" ca="1" si="225"/>
        <v/>
      </c>
      <c r="G1885" s="641"/>
      <c r="H1885" s="641" t="str">
        <f t="shared" ca="1" si="226"/>
        <v/>
      </c>
      <c r="I1885" s="641"/>
      <c r="J1885" s="641" t="str">
        <f t="shared" ca="1" si="227"/>
        <v/>
      </c>
      <c r="K1885" s="641"/>
      <c r="L1885" s="210"/>
      <c r="M1885" s="136" t="str">
        <f t="shared" ca="1" si="228"/>
        <v/>
      </c>
      <c r="N1885" s="641" t="str">
        <f t="shared" ca="1" si="229"/>
        <v/>
      </c>
      <c r="O1885" s="641"/>
      <c r="P1885" s="641" t="str">
        <f t="shared" ca="1" si="230"/>
        <v/>
      </c>
      <c r="Q1885" s="641"/>
      <c r="R1885" s="641" t="str">
        <f t="shared" ca="1" si="231"/>
        <v/>
      </c>
      <c r="S1885" s="641"/>
      <c r="T1885" s="641" t="str">
        <f t="shared" ca="1" si="232"/>
        <v/>
      </c>
      <c r="U1885" s="641"/>
      <c r="V1885" s="19" t="str">
        <f t="shared" ca="1" si="233"/>
        <v/>
      </c>
      <c r="W1885" s="136" t="str">
        <f t="shared" ca="1" si="234"/>
        <v/>
      </c>
      <c r="X1885" s="641" t="str">
        <f t="shared" ca="1" si="235"/>
        <v/>
      </c>
      <c r="Y1885" s="641"/>
      <c r="Z1885" s="641" t="str">
        <f t="shared" ca="1" si="236"/>
        <v/>
      </c>
      <c r="AA1885" s="641"/>
      <c r="AB1885" s="641" t="str">
        <f t="shared" ca="1" si="237"/>
        <v/>
      </c>
      <c r="AC1885" s="641"/>
      <c r="AD1885" s="641" t="str">
        <f t="shared" ca="1" si="238"/>
        <v/>
      </c>
      <c r="AE1885" s="641"/>
      <c r="AF1885" s="19" t="str">
        <f t="shared" ca="1" si="239"/>
        <v/>
      </c>
      <c r="AG1885" s="136" t="str">
        <f t="shared" ca="1" si="240"/>
        <v/>
      </c>
      <c r="AH1885" s="641" t="str">
        <f t="shared" ca="1" si="241"/>
        <v/>
      </c>
      <c r="AI1885" s="641"/>
      <c r="AJ1885" s="641" t="str">
        <f t="shared" ca="1" si="242"/>
        <v/>
      </c>
      <c r="AK1885" s="641"/>
      <c r="AL1885" s="641" t="str">
        <f t="shared" ca="1" si="243"/>
        <v/>
      </c>
      <c r="AM1885" s="641"/>
      <c r="AN1885" s="641" t="str">
        <f t="shared" ca="1" si="244"/>
        <v/>
      </c>
      <c r="AO1885" s="641"/>
      <c r="AP1885" s="19" t="str">
        <f t="shared" ca="1" si="245"/>
        <v/>
      </c>
      <c r="AQ1885" s="136" t="str">
        <f t="shared" ca="1" si="246"/>
        <v/>
      </c>
      <c r="AR1885" s="641" t="str">
        <f t="shared" ca="1" si="247"/>
        <v/>
      </c>
      <c r="AS1885" s="641"/>
      <c r="AT1885" s="641" t="str">
        <f t="shared" ca="1" si="248"/>
        <v/>
      </c>
      <c r="AU1885" s="641"/>
      <c r="AV1885" s="641" t="str">
        <f t="shared" ca="1" si="249"/>
        <v/>
      </c>
      <c r="AW1885" s="641"/>
      <c r="AX1885" s="641" t="str">
        <f t="shared" ca="1" si="250"/>
        <v/>
      </c>
      <c r="AY1885" s="641"/>
      <c r="AZ1885" s="19" t="str">
        <f t="shared" ca="1" si="251"/>
        <v/>
      </c>
      <c r="BA1885" s="136" t="str">
        <f t="shared" ca="1" si="252"/>
        <v/>
      </c>
      <c r="BB1885" s="641" t="str">
        <f t="shared" ca="1" si="253"/>
        <v/>
      </c>
      <c r="BC1885" s="641"/>
      <c r="BD1885" s="641" t="str">
        <f t="shared" ca="1" si="254"/>
        <v/>
      </c>
      <c r="BE1885" s="641"/>
      <c r="BF1885" s="641" t="str">
        <f t="shared" ca="1" si="255"/>
        <v/>
      </c>
      <c r="BG1885" s="641"/>
      <c r="BH1885" s="641" t="str">
        <f t="shared" ca="1" si="256"/>
        <v/>
      </c>
      <c r="BI1885" s="641"/>
      <c r="BJ1885" s="19" t="str">
        <f t="shared" ca="1" si="257"/>
        <v/>
      </c>
      <c r="BK1885" s="136" t="str">
        <f t="shared" ca="1" si="258"/>
        <v/>
      </c>
      <c r="BL1885" s="641" t="str">
        <f t="shared" ca="1" si="259"/>
        <v/>
      </c>
      <c r="BM1885" s="641"/>
      <c r="BN1885" s="641" t="str">
        <f t="shared" ca="1" si="260"/>
        <v/>
      </c>
      <c r="BO1885" s="641"/>
      <c r="BP1885" s="641" t="str">
        <f t="shared" ca="1" si="261"/>
        <v/>
      </c>
      <c r="BQ1885" s="641"/>
      <c r="BR1885" s="641" t="str">
        <f t="shared" ca="1" si="223"/>
        <v/>
      </c>
      <c r="BS1885" s="641"/>
      <c r="BT1885" s="19" t="str">
        <f t="shared" ca="1" si="262"/>
        <v/>
      </c>
      <c r="BU1885" s="136" t="str">
        <f t="shared" ca="1" si="263"/>
        <v/>
      </c>
      <c r="BV1885" s="641" t="str">
        <f t="shared" ca="1" si="264"/>
        <v/>
      </c>
      <c r="BW1885" s="641"/>
      <c r="BX1885" s="641" t="str">
        <f t="shared" ca="1" si="265"/>
        <v/>
      </c>
      <c r="BY1885" s="641"/>
      <c r="BZ1885" s="641" t="str">
        <f t="shared" ca="1" si="266"/>
        <v/>
      </c>
      <c r="CA1885" s="641"/>
      <c r="CB1885" s="641" t="str">
        <f t="shared" ca="1" si="267"/>
        <v/>
      </c>
      <c r="CC1885" s="641"/>
      <c r="CE1885" s="136" t="str">
        <f t="shared" ca="1" si="268"/>
        <v/>
      </c>
      <c r="CF1885" s="641" t="str">
        <f t="shared" ca="1" si="269"/>
        <v/>
      </c>
      <c r="CG1885" s="641"/>
      <c r="CH1885" s="641" t="str">
        <f t="shared" ca="1" si="270"/>
        <v/>
      </c>
      <c r="CI1885" s="641"/>
      <c r="CJ1885" s="641" t="str">
        <f t="shared" ca="1" si="271"/>
        <v/>
      </c>
      <c r="CK1885" s="641"/>
      <c r="CL1885" s="641" t="str">
        <f t="shared" ca="1" si="272"/>
        <v/>
      </c>
      <c r="CM1885" s="641"/>
      <c r="CO1885" s="136" t="str">
        <f t="shared" ca="1" si="273"/>
        <v/>
      </c>
      <c r="CP1885" s="641" t="str">
        <f t="shared" ca="1" si="274"/>
        <v/>
      </c>
      <c r="CQ1885" s="641"/>
      <c r="CR1885" s="641" t="str">
        <f t="shared" ca="1" si="275"/>
        <v/>
      </c>
      <c r="CS1885" s="641"/>
      <c r="CT1885" s="641" t="str">
        <f t="shared" ca="1" si="276"/>
        <v/>
      </c>
      <c r="CU1885" s="641"/>
      <c r="CV1885" s="641" t="str">
        <f t="shared" ca="1" si="277"/>
        <v/>
      </c>
      <c r="CW1885" s="641"/>
      <c r="CY1885" s="136" t="str">
        <f t="shared" ca="1" si="278"/>
        <v/>
      </c>
      <c r="CZ1885" s="641" t="str">
        <f t="shared" ca="1" si="279"/>
        <v/>
      </c>
      <c r="DA1885" s="641"/>
      <c r="DB1885" s="641" t="str">
        <f t="shared" ca="1" si="280"/>
        <v/>
      </c>
      <c r="DC1885" s="641"/>
      <c r="DD1885" s="641" t="str">
        <f t="shared" ca="1" si="281"/>
        <v/>
      </c>
      <c r="DE1885" s="641"/>
      <c r="DF1885" s="641" t="str">
        <f t="shared" ca="1" si="282"/>
        <v/>
      </c>
      <c r="DG1885" s="641"/>
      <c r="DI1885" s="136" t="str">
        <f t="shared" ca="1" si="283"/>
        <v/>
      </c>
      <c r="DJ1885" s="641" t="str">
        <f t="shared" ca="1" si="284"/>
        <v/>
      </c>
      <c r="DK1885" s="641"/>
      <c r="DL1885" s="641" t="str">
        <f t="shared" ca="1" si="285"/>
        <v/>
      </c>
      <c r="DM1885" s="641"/>
      <c r="DN1885" s="641" t="str">
        <f t="shared" ca="1" si="286"/>
        <v/>
      </c>
      <c r="DO1885" s="641"/>
      <c r="DP1885" s="641" t="str">
        <f t="shared" ca="1" si="287"/>
        <v/>
      </c>
      <c r="DQ1885" s="641"/>
      <c r="DS1885" s="136" t="str">
        <f t="shared" ca="1" si="288"/>
        <v/>
      </c>
      <c r="DT1885" s="641" t="str">
        <f t="shared" ca="1" si="289"/>
        <v/>
      </c>
      <c r="DU1885" s="641"/>
      <c r="DV1885" s="641" t="str">
        <f t="shared" ca="1" si="290"/>
        <v/>
      </c>
      <c r="DW1885" s="641"/>
      <c r="DX1885" s="641" t="str">
        <f t="shared" ca="1" si="291"/>
        <v/>
      </c>
      <c r="DY1885" s="641"/>
      <c r="DZ1885" s="641" t="str">
        <f t="shared" ca="1" si="292"/>
        <v/>
      </c>
      <c r="EA1885" s="641"/>
      <c r="EC1885" s="136" t="str">
        <f t="shared" ca="1" si="293"/>
        <v/>
      </c>
      <c r="ED1885" s="641" t="str">
        <f t="shared" ca="1" si="294"/>
        <v/>
      </c>
      <c r="EE1885" s="641"/>
      <c r="EF1885" s="641" t="str">
        <f t="shared" ca="1" si="295"/>
        <v/>
      </c>
      <c r="EG1885" s="641"/>
      <c r="EH1885" s="641" t="str">
        <f t="shared" ca="1" si="296"/>
        <v/>
      </c>
      <c r="EI1885" s="641"/>
      <c r="EJ1885" s="641" t="str">
        <f t="shared" ca="1" si="297"/>
        <v/>
      </c>
      <c r="EK1885" s="641"/>
      <c r="EM1885" s="136" t="str">
        <f t="shared" ca="1" si="298"/>
        <v/>
      </c>
      <c r="EN1885" s="641" t="str">
        <f t="shared" ca="1" si="299"/>
        <v/>
      </c>
      <c r="EO1885" s="641"/>
      <c r="EP1885" s="641" t="str">
        <f t="shared" ca="1" si="300"/>
        <v/>
      </c>
      <c r="EQ1885" s="641"/>
      <c r="ER1885" s="641" t="str">
        <f t="shared" ca="1" si="301"/>
        <v/>
      </c>
      <c r="ES1885" s="641"/>
      <c r="ET1885" s="641" t="str">
        <f t="shared" ca="1" si="302"/>
        <v/>
      </c>
      <c r="EU1885" s="641"/>
      <c r="EW1885" s="136" t="str">
        <f t="shared" ca="1" si="303"/>
        <v/>
      </c>
      <c r="EX1885" s="641" t="str">
        <f t="shared" ca="1" si="304"/>
        <v/>
      </c>
      <c r="EY1885" s="641"/>
      <c r="EZ1885" s="641" t="str">
        <f t="shared" ca="1" si="305"/>
        <v/>
      </c>
      <c r="FA1885" s="641"/>
      <c r="FB1885" s="641" t="str">
        <f t="shared" ca="1" si="306"/>
        <v/>
      </c>
      <c r="FC1885" s="641"/>
      <c r="FD1885" s="641" t="str">
        <f t="shared" ca="1" si="307"/>
        <v/>
      </c>
      <c r="FE1885" s="641"/>
      <c r="FG1885" s="136" t="str">
        <f t="shared" ca="1" si="308"/>
        <v/>
      </c>
      <c r="FH1885" s="641" t="str">
        <f t="shared" ca="1" si="309"/>
        <v/>
      </c>
      <c r="FI1885" s="641"/>
      <c r="FJ1885" s="641" t="str">
        <f t="shared" ca="1" si="310"/>
        <v/>
      </c>
      <c r="FK1885" s="641"/>
      <c r="FL1885" s="641" t="str">
        <f t="shared" ca="1" si="311"/>
        <v/>
      </c>
      <c r="FM1885" s="641"/>
      <c r="FN1885" s="641" t="str">
        <f t="shared" ca="1" si="312"/>
        <v/>
      </c>
      <c r="FO1885" s="641"/>
    </row>
    <row r="1886" spans="1:171" hidden="1">
      <c r="A1886" s="19">
        <v>77</v>
      </c>
      <c r="B1886" s="19" t="str">
        <f ca="1">IF(ISERROR(INDEX(WS,ROWS($A$1810:$A1886))),"",MID(INDEX(WS,ROWS($A$1810:$A1886)), FIND("]",INDEX(WS,ROWS($A$1810:$A1886)))+1,32))&amp;T(NOW())</f>
        <v/>
      </c>
      <c r="C1886" s="136" t="str">
        <f t="shared" ca="1" si="222"/>
        <v/>
      </c>
      <c r="D1886" s="641" t="str">
        <f t="shared" ca="1" si="224"/>
        <v/>
      </c>
      <c r="E1886" s="641"/>
      <c r="F1886" s="641" t="str">
        <f t="shared" ca="1" si="225"/>
        <v/>
      </c>
      <c r="G1886" s="641"/>
      <c r="H1886" s="641" t="str">
        <f t="shared" ca="1" si="226"/>
        <v/>
      </c>
      <c r="I1886" s="641"/>
      <c r="J1886" s="641" t="str">
        <f t="shared" ca="1" si="227"/>
        <v/>
      </c>
      <c r="K1886" s="641"/>
      <c r="L1886" s="210"/>
      <c r="M1886" s="136" t="str">
        <f t="shared" ca="1" si="228"/>
        <v/>
      </c>
      <c r="N1886" s="641" t="str">
        <f t="shared" ca="1" si="229"/>
        <v/>
      </c>
      <c r="O1886" s="641"/>
      <c r="P1886" s="641" t="str">
        <f t="shared" ca="1" si="230"/>
        <v/>
      </c>
      <c r="Q1886" s="641"/>
      <c r="R1886" s="641" t="str">
        <f t="shared" ca="1" si="231"/>
        <v/>
      </c>
      <c r="S1886" s="641"/>
      <c r="T1886" s="641" t="str">
        <f t="shared" ca="1" si="232"/>
        <v/>
      </c>
      <c r="U1886" s="641"/>
      <c r="V1886" s="19" t="str">
        <f t="shared" ca="1" si="233"/>
        <v/>
      </c>
      <c r="W1886" s="136" t="str">
        <f t="shared" ca="1" si="234"/>
        <v/>
      </c>
      <c r="X1886" s="641" t="str">
        <f t="shared" ca="1" si="235"/>
        <v/>
      </c>
      <c r="Y1886" s="641"/>
      <c r="Z1886" s="641" t="str">
        <f t="shared" ca="1" si="236"/>
        <v/>
      </c>
      <c r="AA1886" s="641"/>
      <c r="AB1886" s="641" t="str">
        <f t="shared" ca="1" si="237"/>
        <v/>
      </c>
      <c r="AC1886" s="641"/>
      <c r="AD1886" s="641" t="str">
        <f t="shared" ca="1" si="238"/>
        <v/>
      </c>
      <c r="AE1886" s="641"/>
      <c r="AF1886" s="19" t="str">
        <f t="shared" ca="1" si="239"/>
        <v/>
      </c>
      <c r="AG1886" s="136" t="str">
        <f t="shared" ca="1" si="240"/>
        <v/>
      </c>
      <c r="AH1886" s="641" t="str">
        <f t="shared" ca="1" si="241"/>
        <v/>
      </c>
      <c r="AI1886" s="641"/>
      <c r="AJ1886" s="641" t="str">
        <f t="shared" ca="1" si="242"/>
        <v/>
      </c>
      <c r="AK1886" s="641"/>
      <c r="AL1886" s="641" t="str">
        <f t="shared" ca="1" si="243"/>
        <v/>
      </c>
      <c r="AM1886" s="641"/>
      <c r="AN1886" s="641" t="str">
        <f t="shared" ca="1" si="244"/>
        <v/>
      </c>
      <c r="AO1886" s="641"/>
      <c r="AP1886" s="19" t="str">
        <f t="shared" ca="1" si="245"/>
        <v/>
      </c>
      <c r="AQ1886" s="136" t="str">
        <f t="shared" ca="1" si="246"/>
        <v/>
      </c>
      <c r="AR1886" s="641" t="str">
        <f t="shared" ca="1" si="247"/>
        <v/>
      </c>
      <c r="AS1886" s="641"/>
      <c r="AT1886" s="641" t="str">
        <f t="shared" ca="1" si="248"/>
        <v/>
      </c>
      <c r="AU1886" s="641"/>
      <c r="AV1886" s="641" t="str">
        <f t="shared" ca="1" si="249"/>
        <v/>
      </c>
      <c r="AW1886" s="641"/>
      <c r="AX1886" s="641" t="str">
        <f t="shared" ca="1" si="250"/>
        <v/>
      </c>
      <c r="AY1886" s="641"/>
      <c r="AZ1886" s="19" t="str">
        <f t="shared" ca="1" si="251"/>
        <v/>
      </c>
      <c r="BA1886" s="136" t="str">
        <f t="shared" ca="1" si="252"/>
        <v/>
      </c>
      <c r="BB1886" s="641" t="str">
        <f t="shared" ca="1" si="253"/>
        <v/>
      </c>
      <c r="BC1886" s="641"/>
      <c r="BD1886" s="641" t="str">
        <f t="shared" ca="1" si="254"/>
        <v/>
      </c>
      <c r="BE1886" s="641"/>
      <c r="BF1886" s="641" t="str">
        <f t="shared" ca="1" si="255"/>
        <v/>
      </c>
      <c r="BG1886" s="641"/>
      <c r="BH1886" s="641" t="str">
        <f t="shared" ca="1" si="256"/>
        <v/>
      </c>
      <c r="BI1886" s="641"/>
      <c r="BJ1886" s="19" t="str">
        <f t="shared" ca="1" si="257"/>
        <v/>
      </c>
      <c r="BK1886" s="136" t="str">
        <f t="shared" ca="1" si="258"/>
        <v/>
      </c>
      <c r="BL1886" s="641" t="str">
        <f t="shared" ca="1" si="259"/>
        <v/>
      </c>
      <c r="BM1886" s="641"/>
      <c r="BN1886" s="641" t="str">
        <f t="shared" ca="1" si="260"/>
        <v/>
      </c>
      <c r="BO1886" s="641"/>
      <c r="BP1886" s="641" t="str">
        <f t="shared" ca="1" si="261"/>
        <v/>
      </c>
      <c r="BQ1886" s="641"/>
      <c r="BR1886" s="641" t="str">
        <f t="shared" ca="1" si="223"/>
        <v/>
      </c>
      <c r="BS1886" s="641"/>
      <c r="BT1886" s="19" t="str">
        <f t="shared" ca="1" si="262"/>
        <v/>
      </c>
      <c r="BU1886" s="136" t="str">
        <f t="shared" ca="1" si="263"/>
        <v/>
      </c>
      <c r="BV1886" s="641" t="str">
        <f t="shared" ca="1" si="264"/>
        <v/>
      </c>
      <c r="BW1886" s="641"/>
      <c r="BX1886" s="641" t="str">
        <f t="shared" ca="1" si="265"/>
        <v/>
      </c>
      <c r="BY1886" s="641"/>
      <c r="BZ1886" s="641" t="str">
        <f t="shared" ca="1" si="266"/>
        <v/>
      </c>
      <c r="CA1886" s="641"/>
      <c r="CB1886" s="641" t="str">
        <f t="shared" ca="1" si="267"/>
        <v/>
      </c>
      <c r="CC1886" s="641"/>
      <c r="CE1886" s="136" t="str">
        <f t="shared" ca="1" si="268"/>
        <v/>
      </c>
      <c r="CF1886" s="641" t="str">
        <f t="shared" ca="1" si="269"/>
        <v/>
      </c>
      <c r="CG1886" s="641"/>
      <c r="CH1886" s="641" t="str">
        <f t="shared" ca="1" si="270"/>
        <v/>
      </c>
      <c r="CI1886" s="641"/>
      <c r="CJ1886" s="641" t="str">
        <f t="shared" ca="1" si="271"/>
        <v/>
      </c>
      <c r="CK1886" s="641"/>
      <c r="CL1886" s="641" t="str">
        <f t="shared" ca="1" si="272"/>
        <v/>
      </c>
      <c r="CM1886" s="641"/>
      <c r="CO1886" s="136" t="str">
        <f t="shared" ca="1" si="273"/>
        <v/>
      </c>
      <c r="CP1886" s="641" t="str">
        <f t="shared" ca="1" si="274"/>
        <v/>
      </c>
      <c r="CQ1886" s="641"/>
      <c r="CR1886" s="641" t="str">
        <f t="shared" ca="1" si="275"/>
        <v/>
      </c>
      <c r="CS1886" s="641"/>
      <c r="CT1886" s="641" t="str">
        <f t="shared" ca="1" si="276"/>
        <v/>
      </c>
      <c r="CU1886" s="641"/>
      <c r="CV1886" s="641" t="str">
        <f t="shared" ca="1" si="277"/>
        <v/>
      </c>
      <c r="CW1886" s="641"/>
      <c r="CY1886" s="136" t="str">
        <f t="shared" ca="1" si="278"/>
        <v/>
      </c>
      <c r="CZ1886" s="641" t="str">
        <f t="shared" ca="1" si="279"/>
        <v/>
      </c>
      <c r="DA1886" s="641"/>
      <c r="DB1886" s="641" t="str">
        <f t="shared" ca="1" si="280"/>
        <v/>
      </c>
      <c r="DC1886" s="641"/>
      <c r="DD1886" s="641" t="str">
        <f t="shared" ca="1" si="281"/>
        <v/>
      </c>
      <c r="DE1886" s="641"/>
      <c r="DF1886" s="641" t="str">
        <f t="shared" ca="1" si="282"/>
        <v/>
      </c>
      <c r="DG1886" s="641"/>
      <c r="DI1886" s="136" t="str">
        <f t="shared" ca="1" si="283"/>
        <v/>
      </c>
      <c r="DJ1886" s="641" t="str">
        <f t="shared" ca="1" si="284"/>
        <v/>
      </c>
      <c r="DK1886" s="641"/>
      <c r="DL1886" s="641" t="str">
        <f t="shared" ca="1" si="285"/>
        <v/>
      </c>
      <c r="DM1886" s="641"/>
      <c r="DN1886" s="641" t="str">
        <f t="shared" ca="1" si="286"/>
        <v/>
      </c>
      <c r="DO1886" s="641"/>
      <c r="DP1886" s="641" t="str">
        <f t="shared" ca="1" si="287"/>
        <v/>
      </c>
      <c r="DQ1886" s="641"/>
      <c r="DS1886" s="136" t="str">
        <f t="shared" ca="1" si="288"/>
        <v/>
      </c>
      <c r="DT1886" s="641" t="str">
        <f t="shared" ca="1" si="289"/>
        <v/>
      </c>
      <c r="DU1886" s="641"/>
      <c r="DV1886" s="641" t="str">
        <f t="shared" ca="1" si="290"/>
        <v/>
      </c>
      <c r="DW1886" s="641"/>
      <c r="DX1886" s="641" t="str">
        <f t="shared" ca="1" si="291"/>
        <v/>
      </c>
      <c r="DY1886" s="641"/>
      <c r="DZ1886" s="641" t="str">
        <f t="shared" ca="1" si="292"/>
        <v/>
      </c>
      <c r="EA1886" s="641"/>
      <c r="EC1886" s="136" t="str">
        <f t="shared" ca="1" si="293"/>
        <v/>
      </c>
      <c r="ED1886" s="641" t="str">
        <f t="shared" ca="1" si="294"/>
        <v/>
      </c>
      <c r="EE1886" s="641"/>
      <c r="EF1886" s="641" t="str">
        <f t="shared" ca="1" si="295"/>
        <v/>
      </c>
      <c r="EG1886" s="641"/>
      <c r="EH1886" s="641" t="str">
        <f t="shared" ca="1" si="296"/>
        <v/>
      </c>
      <c r="EI1886" s="641"/>
      <c r="EJ1886" s="641" t="str">
        <f t="shared" ca="1" si="297"/>
        <v/>
      </c>
      <c r="EK1886" s="641"/>
      <c r="EM1886" s="136" t="str">
        <f t="shared" ca="1" si="298"/>
        <v/>
      </c>
      <c r="EN1886" s="641" t="str">
        <f t="shared" ca="1" si="299"/>
        <v/>
      </c>
      <c r="EO1886" s="641"/>
      <c r="EP1886" s="641" t="str">
        <f t="shared" ca="1" si="300"/>
        <v/>
      </c>
      <c r="EQ1886" s="641"/>
      <c r="ER1886" s="641" t="str">
        <f t="shared" ca="1" si="301"/>
        <v/>
      </c>
      <c r="ES1886" s="641"/>
      <c r="ET1886" s="641" t="str">
        <f t="shared" ca="1" si="302"/>
        <v/>
      </c>
      <c r="EU1886" s="641"/>
      <c r="EW1886" s="136" t="str">
        <f t="shared" ca="1" si="303"/>
        <v/>
      </c>
      <c r="EX1886" s="641" t="str">
        <f t="shared" ca="1" si="304"/>
        <v/>
      </c>
      <c r="EY1886" s="641"/>
      <c r="EZ1886" s="641" t="str">
        <f t="shared" ca="1" si="305"/>
        <v/>
      </c>
      <c r="FA1886" s="641"/>
      <c r="FB1886" s="641" t="str">
        <f t="shared" ca="1" si="306"/>
        <v/>
      </c>
      <c r="FC1886" s="641"/>
      <c r="FD1886" s="641" t="str">
        <f t="shared" ca="1" si="307"/>
        <v/>
      </c>
      <c r="FE1886" s="641"/>
      <c r="FG1886" s="136" t="str">
        <f t="shared" ca="1" si="308"/>
        <v/>
      </c>
      <c r="FH1886" s="641" t="str">
        <f t="shared" ca="1" si="309"/>
        <v/>
      </c>
      <c r="FI1886" s="641"/>
      <c r="FJ1886" s="641" t="str">
        <f t="shared" ca="1" si="310"/>
        <v/>
      </c>
      <c r="FK1886" s="641"/>
      <c r="FL1886" s="641" t="str">
        <f t="shared" ca="1" si="311"/>
        <v/>
      </c>
      <c r="FM1886" s="641"/>
      <c r="FN1886" s="641" t="str">
        <f t="shared" ca="1" si="312"/>
        <v/>
      </c>
      <c r="FO1886" s="641"/>
    </row>
    <row r="1887" spans="1:171" hidden="1">
      <c r="A1887" s="19">
        <v>78</v>
      </c>
      <c r="B1887" s="19" t="str">
        <f ca="1">IF(ISERROR(INDEX(WS,ROWS($A$1810:$A1887))),"",MID(INDEX(WS,ROWS($A$1810:$A1887)), FIND("]",INDEX(WS,ROWS($A$1810:$A1887)))+1,32))&amp;T(NOW())</f>
        <v/>
      </c>
      <c r="C1887" s="136" t="str">
        <f t="shared" ca="1" si="222"/>
        <v/>
      </c>
      <c r="D1887" s="641" t="str">
        <f t="shared" ca="1" si="224"/>
        <v/>
      </c>
      <c r="E1887" s="641"/>
      <c r="F1887" s="641" t="str">
        <f t="shared" ca="1" si="225"/>
        <v/>
      </c>
      <c r="G1887" s="641"/>
      <c r="H1887" s="641" t="str">
        <f t="shared" ca="1" si="226"/>
        <v/>
      </c>
      <c r="I1887" s="641"/>
      <c r="J1887" s="641" t="str">
        <f t="shared" ca="1" si="227"/>
        <v/>
      </c>
      <c r="K1887" s="641"/>
      <c r="L1887" s="210"/>
      <c r="M1887" s="136" t="str">
        <f t="shared" ca="1" si="228"/>
        <v/>
      </c>
      <c r="N1887" s="641" t="str">
        <f t="shared" ca="1" si="229"/>
        <v/>
      </c>
      <c r="O1887" s="641"/>
      <c r="P1887" s="641" t="str">
        <f t="shared" ca="1" si="230"/>
        <v/>
      </c>
      <c r="Q1887" s="641"/>
      <c r="R1887" s="641" t="str">
        <f t="shared" ca="1" si="231"/>
        <v/>
      </c>
      <c r="S1887" s="641"/>
      <c r="T1887" s="641" t="str">
        <f t="shared" ca="1" si="232"/>
        <v/>
      </c>
      <c r="U1887" s="641"/>
      <c r="V1887" s="19" t="str">
        <f t="shared" ca="1" si="233"/>
        <v/>
      </c>
      <c r="W1887" s="136" t="str">
        <f t="shared" ca="1" si="234"/>
        <v/>
      </c>
      <c r="X1887" s="641" t="str">
        <f t="shared" ca="1" si="235"/>
        <v/>
      </c>
      <c r="Y1887" s="641"/>
      <c r="Z1887" s="641" t="str">
        <f t="shared" ca="1" si="236"/>
        <v/>
      </c>
      <c r="AA1887" s="641"/>
      <c r="AB1887" s="641" t="str">
        <f t="shared" ca="1" si="237"/>
        <v/>
      </c>
      <c r="AC1887" s="641"/>
      <c r="AD1887" s="641" t="str">
        <f t="shared" ca="1" si="238"/>
        <v/>
      </c>
      <c r="AE1887" s="641"/>
      <c r="AF1887" s="19" t="str">
        <f t="shared" ca="1" si="239"/>
        <v/>
      </c>
      <c r="AG1887" s="136" t="str">
        <f t="shared" ca="1" si="240"/>
        <v/>
      </c>
      <c r="AH1887" s="641" t="str">
        <f t="shared" ca="1" si="241"/>
        <v/>
      </c>
      <c r="AI1887" s="641"/>
      <c r="AJ1887" s="641" t="str">
        <f t="shared" ca="1" si="242"/>
        <v/>
      </c>
      <c r="AK1887" s="641"/>
      <c r="AL1887" s="641" t="str">
        <f t="shared" ca="1" si="243"/>
        <v/>
      </c>
      <c r="AM1887" s="641"/>
      <c r="AN1887" s="641" t="str">
        <f t="shared" ca="1" si="244"/>
        <v/>
      </c>
      <c r="AO1887" s="641"/>
      <c r="AP1887" s="19" t="str">
        <f t="shared" ca="1" si="245"/>
        <v/>
      </c>
      <c r="AQ1887" s="136" t="str">
        <f t="shared" ca="1" si="246"/>
        <v/>
      </c>
      <c r="AR1887" s="641" t="str">
        <f t="shared" ca="1" si="247"/>
        <v/>
      </c>
      <c r="AS1887" s="641"/>
      <c r="AT1887" s="641" t="str">
        <f t="shared" ca="1" si="248"/>
        <v/>
      </c>
      <c r="AU1887" s="641"/>
      <c r="AV1887" s="641" t="str">
        <f t="shared" ca="1" si="249"/>
        <v/>
      </c>
      <c r="AW1887" s="641"/>
      <c r="AX1887" s="641" t="str">
        <f t="shared" ca="1" si="250"/>
        <v/>
      </c>
      <c r="AY1887" s="641"/>
      <c r="AZ1887" s="19" t="str">
        <f t="shared" ca="1" si="251"/>
        <v/>
      </c>
      <c r="BA1887" s="136" t="str">
        <f t="shared" ca="1" si="252"/>
        <v/>
      </c>
      <c r="BB1887" s="641" t="str">
        <f t="shared" ca="1" si="253"/>
        <v/>
      </c>
      <c r="BC1887" s="641"/>
      <c r="BD1887" s="641" t="str">
        <f t="shared" ca="1" si="254"/>
        <v/>
      </c>
      <c r="BE1887" s="641"/>
      <c r="BF1887" s="641" t="str">
        <f t="shared" ca="1" si="255"/>
        <v/>
      </c>
      <c r="BG1887" s="641"/>
      <c r="BH1887" s="641" t="str">
        <f t="shared" ca="1" si="256"/>
        <v/>
      </c>
      <c r="BI1887" s="641"/>
      <c r="BJ1887" s="19" t="str">
        <f t="shared" ca="1" si="257"/>
        <v/>
      </c>
      <c r="BK1887" s="136" t="str">
        <f t="shared" ca="1" si="258"/>
        <v/>
      </c>
      <c r="BL1887" s="641" t="str">
        <f t="shared" ca="1" si="259"/>
        <v/>
      </c>
      <c r="BM1887" s="641"/>
      <c r="BN1887" s="641" t="str">
        <f t="shared" ca="1" si="260"/>
        <v/>
      </c>
      <c r="BO1887" s="641"/>
      <c r="BP1887" s="641" t="str">
        <f t="shared" ca="1" si="261"/>
        <v/>
      </c>
      <c r="BQ1887" s="641"/>
      <c r="BR1887" s="641" t="str">
        <f t="shared" ca="1" si="223"/>
        <v/>
      </c>
      <c r="BS1887" s="641"/>
      <c r="BT1887" s="19" t="str">
        <f t="shared" ca="1" si="262"/>
        <v/>
      </c>
      <c r="BU1887" s="136" t="str">
        <f t="shared" ca="1" si="263"/>
        <v/>
      </c>
      <c r="BV1887" s="641" t="str">
        <f t="shared" ca="1" si="264"/>
        <v/>
      </c>
      <c r="BW1887" s="641"/>
      <c r="BX1887" s="641" t="str">
        <f t="shared" ca="1" si="265"/>
        <v/>
      </c>
      <c r="BY1887" s="641"/>
      <c r="BZ1887" s="641" t="str">
        <f t="shared" ca="1" si="266"/>
        <v/>
      </c>
      <c r="CA1887" s="641"/>
      <c r="CB1887" s="641" t="str">
        <f t="shared" ca="1" si="267"/>
        <v/>
      </c>
      <c r="CC1887" s="641"/>
      <c r="CE1887" s="136" t="str">
        <f t="shared" ca="1" si="268"/>
        <v/>
      </c>
      <c r="CF1887" s="641" t="str">
        <f t="shared" ca="1" si="269"/>
        <v/>
      </c>
      <c r="CG1887" s="641"/>
      <c r="CH1887" s="641" t="str">
        <f t="shared" ca="1" si="270"/>
        <v/>
      </c>
      <c r="CI1887" s="641"/>
      <c r="CJ1887" s="641" t="str">
        <f t="shared" ca="1" si="271"/>
        <v/>
      </c>
      <c r="CK1887" s="641"/>
      <c r="CL1887" s="641" t="str">
        <f t="shared" ca="1" si="272"/>
        <v/>
      </c>
      <c r="CM1887" s="641"/>
      <c r="CO1887" s="136" t="str">
        <f t="shared" ca="1" si="273"/>
        <v/>
      </c>
      <c r="CP1887" s="641" t="str">
        <f t="shared" ca="1" si="274"/>
        <v/>
      </c>
      <c r="CQ1887" s="641"/>
      <c r="CR1887" s="641" t="str">
        <f t="shared" ca="1" si="275"/>
        <v/>
      </c>
      <c r="CS1887" s="641"/>
      <c r="CT1887" s="641" t="str">
        <f t="shared" ca="1" si="276"/>
        <v/>
      </c>
      <c r="CU1887" s="641"/>
      <c r="CV1887" s="641" t="str">
        <f t="shared" ca="1" si="277"/>
        <v/>
      </c>
      <c r="CW1887" s="641"/>
      <c r="CY1887" s="136" t="str">
        <f t="shared" ca="1" si="278"/>
        <v/>
      </c>
      <c r="CZ1887" s="641" t="str">
        <f t="shared" ca="1" si="279"/>
        <v/>
      </c>
      <c r="DA1887" s="641"/>
      <c r="DB1887" s="641" t="str">
        <f t="shared" ca="1" si="280"/>
        <v/>
      </c>
      <c r="DC1887" s="641"/>
      <c r="DD1887" s="641" t="str">
        <f t="shared" ca="1" si="281"/>
        <v/>
      </c>
      <c r="DE1887" s="641"/>
      <c r="DF1887" s="641" t="str">
        <f t="shared" ca="1" si="282"/>
        <v/>
      </c>
      <c r="DG1887" s="641"/>
      <c r="DI1887" s="136" t="str">
        <f t="shared" ca="1" si="283"/>
        <v/>
      </c>
      <c r="DJ1887" s="641" t="str">
        <f t="shared" ca="1" si="284"/>
        <v/>
      </c>
      <c r="DK1887" s="641"/>
      <c r="DL1887" s="641" t="str">
        <f t="shared" ca="1" si="285"/>
        <v/>
      </c>
      <c r="DM1887" s="641"/>
      <c r="DN1887" s="641" t="str">
        <f t="shared" ca="1" si="286"/>
        <v/>
      </c>
      <c r="DO1887" s="641"/>
      <c r="DP1887" s="641" t="str">
        <f t="shared" ca="1" si="287"/>
        <v/>
      </c>
      <c r="DQ1887" s="641"/>
      <c r="DS1887" s="136" t="str">
        <f t="shared" ca="1" si="288"/>
        <v/>
      </c>
      <c r="DT1887" s="641" t="str">
        <f t="shared" ca="1" si="289"/>
        <v/>
      </c>
      <c r="DU1887" s="641"/>
      <c r="DV1887" s="641" t="str">
        <f t="shared" ca="1" si="290"/>
        <v/>
      </c>
      <c r="DW1887" s="641"/>
      <c r="DX1887" s="641" t="str">
        <f t="shared" ca="1" si="291"/>
        <v/>
      </c>
      <c r="DY1887" s="641"/>
      <c r="DZ1887" s="641" t="str">
        <f t="shared" ca="1" si="292"/>
        <v/>
      </c>
      <c r="EA1887" s="641"/>
      <c r="EC1887" s="136" t="str">
        <f t="shared" ca="1" si="293"/>
        <v/>
      </c>
      <c r="ED1887" s="641" t="str">
        <f t="shared" ca="1" si="294"/>
        <v/>
      </c>
      <c r="EE1887" s="641"/>
      <c r="EF1887" s="641" t="str">
        <f t="shared" ca="1" si="295"/>
        <v/>
      </c>
      <c r="EG1887" s="641"/>
      <c r="EH1887" s="641" t="str">
        <f t="shared" ca="1" si="296"/>
        <v/>
      </c>
      <c r="EI1887" s="641"/>
      <c r="EJ1887" s="641" t="str">
        <f t="shared" ca="1" si="297"/>
        <v/>
      </c>
      <c r="EK1887" s="641"/>
      <c r="EM1887" s="136" t="str">
        <f t="shared" ca="1" si="298"/>
        <v/>
      </c>
      <c r="EN1887" s="641" t="str">
        <f t="shared" ca="1" si="299"/>
        <v/>
      </c>
      <c r="EO1887" s="641"/>
      <c r="EP1887" s="641" t="str">
        <f t="shared" ca="1" si="300"/>
        <v/>
      </c>
      <c r="EQ1887" s="641"/>
      <c r="ER1887" s="641" t="str">
        <f t="shared" ca="1" si="301"/>
        <v/>
      </c>
      <c r="ES1887" s="641"/>
      <c r="ET1887" s="641" t="str">
        <f t="shared" ca="1" si="302"/>
        <v/>
      </c>
      <c r="EU1887" s="641"/>
      <c r="EW1887" s="136" t="str">
        <f t="shared" ca="1" si="303"/>
        <v/>
      </c>
      <c r="EX1887" s="641" t="str">
        <f t="shared" ca="1" si="304"/>
        <v/>
      </c>
      <c r="EY1887" s="641"/>
      <c r="EZ1887" s="641" t="str">
        <f t="shared" ca="1" si="305"/>
        <v/>
      </c>
      <c r="FA1887" s="641"/>
      <c r="FB1887" s="641" t="str">
        <f t="shared" ca="1" si="306"/>
        <v/>
      </c>
      <c r="FC1887" s="641"/>
      <c r="FD1887" s="641" t="str">
        <f t="shared" ca="1" si="307"/>
        <v/>
      </c>
      <c r="FE1887" s="641"/>
      <c r="FG1887" s="136" t="str">
        <f t="shared" ca="1" si="308"/>
        <v/>
      </c>
      <c r="FH1887" s="641" t="str">
        <f t="shared" ca="1" si="309"/>
        <v/>
      </c>
      <c r="FI1887" s="641"/>
      <c r="FJ1887" s="641" t="str">
        <f t="shared" ca="1" si="310"/>
        <v/>
      </c>
      <c r="FK1887" s="641"/>
      <c r="FL1887" s="641" t="str">
        <f t="shared" ca="1" si="311"/>
        <v/>
      </c>
      <c r="FM1887" s="641"/>
      <c r="FN1887" s="641" t="str">
        <f t="shared" ca="1" si="312"/>
        <v/>
      </c>
      <c r="FO1887" s="641"/>
    </row>
    <row r="1888" spans="1:171" hidden="1">
      <c r="A1888" s="19">
        <v>79</v>
      </c>
      <c r="B1888" s="19" t="str">
        <f ca="1">IF(ISERROR(INDEX(WS,ROWS($A$1810:$A1888))),"",MID(INDEX(WS,ROWS($A$1810:$A1888)), FIND("]",INDEX(WS,ROWS($A$1810:$A1888)))+1,32))&amp;T(NOW())</f>
        <v/>
      </c>
      <c r="C1888" s="136" t="str">
        <f t="shared" ca="1" si="222"/>
        <v/>
      </c>
      <c r="D1888" s="641" t="str">
        <f t="shared" ca="1" si="224"/>
        <v/>
      </c>
      <c r="E1888" s="641"/>
      <c r="F1888" s="641" t="str">
        <f t="shared" ca="1" si="225"/>
        <v/>
      </c>
      <c r="G1888" s="641"/>
      <c r="H1888" s="641" t="str">
        <f t="shared" ca="1" si="226"/>
        <v/>
      </c>
      <c r="I1888" s="641"/>
      <c r="J1888" s="641" t="str">
        <f t="shared" ca="1" si="227"/>
        <v/>
      </c>
      <c r="K1888" s="641"/>
      <c r="L1888" s="210"/>
      <c r="M1888" s="136" t="str">
        <f t="shared" ca="1" si="228"/>
        <v/>
      </c>
      <c r="N1888" s="641" t="str">
        <f t="shared" ca="1" si="229"/>
        <v/>
      </c>
      <c r="O1888" s="641"/>
      <c r="P1888" s="641" t="str">
        <f t="shared" ca="1" si="230"/>
        <v/>
      </c>
      <c r="Q1888" s="641"/>
      <c r="R1888" s="641" t="str">
        <f t="shared" ca="1" si="231"/>
        <v/>
      </c>
      <c r="S1888" s="641"/>
      <c r="T1888" s="641" t="str">
        <f t="shared" ca="1" si="232"/>
        <v/>
      </c>
      <c r="U1888" s="641"/>
      <c r="V1888" s="19" t="str">
        <f t="shared" ca="1" si="233"/>
        <v/>
      </c>
      <c r="W1888" s="136" t="str">
        <f t="shared" ca="1" si="234"/>
        <v/>
      </c>
      <c r="X1888" s="641" t="str">
        <f t="shared" ca="1" si="235"/>
        <v/>
      </c>
      <c r="Y1888" s="641"/>
      <c r="Z1888" s="641" t="str">
        <f t="shared" ca="1" si="236"/>
        <v/>
      </c>
      <c r="AA1888" s="641"/>
      <c r="AB1888" s="641" t="str">
        <f t="shared" ca="1" si="237"/>
        <v/>
      </c>
      <c r="AC1888" s="641"/>
      <c r="AD1888" s="641" t="str">
        <f t="shared" ca="1" si="238"/>
        <v/>
      </c>
      <c r="AE1888" s="641"/>
      <c r="AF1888" s="19" t="str">
        <f t="shared" ca="1" si="239"/>
        <v/>
      </c>
      <c r="AG1888" s="136" t="str">
        <f t="shared" ca="1" si="240"/>
        <v/>
      </c>
      <c r="AH1888" s="641" t="str">
        <f t="shared" ca="1" si="241"/>
        <v/>
      </c>
      <c r="AI1888" s="641"/>
      <c r="AJ1888" s="641" t="str">
        <f t="shared" ca="1" si="242"/>
        <v/>
      </c>
      <c r="AK1888" s="641"/>
      <c r="AL1888" s="641" t="str">
        <f t="shared" ca="1" si="243"/>
        <v/>
      </c>
      <c r="AM1888" s="641"/>
      <c r="AN1888" s="641" t="str">
        <f t="shared" ca="1" si="244"/>
        <v/>
      </c>
      <c r="AO1888" s="641"/>
      <c r="AP1888" s="19" t="str">
        <f t="shared" ca="1" si="245"/>
        <v/>
      </c>
      <c r="AQ1888" s="136" t="str">
        <f t="shared" ca="1" si="246"/>
        <v/>
      </c>
      <c r="AR1888" s="641" t="str">
        <f t="shared" ca="1" si="247"/>
        <v/>
      </c>
      <c r="AS1888" s="641"/>
      <c r="AT1888" s="641" t="str">
        <f t="shared" ca="1" si="248"/>
        <v/>
      </c>
      <c r="AU1888" s="641"/>
      <c r="AV1888" s="641" t="str">
        <f t="shared" ca="1" si="249"/>
        <v/>
      </c>
      <c r="AW1888" s="641"/>
      <c r="AX1888" s="641" t="str">
        <f t="shared" ca="1" si="250"/>
        <v/>
      </c>
      <c r="AY1888" s="641"/>
      <c r="AZ1888" s="19" t="str">
        <f t="shared" ca="1" si="251"/>
        <v/>
      </c>
      <c r="BA1888" s="136" t="str">
        <f t="shared" ca="1" si="252"/>
        <v/>
      </c>
      <c r="BB1888" s="641" t="str">
        <f t="shared" ca="1" si="253"/>
        <v/>
      </c>
      <c r="BC1888" s="641"/>
      <c r="BD1888" s="641" t="str">
        <f t="shared" ca="1" si="254"/>
        <v/>
      </c>
      <c r="BE1888" s="641"/>
      <c r="BF1888" s="641" t="str">
        <f t="shared" ca="1" si="255"/>
        <v/>
      </c>
      <c r="BG1888" s="641"/>
      <c r="BH1888" s="641" t="str">
        <f t="shared" ca="1" si="256"/>
        <v/>
      </c>
      <c r="BI1888" s="641"/>
      <c r="BJ1888" s="19" t="str">
        <f t="shared" ca="1" si="257"/>
        <v/>
      </c>
      <c r="BK1888" s="136" t="str">
        <f t="shared" ca="1" si="258"/>
        <v/>
      </c>
      <c r="BL1888" s="641" t="str">
        <f t="shared" ca="1" si="259"/>
        <v/>
      </c>
      <c r="BM1888" s="641"/>
      <c r="BN1888" s="641" t="str">
        <f t="shared" ca="1" si="260"/>
        <v/>
      </c>
      <c r="BO1888" s="641"/>
      <c r="BP1888" s="641" t="str">
        <f t="shared" ca="1" si="261"/>
        <v/>
      </c>
      <c r="BQ1888" s="641"/>
      <c r="BR1888" s="641" t="str">
        <f t="shared" ca="1" si="223"/>
        <v/>
      </c>
      <c r="BS1888" s="641"/>
      <c r="BT1888" s="19" t="str">
        <f t="shared" ca="1" si="262"/>
        <v/>
      </c>
      <c r="BU1888" s="136" t="str">
        <f t="shared" ca="1" si="263"/>
        <v/>
      </c>
      <c r="BV1888" s="641" t="str">
        <f t="shared" ca="1" si="264"/>
        <v/>
      </c>
      <c r="BW1888" s="641"/>
      <c r="BX1888" s="641" t="str">
        <f t="shared" ca="1" si="265"/>
        <v/>
      </c>
      <c r="BY1888" s="641"/>
      <c r="BZ1888" s="641" t="str">
        <f t="shared" ca="1" si="266"/>
        <v/>
      </c>
      <c r="CA1888" s="641"/>
      <c r="CB1888" s="641" t="str">
        <f t="shared" ca="1" si="267"/>
        <v/>
      </c>
      <c r="CC1888" s="641"/>
      <c r="CE1888" s="136" t="str">
        <f t="shared" ca="1" si="268"/>
        <v/>
      </c>
      <c r="CF1888" s="641" t="str">
        <f t="shared" ca="1" si="269"/>
        <v/>
      </c>
      <c r="CG1888" s="641"/>
      <c r="CH1888" s="641" t="str">
        <f t="shared" ca="1" si="270"/>
        <v/>
      </c>
      <c r="CI1888" s="641"/>
      <c r="CJ1888" s="641" t="str">
        <f t="shared" ca="1" si="271"/>
        <v/>
      </c>
      <c r="CK1888" s="641"/>
      <c r="CL1888" s="641" t="str">
        <f t="shared" ca="1" si="272"/>
        <v/>
      </c>
      <c r="CM1888" s="641"/>
      <c r="CO1888" s="136" t="str">
        <f t="shared" ca="1" si="273"/>
        <v/>
      </c>
      <c r="CP1888" s="641" t="str">
        <f t="shared" ca="1" si="274"/>
        <v/>
      </c>
      <c r="CQ1888" s="641"/>
      <c r="CR1888" s="641" t="str">
        <f t="shared" ca="1" si="275"/>
        <v/>
      </c>
      <c r="CS1888" s="641"/>
      <c r="CT1888" s="641" t="str">
        <f t="shared" ca="1" si="276"/>
        <v/>
      </c>
      <c r="CU1888" s="641"/>
      <c r="CV1888" s="641" t="str">
        <f t="shared" ca="1" si="277"/>
        <v/>
      </c>
      <c r="CW1888" s="641"/>
      <c r="CY1888" s="136" t="str">
        <f t="shared" ca="1" si="278"/>
        <v/>
      </c>
      <c r="CZ1888" s="641" t="str">
        <f t="shared" ca="1" si="279"/>
        <v/>
      </c>
      <c r="DA1888" s="641"/>
      <c r="DB1888" s="641" t="str">
        <f t="shared" ca="1" si="280"/>
        <v/>
      </c>
      <c r="DC1888" s="641"/>
      <c r="DD1888" s="641" t="str">
        <f t="shared" ca="1" si="281"/>
        <v/>
      </c>
      <c r="DE1888" s="641"/>
      <c r="DF1888" s="641" t="str">
        <f t="shared" ca="1" si="282"/>
        <v/>
      </c>
      <c r="DG1888" s="641"/>
      <c r="DI1888" s="136" t="str">
        <f t="shared" ca="1" si="283"/>
        <v/>
      </c>
      <c r="DJ1888" s="641" t="str">
        <f t="shared" ca="1" si="284"/>
        <v/>
      </c>
      <c r="DK1888" s="641"/>
      <c r="DL1888" s="641" t="str">
        <f t="shared" ca="1" si="285"/>
        <v/>
      </c>
      <c r="DM1888" s="641"/>
      <c r="DN1888" s="641" t="str">
        <f t="shared" ca="1" si="286"/>
        <v/>
      </c>
      <c r="DO1888" s="641"/>
      <c r="DP1888" s="641" t="str">
        <f t="shared" ca="1" si="287"/>
        <v/>
      </c>
      <c r="DQ1888" s="641"/>
      <c r="DS1888" s="136" t="str">
        <f t="shared" ca="1" si="288"/>
        <v/>
      </c>
      <c r="DT1888" s="641" t="str">
        <f t="shared" ca="1" si="289"/>
        <v/>
      </c>
      <c r="DU1888" s="641"/>
      <c r="DV1888" s="641" t="str">
        <f t="shared" ca="1" si="290"/>
        <v/>
      </c>
      <c r="DW1888" s="641"/>
      <c r="DX1888" s="641" t="str">
        <f t="shared" ca="1" si="291"/>
        <v/>
      </c>
      <c r="DY1888" s="641"/>
      <c r="DZ1888" s="641" t="str">
        <f t="shared" ca="1" si="292"/>
        <v/>
      </c>
      <c r="EA1888" s="641"/>
      <c r="EC1888" s="136" t="str">
        <f t="shared" ca="1" si="293"/>
        <v/>
      </c>
      <c r="ED1888" s="641" t="str">
        <f t="shared" ca="1" si="294"/>
        <v/>
      </c>
      <c r="EE1888" s="641"/>
      <c r="EF1888" s="641" t="str">
        <f t="shared" ca="1" si="295"/>
        <v/>
      </c>
      <c r="EG1888" s="641"/>
      <c r="EH1888" s="641" t="str">
        <f t="shared" ca="1" si="296"/>
        <v/>
      </c>
      <c r="EI1888" s="641"/>
      <c r="EJ1888" s="641" t="str">
        <f t="shared" ca="1" si="297"/>
        <v/>
      </c>
      <c r="EK1888" s="641"/>
      <c r="EM1888" s="136" t="str">
        <f t="shared" ca="1" si="298"/>
        <v/>
      </c>
      <c r="EN1888" s="641" t="str">
        <f t="shared" ca="1" si="299"/>
        <v/>
      </c>
      <c r="EO1888" s="641"/>
      <c r="EP1888" s="641" t="str">
        <f t="shared" ca="1" si="300"/>
        <v/>
      </c>
      <c r="EQ1888" s="641"/>
      <c r="ER1888" s="641" t="str">
        <f t="shared" ca="1" si="301"/>
        <v/>
      </c>
      <c r="ES1888" s="641"/>
      <c r="ET1888" s="641" t="str">
        <f t="shared" ca="1" si="302"/>
        <v/>
      </c>
      <c r="EU1888" s="641"/>
      <c r="EW1888" s="136" t="str">
        <f t="shared" ca="1" si="303"/>
        <v/>
      </c>
      <c r="EX1888" s="641" t="str">
        <f t="shared" ca="1" si="304"/>
        <v/>
      </c>
      <c r="EY1888" s="641"/>
      <c r="EZ1888" s="641" t="str">
        <f t="shared" ca="1" si="305"/>
        <v/>
      </c>
      <c r="FA1888" s="641"/>
      <c r="FB1888" s="641" t="str">
        <f t="shared" ca="1" si="306"/>
        <v/>
      </c>
      <c r="FC1888" s="641"/>
      <c r="FD1888" s="641" t="str">
        <f t="shared" ca="1" si="307"/>
        <v/>
      </c>
      <c r="FE1888" s="641"/>
      <c r="FG1888" s="136" t="str">
        <f t="shared" ca="1" si="308"/>
        <v/>
      </c>
      <c r="FH1888" s="641" t="str">
        <f t="shared" ca="1" si="309"/>
        <v/>
      </c>
      <c r="FI1888" s="641"/>
      <c r="FJ1888" s="641" t="str">
        <f t="shared" ca="1" si="310"/>
        <v/>
      </c>
      <c r="FK1888" s="641"/>
      <c r="FL1888" s="641" t="str">
        <f t="shared" ca="1" si="311"/>
        <v/>
      </c>
      <c r="FM1888" s="641"/>
      <c r="FN1888" s="641" t="str">
        <f t="shared" ca="1" si="312"/>
        <v/>
      </c>
      <c r="FO1888" s="641"/>
    </row>
    <row r="1889" spans="1:171" hidden="1">
      <c r="A1889" s="19">
        <v>80</v>
      </c>
      <c r="B1889" s="19" t="str">
        <f ca="1">IF(ISERROR(INDEX(WS,ROWS($A$1810:$A1889))),"",MID(INDEX(WS,ROWS($A$1810:$A1889)), FIND("]",INDEX(WS,ROWS($A$1810:$A1889)))+1,32))&amp;T(NOW())</f>
        <v/>
      </c>
      <c r="C1889" s="136" t="str">
        <f t="shared" ca="1" si="222"/>
        <v/>
      </c>
      <c r="D1889" s="641" t="str">
        <f t="shared" ca="1" si="224"/>
        <v/>
      </c>
      <c r="E1889" s="641"/>
      <c r="F1889" s="641" t="str">
        <f t="shared" ca="1" si="225"/>
        <v/>
      </c>
      <c r="G1889" s="641"/>
      <c r="H1889" s="641" t="str">
        <f t="shared" ca="1" si="226"/>
        <v/>
      </c>
      <c r="I1889" s="641"/>
      <c r="J1889" s="641" t="str">
        <f t="shared" ca="1" si="227"/>
        <v/>
      </c>
      <c r="K1889" s="641"/>
      <c r="L1889" s="210"/>
      <c r="M1889" s="136" t="str">
        <f t="shared" ca="1" si="228"/>
        <v/>
      </c>
      <c r="N1889" s="641" t="str">
        <f t="shared" ca="1" si="229"/>
        <v/>
      </c>
      <c r="O1889" s="641"/>
      <c r="P1889" s="641" t="str">
        <f t="shared" ca="1" si="230"/>
        <v/>
      </c>
      <c r="Q1889" s="641"/>
      <c r="R1889" s="641" t="str">
        <f t="shared" ca="1" si="231"/>
        <v/>
      </c>
      <c r="S1889" s="641"/>
      <c r="T1889" s="641" t="str">
        <f t="shared" ca="1" si="232"/>
        <v/>
      </c>
      <c r="U1889" s="641"/>
      <c r="V1889" s="19" t="str">
        <f t="shared" ca="1" si="233"/>
        <v/>
      </c>
      <c r="W1889" s="136" t="str">
        <f t="shared" ca="1" si="234"/>
        <v/>
      </c>
      <c r="X1889" s="641" t="str">
        <f t="shared" ca="1" si="235"/>
        <v/>
      </c>
      <c r="Y1889" s="641"/>
      <c r="Z1889" s="641" t="str">
        <f t="shared" ca="1" si="236"/>
        <v/>
      </c>
      <c r="AA1889" s="641"/>
      <c r="AB1889" s="641" t="str">
        <f t="shared" ca="1" si="237"/>
        <v/>
      </c>
      <c r="AC1889" s="641"/>
      <c r="AD1889" s="641" t="str">
        <f t="shared" ca="1" si="238"/>
        <v/>
      </c>
      <c r="AE1889" s="641"/>
      <c r="AF1889" s="19" t="str">
        <f t="shared" ca="1" si="239"/>
        <v/>
      </c>
      <c r="AG1889" s="136" t="str">
        <f t="shared" ca="1" si="240"/>
        <v/>
      </c>
      <c r="AH1889" s="641" t="str">
        <f t="shared" ca="1" si="241"/>
        <v/>
      </c>
      <c r="AI1889" s="641"/>
      <c r="AJ1889" s="641" t="str">
        <f t="shared" ca="1" si="242"/>
        <v/>
      </c>
      <c r="AK1889" s="641"/>
      <c r="AL1889" s="641" t="str">
        <f t="shared" ca="1" si="243"/>
        <v/>
      </c>
      <c r="AM1889" s="641"/>
      <c r="AN1889" s="641" t="str">
        <f t="shared" ca="1" si="244"/>
        <v/>
      </c>
      <c r="AO1889" s="641"/>
      <c r="AP1889" s="19" t="str">
        <f t="shared" ca="1" si="245"/>
        <v/>
      </c>
      <c r="AQ1889" s="136" t="str">
        <f t="shared" ca="1" si="246"/>
        <v/>
      </c>
      <c r="AR1889" s="641" t="str">
        <f t="shared" ca="1" si="247"/>
        <v/>
      </c>
      <c r="AS1889" s="641"/>
      <c r="AT1889" s="641" t="str">
        <f t="shared" ca="1" si="248"/>
        <v/>
      </c>
      <c r="AU1889" s="641"/>
      <c r="AV1889" s="641" t="str">
        <f t="shared" ca="1" si="249"/>
        <v/>
      </c>
      <c r="AW1889" s="641"/>
      <c r="AX1889" s="641" t="str">
        <f t="shared" ca="1" si="250"/>
        <v/>
      </c>
      <c r="AY1889" s="641"/>
      <c r="AZ1889" s="19" t="str">
        <f t="shared" ca="1" si="251"/>
        <v/>
      </c>
      <c r="BA1889" s="136" t="str">
        <f t="shared" ca="1" si="252"/>
        <v/>
      </c>
      <c r="BB1889" s="641" t="str">
        <f t="shared" ca="1" si="253"/>
        <v/>
      </c>
      <c r="BC1889" s="641"/>
      <c r="BD1889" s="641" t="str">
        <f t="shared" ca="1" si="254"/>
        <v/>
      </c>
      <c r="BE1889" s="641"/>
      <c r="BF1889" s="641" t="str">
        <f t="shared" ca="1" si="255"/>
        <v/>
      </c>
      <c r="BG1889" s="641"/>
      <c r="BH1889" s="641" t="str">
        <f t="shared" ca="1" si="256"/>
        <v/>
      </c>
      <c r="BI1889" s="641"/>
      <c r="BJ1889" s="19" t="str">
        <f t="shared" ca="1" si="257"/>
        <v/>
      </c>
      <c r="BK1889" s="136" t="str">
        <f t="shared" ca="1" si="258"/>
        <v/>
      </c>
      <c r="BL1889" s="641" t="str">
        <f t="shared" ca="1" si="259"/>
        <v/>
      </c>
      <c r="BM1889" s="641"/>
      <c r="BN1889" s="641" t="str">
        <f t="shared" ca="1" si="260"/>
        <v/>
      </c>
      <c r="BO1889" s="641"/>
      <c r="BP1889" s="641" t="str">
        <f t="shared" ca="1" si="261"/>
        <v/>
      </c>
      <c r="BQ1889" s="641"/>
      <c r="BR1889" s="641" t="str">
        <f t="shared" ca="1" si="223"/>
        <v/>
      </c>
      <c r="BS1889" s="641"/>
      <c r="BT1889" s="19" t="str">
        <f t="shared" ca="1" si="262"/>
        <v/>
      </c>
      <c r="BU1889" s="136" t="str">
        <f t="shared" ca="1" si="263"/>
        <v/>
      </c>
      <c r="BV1889" s="641" t="str">
        <f t="shared" ca="1" si="264"/>
        <v/>
      </c>
      <c r="BW1889" s="641"/>
      <c r="BX1889" s="641" t="str">
        <f t="shared" ca="1" si="265"/>
        <v/>
      </c>
      <c r="BY1889" s="641"/>
      <c r="BZ1889" s="641" t="str">
        <f t="shared" ca="1" si="266"/>
        <v/>
      </c>
      <c r="CA1889" s="641"/>
      <c r="CB1889" s="641" t="str">
        <f t="shared" ca="1" si="267"/>
        <v/>
      </c>
      <c r="CC1889" s="641"/>
      <c r="CE1889" s="136" t="str">
        <f t="shared" ca="1" si="268"/>
        <v/>
      </c>
      <c r="CF1889" s="641" t="str">
        <f t="shared" ca="1" si="269"/>
        <v/>
      </c>
      <c r="CG1889" s="641"/>
      <c r="CH1889" s="641" t="str">
        <f t="shared" ca="1" si="270"/>
        <v/>
      </c>
      <c r="CI1889" s="641"/>
      <c r="CJ1889" s="641" t="str">
        <f t="shared" ca="1" si="271"/>
        <v/>
      </c>
      <c r="CK1889" s="641"/>
      <c r="CL1889" s="641" t="str">
        <f t="shared" ca="1" si="272"/>
        <v/>
      </c>
      <c r="CM1889" s="641"/>
      <c r="CO1889" s="136" t="str">
        <f t="shared" ca="1" si="273"/>
        <v/>
      </c>
      <c r="CP1889" s="641" t="str">
        <f t="shared" ca="1" si="274"/>
        <v/>
      </c>
      <c r="CQ1889" s="641"/>
      <c r="CR1889" s="641" t="str">
        <f t="shared" ca="1" si="275"/>
        <v/>
      </c>
      <c r="CS1889" s="641"/>
      <c r="CT1889" s="641" t="str">
        <f t="shared" ca="1" si="276"/>
        <v/>
      </c>
      <c r="CU1889" s="641"/>
      <c r="CV1889" s="641" t="str">
        <f t="shared" ca="1" si="277"/>
        <v/>
      </c>
      <c r="CW1889" s="641"/>
      <c r="CY1889" s="136" t="str">
        <f t="shared" ca="1" si="278"/>
        <v/>
      </c>
      <c r="CZ1889" s="641" t="str">
        <f t="shared" ca="1" si="279"/>
        <v/>
      </c>
      <c r="DA1889" s="641"/>
      <c r="DB1889" s="641" t="str">
        <f t="shared" ca="1" si="280"/>
        <v/>
      </c>
      <c r="DC1889" s="641"/>
      <c r="DD1889" s="641" t="str">
        <f t="shared" ca="1" si="281"/>
        <v/>
      </c>
      <c r="DE1889" s="641"/>
      <c r="DF1889" s="641" t="str">
        <f t="shared" ca="1" si="282"/>
        <v/>
      </c>
      <c r="DG1889" s="641"/>
      <c r="DI1889" s="136" t="str">
        <f t="shared" ca="1" si="283"/>
        <v/>
      </c>
      <c r="DJ1889" s="641" t="str">
        <f t="shared" ca="1" si="284"/>
        <v/>
      </c>
      <c r="DK1889" s="641"/>
      <c r="DL1889" s="641" t="str">
        <f t="shared" ca="1" si="285"/>
        <v/>
      </c>
      <c r="DM1889" s="641"/>
      <c r="DN1889" s="641" t="str">
        <f t="shared" ca="1" si="286"/>
        <v/>
      </c>
      <c r="DO1889" s="641"/>
      <c r="DP1889" s="641" t="str">
        <f t="shared" ca="1" si="287"/>
        <v/>
      </c>
      <c r="DQ1889" s="641"/>
      <c r="DS1889" s="136" t="str">
        <f t="shared" ca="1" si="288"/>
        <v/>
      </c>
      <c r="DT1889" s="641" t="str">
        <f t="shared" ca="1" si="289"/>
        <v/>
      </c>
      <c r="DU1889" s="641"/>
      <c r="DV1889" s="641" t="str">
        <f t="shared" ca="1" si="290"/>
        <v/>
      </c>
      <c r="DW1889" s="641"/>
      <c r="DX1889" s="641" t="str">
        <f t="shared" ca="1" si="291"/>
        <v/>
      </c>
      <c r="DY1889" s="641"/>
      <c r="DZ1889" s="641" t="str">
        <f t="shared" ca="1" si="292"/>
        <v/>
      </c>
      <c r="EA1889" s="641"/>
      <c r="EC1889" s="136" t="str">
        <f t="shared" ca="1" si="293"/>
        <v/>
      </c>
      <c r="ED1889" s="641" t="str">
        <f t="shared" ca="1" si="294"/>
        <v/>
      </c>
      <c r="EE1889" s="641"/>
      <c r="EF1889" s="641" t="str">
        <f t="shared" ca="1" si="295"/>
        <v/>
      </c>
      <c r="EG1889" s="641"/>
      <c r="EH1889" s="641" t="str">
        <f t="shared" ca="1" si="296"/>
        <v/>
      </c>
      <c r="EI1889" s="641"/>
      <c r="EJ1889" s="641" t="str">
        <f t="shared" ca="1" si="297"/>
        <v/>
      </c>
      <c r="EK1889" s="641"/>
      <c r="EM1889" s="136" t="str">
        <f t="shared" ca="1" si="298"/>
        <v/>
      </c>
      <c r="EN1889" s="641" t="str">
        <f t="shared" ca="1" si="299"/>
        <v/>
      </c>
      <c r="EO1889" s="641"/>
      <c r="EP1889" s="641" t="str">
        <f t="shared" ca="1" si="300"/>
        <v/>
      </c>
      <c r="EQ1889" s="641"/>
      <c r="ER1889" s="641" t="str">
        <f t="shared" ca="1" si="301"/>
        <v/>
      </c>
      <c r="ES1889" s="641"/>
      <c r="ET1889" s="641" t="str">
        <f t="shared" ca="1" si="302"/>
        <v/>
      </c>
      <c r="EU1889" s="641"/>
      <c r="EW1889" s="136" t="str">
        <f t="shared" ca="1" si="303"/>
        <v/>
      </c>
      <c r="EX1889" s="641" t="str">
        <f t="shared" ca="1" si="304"/>
        <v/>
      </c>
      <c r="EY1889" s="641"/>
      <c r="EZ1889" s="641" t="str">
        <f t="shared" ca="1" si="305"/>
        <v/>
      </c>
      <c r="FA1889" s="641"/>
      <c r="FB1889" s="641" t="str">
        <f t="shared" ca="1" si="306"/>
        <v/>
      </c>
      <c r="FC1889" s="641"/>
      <c r="FD1889" s="641" t="str">
        <f t="shared" ca="1" si="307"/>
        <v/>
      </c>
      <c r="FE1889" s="641"/>
      <c r="FG1889" s="136" t="str">
        <f t="shared" ca="1" si="308"/>
        <v/>
      </c>
      <c r="FH1889" s="641" t="str">
        <f t="shared" ca="1" si="309"/>
        <v/>
      </c>
      <c r="FI1889" s="641"/>
      <c r="FJ1889" s="641" t="str">
        <f t="shared" ca="1" si="310"/>
        <v/>
      </c>
      <c r="FK1889" s="641"/>
      <c r="FL1889" s="641" t="str">
        <f t="shared" ca="1" si="311"/>
        <v/>
      </c>
      <c r="FM1889" s="641"/>
      <c r="FN1889" s="641" t="str">
        <f t="shared" ca="1" si="312"/>
        <v/>
      </c>
      <c r="FO1889" s="641"/>
    </row>
    <row r="1890" spans="1:171" hidden="1">
      <c r="A1890" s="19">
        <v>81</v>
      </c>
      <c r="B1890" s="19" t="str">
        <f ca="1">IF(ISERROR(INDEX(WS,ROWS($A$1810:$A1890))),"",MID(INDEX(WS,ROWS($A$1810:$A1890)), FIND("]",INDEX(WS,ROWS($A$1810:$A1890)))+1,32))&amp;T(NOW())</f>
        <v/>
      </c>
      <c r="C1890" s="136" t="str">
        <f t="shared" ca="1" si="222"/>
        <v/>
      </c>
      <c r="D1890" s="641" t="str">
        <f t="shared" ca="1" si="224"/>
        <v/>
      </c>
      <c r="E1890" s="641"/>
      <c r="F1890" s="641" t="str">
        <f t="shared" ca="1" si="225"/>
        <v/>
      </c>
      <c r="G1890" s="641"/>
      <c r="H1890" s="641" t="str">
        <f t="shared" ca="1" si="226"/>
        <v/>
      </c>
      <c r="I1890" s="641"/>
      <c r="J1890" s="641" t="str">
        <f t="shared" ca="1" si="227"/>
        <v/>
      </c>
      <c r="K1890" s="641"/>
      <c r="L1890" s="210"/>
      <c r="M1890" s="136" t="str">
        <f t="shared" ca="1" si="228"/>
        <v/>
      </c>
      <c r="N1890" s="641" t="str">
        <f t="shared" ca="1" si="229"/>
        <v/>
      </c>
      <c r="O1890" s="641"/>
      <c r="P1890" s="641" t="str">
        <f t="shared" ca="1" si="230"/>
        <v/>
      </c>
      <c r="Q1890" s="641"/>
      <c r="R1890" s="641" t="str">
        <f t="shared" ca="1" si="231"/>
        <v/>
      </c>
      <c r="S1890" s="641"/>
      <c r="T1890" s="641" t="str">
        <f t="shared" ca="1" si="232"/>
        <v/>
      </c>
      <c r="U1890" s="641"/>
      <c r="V1890" s="19" t="str">
        <f t="shared" ca="1" si="233"/>
        <v/>
      </c>
      <c r="W1890" s="136" t="str">
        <f t="shared" ca="1" si="234"/>
        <v/>
      </c>
      <c r="X1890" s="641" t="str">
        <f t="shared" ca="1" si="235"/>
        <v/>
      </c>
      <c r="Y1890" s="641"/>
      <c r="Z1890" s="641" t="str">
        <f t="shared" ca="1" si="236"/>
        <v/>
      </c>
      <c r="AA1890" s="641"/>
      <c r="AB1890" s="641" t="str">
        <f t="shared" ca="1" si="237"/>
        <v/>
      </c>
      <c r="AC1890" s="641"/>
      <c r="AD1890" s="641" t="str">
        <f t="shared" ca="1" si="238"/>
        <v/>
      </c>
      <c r="AE1890" s="641"/>
      <c r="AF1890" s="19" t="str">
        <f t="shared" ca="1" si="239"/>
        <v/>
      </c>
      <c r="AG1890" s="136" t="str">
        <f t="shared" ca="1" si="240"/>
        <v/>
      </c>
      <c r="AH1890" s="641" t="str">
        <f t="shared" ca="1" si="241"/>
        <v/>
      </c>
      <c r="AI1890" s="641"/>
      <c r="AJ1890" s="641" t="str">
        <f t="shared" ca="1" si="242"/>
        <v/>
      </c>
      <c r="AK1890" s="641"/>
      <c r="AL1890" s="641" t="str">
        <f t="shared" ca="1" si="243"/>
        <v/>
      </c>
      <c r="AM1890" s="641"/>
      <c r="AN1890" s="641" t="str">
        <f t="shared" ca="1" si="244"/>
        <v/>
      </c>
      <c r="AO1890" s="641"/>
      <c r="AP1890" s="19" t="str">
        <f t="shared" ca="1" si="245"/>
        <v/>
      </c>
      <c r="AQ1890" s="136" t="str">
        <f t="shared" ca="1" si="246"/>
        <v/>
      </c>
      <c r="AR1890" s="641" t="str">
        <f t="shared" ca="1" si="247"/>
        <v/>
      </c>
      <c r="AS1890" s="641"/>
      <c r="AT1890" s="641" t="str">
        <f t="shared" ca="1" si="248"/>
        <v/>
      </c>
      <c r="AU1890" s="641"/>
      <c r="AV1890" s="641" t="str">
        <f t="shared" ca="1" si="249"/>
        <v/>
      </c>
      <c r="AW1890" s="641"/>
      <c r="AX1890" s="641" t="str">
        <f t="shared" ca="1" si="250"/>
        <v/>
      </c>
      <c r="AY1890" s="641"/>
      <c r="AZ1890" s="19" t="str">
        <f t="shared" ca="1" si="251"/>
        <v/>
      </c>
      <c r="BA1890" s="136" t="str">
        <f t="shared" ca="1" si="252"/>
        <v/>
      </c>
      <c r="BB1890" s="641" t="str">
        <f t="shared" ca="1" si="253"/>
        <v/>
      </c>
      <c r="BC1890" s="641"/>
      <c r="BD1890" s="641" t="str">
        <f t="shared" ca="1" si="254"/>
        <v/>
      </c>
      <c r="BE1890" s="641"/>
      <c r="BF1890" s="641" t="str">
        <f t="shared" ca="1" si="255"/>
        <v/>
      </c>
      <c r="BG1890" s="641"/>
      <c r="BH1890" s="641" t="str">
        <f t="shared" ca="1" si="256"/>
        <v/>
      </c>
      <c r="BI1890" s="641"/>
      <c r="BJ1890" s="19" t="str">
        <f t="shared" ca="1" si="257"/>
        <v/>
      </c>
      <c r="BK1890" s="136" t="str">
        <f t="shared" ca="1" si="258"/>
        <v/>
      </c>
      <c r="BL1890" s="641" t="str">
        <f t="shared" ca="1" si="259"/>
        <v/>
      </c>
      <c r="BM1890" s="641"/>
      <c r="BN1890" s="641" t="str">
        <f t="shared" ca="1" si="260"/>
        <v/>
      </c>
      <c r="BO1890" s="641"/>
      <c r="BP1890" s="641" t="str">
        <f t="shared" ca="1" si="261"/>
        <v/>
      </c>
      <c r="BQ1890" s="641"/>
      <c r="BR1890" s="641" t="str">
        <f t="shared" ca="1" si="223"/>
        <v/>
      </c>
      <c r="BS1890" s="641"/>
      <c r="BT1890" s="19" t="str">
        <f t="shared" ca="1" si="262"/>
        <v/>
      </c>
      <c r="BU1890" s="136" t="str">
        <f t="shared" ca="1" si="263"/>
        <v/>
      </c>
      <c r="BV1890" s="641" t="str">
        <f t="shared" ca="1" si="264"/>
        <v/>
      </c>
      <c r="BW1890" s="641"/>
      <c r="BX1890" s="641" t="str">
        <f t="shared" ca="1" si="265"/>
        <v/>
      </c>
      <c r="BY1890" s="641"/>
      <c r="BZ1890" s="641" t="str">
        <f t="shared" ca="1" si="266"/>
        <v/>
      </c>
      <c r="CA1890" s="641"/>
      <c r="CB1890" s="641" t="str">
        <f t="shared" ca="1" si="267"/>
        <v/>
      </c>
      <c r="CC1890" s="641"/>
      <c r="CE1890" s="136" t="str">
        <f t="shared" ca="1" si="268"/>
        <v/>
      </c>
      <c r="CF1890" s="641" t="str">
        <f t="shared" ca="1" si="269"/>
        <v/>
      </c>
      <c r="CG1890" s="641"/>
      <c r="CH1890" s="641" t="str">
        <f t="shared" ca="1" si="270"/>
        <v/>
      </c>
      <c r="CI1890" s="641"/>
      <c r="CJ1890" s="641" t="str">
        <f t="shared" ca="1" si="271"/>
        <v/>
      </c>
      <c r="CK1890" s="641"/>
      <c r="CL1890" s="641" t="str">
        <f t="shared" ca="1" si="272"/>
        <v/>
      </c>
      <c r="CM1890" s="641"/>
      <c r="CO1890" s="136" t="str">
        <f t="shared" ca="1" si="273"/>
        <v/>
      </c>
      <c r="CP1890" s="641" t="str">
        <f t="shared" ca="1" si="274"/>
        <v/>
      </c>
      <c r="CQ1890" s="641"/>
      <c r="CR1890" s="641" t="str">
        <f t="shared" ca="1" si="275"/>
        <v/>
      </c>
      <c r="CS1890" s="641"/>
      <c r="CT1890" s="641" t="str">
        <f t="shared" ca="1" si="276"/>
        <v/>
      </c>
      <c r="CU1890" s="641"/>
      <c r="CV1890" s="641" t="str">
        <f t="shared" ca="1" si="277"/>
        <v/>
      </c>
      <c r="CW1890" s="641"/>
      <c r="CY1890" s="136" t="str">
        <f t="shared" ca="1" si="278"/>
        <v/>
      </c>
      <c r="CZ1890" s="641" t="str">
        <f t="shared" ca="1" si="279"/>
        <v/>
      </c>
      <c r="DA1890" s="641"/>
      <c r="DB1890" s="641" t="str">
        <f t="shared" ca="1" si="280"/>
        <v/>
      </c>
      <c r="DC1890" s="641"/>
      <c r="DD1890" s="641" t="str">
        <f t="shared" ca="1" si="281"/>
        <v/>
      </c>
      <c r="DE1890" s="641"/>
      <c r="DF1890" s="641" t="str">
        <f t="shared" ca="1" si="282"/>
        <v/>
      </c>
      <c r="DG1890" s="641"/>
      <c r="DI1890" s="136" t="str">
        <f t="shared" ca="1" si="283"/>
        <v/>
      </c>
      <c r="DJ1890" s="641" t="str">
        <f t="shared" ca="1" si="284"/>
        <v/>
      </c>
      <c r="DK1890" s="641"/>
      <c r="DL1890" s="641" t="str">
        <f t="shared" ca="1" si="285"/>
        <v/>
      </c>
      <c r="DM1890" s="641"/>
      <c r="DN1890" s="641" t="str">
        <f t="shared" ca="1" si="286"/>
        <v/>
      </c>
      <c r="DO1890" s="641"/>
      <c r="DP1890" s="641" t="str">
        <f t="shared" ca="1" si="287"/>
        <v/>
      </c>
      <c r="DQ1890" s="641"/>
      <c r="DS1890" s="136" t="str">
        <f t="shared" ca="1" si="288"/>
        <v/>
      </c>
      <c r="DT1890" s="641" t="str">
        <f t="shared" ca="1" si="289"/>
        <v/>
      </c>
      <c r="DU1890" s="641"/>
      <c r="DV1890" s="641" t="str">
        <f t="shared" ca="1" si="290"/>
        <v/>
      </c>
      <c r="DW1890" s="641"/>
      <c r="DX1890" s="641" t="str">
        <f t="shared" ca="1" si="291"/>
        <v/>
      </c>
      <c r="DY1890" s="641"/>
      <c r="DZ1890" s="641" t="str">
        <f t="shared" ca="1" si="292"/>
        <v/>
      </c>
      <c r="EA1890" s="641"/>
      <c r="EC1890" s="136" t="str">
        <f t="shared" ca="1" si="293"/>
        <v/>
      </c>
      <c r="ED1890" s="641" t="str">
        <f t="shared" ca="1" si="294"/>
        <v/>
      </c>
      <c r="EE1890" s="641"/>
      <c r="EF1890" s="641" t="str">
        <f t="shared" ca="1" si="295"/>
        <v/>
      </c>
      <c r="EG1890" s="641"/>
      <c r="EH1890" s="641" t="str">
        <f t="shared" ca="1" si="296"/>
        <v/>
      </c>
      <c r="EI1890" s="641"/>
      <c r="EJ1890" s="641" t="str">
        <f t="shared" ca="1" si="297"/>
        <v/>
      </c>
      <c r="EK1890" s="641"/>
      <c r="EM1890" s="136" t="str">
        <f t="shared" ca="1" si="298"/>
        <v/>
      </c>
      <c r="EN1890" s="641" t="str">
        <f t="shared" ca="1" si="299"/>
        <v/>
      </c>
      <c r="EO1890" s="641"/>
      <c r="EP1890" s="641" t="str">
        <f t="shared" ca="1" si="300"/>
        <v/>
      </c>
      <c r="EQ1890" s="641"/>
      <c r="ER1890" s="641" t="str">
        <f t="shared" ca="1" si="301"/>
        <v/>
      </c>
      <c r="ES1890" s="641"/>
      <c r="ET1890" s="641" t="str">
        <f t="shared" ca="1" si="302"/>
        <v/>
      </c>
      <c r="EU1890" s="641"/>
      <c r="EW1890" s="136" t="str">
        <f t="shared" ca="1" si="303"/>
        <v/>
      </c>
      <c r="EX1890" s="641" t="str">
        <f t="shared" ca="1" si="304"/>
        <v/>
      </c>
      <c r="EY1890" s="641"/>
      <c r="EZ1890" s="641" t="str">
        <f t="shared" ca="1" si="305"/>
        <v/>
      </c>
      <c r="FA1890" s="641"/>
      <c r="FB1890" s="641" t="str">
        <f t="shared" ca="1" si="306"/>
        <v/>
      </c>
      <c r="FC1890" s="641"/>
      <c r="FD1890" s="641" t="str">
        <f t="shared" ca="1" si="307"/>
        <v/>
      </c>
      <c r="FE1890" s="641"/>
      <c r="FG1890" s="136" t="str">
        <f t="shared" ca="1" si="308"/>
        <v/>
      </c>
      <c r="FH1890" s="641" t="str">
        <f t="shared" ca="1" si="309"/>
        <v/>
      </c>
      <c r="FI1890" s="641"/>
      <c r="FJ1890" s="641" t="str">
        <f t="shared" ca="1" si="310"/>
        <v/>
      </c>
      <c r="FK1890" s="641"/>
      <c r="FL1890" s="641" t="str">
        <f t="shared" ca="1" si="311"/>
        <v/>
      </c>
      <c r="FM1890" s="641"/>
      <c r="FN1890" s="641" t="str">
        <f t="shared" ca="1" si="312"/>
        <v/>
      </c>
      <c r="FO1890" s="641"/>
    </row>
    <row r="1891" spans="1:171" hidden="1">
      <c r="A1891" s="19">
        <v>82</v>
      </c>
      <c r="B1891" s="19" t="str">
        <f ca="1">IF(ISERROR(INDEX(WS,ROWS($A$1810:$A1891))),"",MID(INDEX(WS,ROWS($A$1810:$A1891)), FIND("]",INDEX(WS,ROWS($A$1810:$A1891)))+1,32))&amp;T(NOW())</f>
        <v/>
      </c>
      <c r="C1891" s="136" t="str">
        <f t="shared" ca="1" si="222"/>
        <v/>
      </c>
      <c r="D1891" s="641" t="str">
        <f t="shared" ca="1" si="224"/>
        <v/>
      </c>
      <c r="E1891" s="641"/>
      <c r="F1891" s="641" t="str">
        <f t="shared" ca="1" si="225"/>
        <v/>
      </c>
      <c r="G1891" s="641"/>
      <c r="H1891" s="641" t="str">
        <f t="shared" ca="1" si="226"/>
        <v/>
      </c>
      <c r="I1891" s="641"/>
      <c r="J1891" s="641" t="str">
        <f t="shared" ca="1" si="227"/>
        <v/>
      </c>
      <c r="K1891" s="641"/>
      <c r="L1891" s="210"/>
      <c r="M1891" s="136" t="str">
        <f t="shared" ca="1" si="228"/>
        <v/>
      </c>
      <c r="N1891" s="641" t="str">
        <f t="shared" ca="1" si="229"/>
        <v/>
      </c>
      <c r="O1891" s="641"/>
      <c r="P1891" s="641" t="str">
        <f t="shared" ca="1" si="230"/>
        <v/>
      </c>
      <c r="Q1891" s="641"/>
      <c r="R1891" s="641" t="str">
        <f t="shared" ca="1" si="231"/>
        <v/>
      </c>
      <c r="S1891" s="641"/>
      <c r="T1891" s="641" t="str">
        <f t="shared" ca="1" si="232"/>
        <v/>
      </c>
      <c r="U1891" s="641"/>
      <c r="V1891" s="19" t="str">
        <f t="shared" ca="1" si="233"/>
        <v/>
      </c>
      <c r="W1891" s="136" t="str">
        <f t="shared" ca="1" si="234"/>
        <v/>
      </c>
      <c r="X1891" s="641" t="str">
        <f t="shared" ca="1" si="235"/>
        <v/>
      </c>
      <c r="Y1891" s="641"/>
      <c r="Z1891" s="641" t="str">
        <f t="shared" ca="1" si="236"/>
        <v/>
      </c>
      <c r="AA1891" s="641"/>
      <c r="AB1891" s="641" t="str">
        <f t="shared" ca="1" si="237"/>
        <v/>
      </c>
      <c r="AC1891" s="641"/>
      <c r="AD1891" s="641" t="str">
        <f t="shared" ca="1" si="238"/>
        <v/>
      </c>
      <c r="AE1891" s="641"/>
      <c r="AF1891" s="19" t="str">
        <f t="shared" ca="1" si="239"/>
        <v/>
      </c>
      <c r="AG1891" s="136" t="str">
        <f t="shared" ca="1" si="240"/>
        <v/>
      </c>
      <c r="AH1891" s="641" t="str">
        <f t="shared" ca="1" si="241"/>
        <v/>
      </c>
      <c r="AI1891" s="641"/>
      <c r="AJ1891" s="641" t="str">
        <f t="shared" ca="1" si="242"/>
        <v/>
      </c>
      <c r="AK1891" s="641"/>
      <c r="AL1891" s="641" t="str">
        <f t="shared" ca="1" si="243"/>
        <v/>
      </c>
      <c r="AM1891" s="641"/>
      <c r="AN1891" s="641" t="str">
        <f t="shared" ca="1" si="244"/>
        <v/>
      </c>
      <c r="AO1891" s="641"/>
      <c r="AP1891" s="19" t="str">
        <f t="shared" ca="1" si="245"/>
        <v/>
      </c>
      <c r="AQ1891" s="136" t="str">
        <f t="shared" ca="1" si="246"/>
        <v/>
      </c>
      <c r="AR1891" s="641" t="str">
        <f t="shared" ca="1" si="247"/>
        <v/>
      </c>
      <c r="AS1891" s="641"/>
      <c r="AT1891" s="641" t="str">
        <f t="shared" ca="1" si="248"/>
        <v/>
      </c>
      <c r="AU1891" s="641"/>
      <c r="AV1891" s="641" t="str">
        <f t="shared" ca="1" si="249"/>
        <v/>
      </c>
      <c r="AW1891" s="641"/>
      <c r="AX1891" s="641" t="str">
        <f t="shared" ca="1" si="250"/>
        <v/>
      </c>
      <c r="AY1891" s="641"/>
      <c r="AZ1891" s="19" t="str">
        <f t="shared" ca="1" si="251"/>
        <v/>
      </c>
      <c r="BA1891" s="136" t="str">
        <f t="shared" ca="1" si="252"/>
        <v/>
      </c>
      <c r="BB1891" s="641" t="str">
        <f t="shared" ca="1" si="253"/>
        <v/>
      </c>
      <c r="BC1891" s="641"/>
      <c r="BD1891" s="641" t="str">
        <f t="shared" ca="1" si="254"/>
        <v/>
      </c>
      <c r="BE1891" s="641"/>
      <c r="BF1891" s="641" t="str">
        <f t="shared" ca="1" si="255"/>
        <v/>
      </c>
      <c r="BG1891" s="641"/>
      <c r="BH1891" s="641" t="str">
        <f t="shared" ca="1" si="256"/>
        <v/>
      </c>
      <c r="BI1891" s="641"/>
      <c r="BJ1891" s="19" t="str">
        <f t="shared" ca="1" si="257"/>
        <v/>
      </c>
      <c r="BK1891" s="136" t="str">
        <f t="shared" ca="1" si="258"/>
        <v/>
      </c>
      <c r="BL1891" s="641" t="str">
        <f t="shared" ca="1" si="259"/>
        <v/>
      </c>
      <c r="BM1891" s="641"/>
      <c r="BN1891" s="641" t="str">
        <f t="shared" ca="1" si="260"/>
        <v/>
      </c>
      <c r="BO1891" s="641"/>
      <c r="BP1891" s="641" t="str">
        <f t="shared" ca="1" si="261"/>
        <v/>
      </c>
      <c r="BQ1891" s="641"/>
      <c r="BR1891" s="641" t="str">
        <f t="shared" ca="1" si="223"/>
        <v/>
      </c>
      <c r="BS1891" s="641"/>
      <c r="BT1891" s="19" t="str">
        <f t="shared" ca="1" si="262"/>
        <v/>
      </c>
      <c r="BU1891" s="136" t="str">
        <f t="shared" ca="1" si="263"/>
        <v/>
      </c>
      <c r="BV1891" s="641" t="str">
        <f t="shared" ca="1" si="264"/>
        <v/>
      </c>
      <c r="BW1891" s="641"/>
      <c r="BX1891" s="641" t="str">
        <f t="shared" ca="1" si="265"/>
        <v/>
      </c>
      <c r="BY1891" s="641"/>
      <c r="BZ1891" s="641" t="str">
        <f t="shared" ca="1" si="266"/>
        <v/>
      </c>
      <c r="CA1891" s="641"/>
      <c r="CB1891" s="641" t="str">
        <f t="shared" ca="1" si="267"/>
        <v/>
      </c>
      <c r="CC1891" s="641"/>
      <c r="CE1891" s="136" t="str">
        <f t="shared" ca="1" si="268"/>
        <v/>
      </c>
      <c r="CF1891" s="641" t="str">
        <f t="shared" ca="1" si="269"/>
        <v/>
      </c>
      <c r="CG1891" s="641"/>
      <c r="CH1891" s="641" t="str">
        <f t="shared" ca="1" si="270"/>
        <v/>
      </c>
      <c r="CI1891" s="641"/>
      <c r="CJ1891" s="641" t="str">
        <f t="shared" ca="1" si="271"/>
        <v/>
      </c>
      <c r="CK1891" s="641"/>
      <c r="CL1891" s="641" t="str">
        <f t="shared" ca="1" si="272"/>
        <v/>
      </c>
      <c r="CM1891" s="641"/>
      <c r="CO1891" s="136" t="str">
        <f t="shared" ca="1" si="273"/>
        <v/>
      </c>
      <c r="CP1891" s="641" t="str">
        <f t="shared" ca="1" si="274"/>
        <v/>
      </c>
      <c r="CQ1891" s="641"/>
      <c r="CR1891" s="641" t="str">
        <f t="shared" ca="1" si="275"/>
        <v/>
      </c>
      <c r="CS1891" s="641"/>
      <c r="CT1891" s="641" t="str">
        <f t="shared" ca="1" si="276"/>
        <v/>
      </c>
      <c r="CU1891" s="641"/>
      <c r="CV1891" s="641" t="str">
        <f t="shared" ca="1" si="277"/>
        <v/>
      </c>
      <c r="CW1891" s="641"/>
      <c r="CY1891" s="136" t="str">
        <f t="shared" ca="1" si="278"/>
        <v/>
      </c>
      <c r="CZ1891" s="641" t="str">
        <f t="shared" ca="1" si="279"/>
        <v/>
      </c>
      <c r="DA1891" s="641"/>
      <c r="DB1891" s="641" t="str">
        <f t="shared" ca="1" si="280"/>
        <v/>
      </c>
      <c r="DC1891" s="641"/>
      <c r="DD1891" s="641" t="str">
        <f t="shared" ca="1" si="281"/>
        <v/>
      </c>
      <c r="DE1891" s="641"/>
      <c r="DF1891" s="641" t="str">
        <f t="shared" ca="1" si="282"/>
        <v/>
      </c>
      <c r="DG1891" s="641"/>
      <c r="DI1891" s="136" t="str">
        <f t="shared" ca="1" si="283"/>
        <v/>
      </c>
      <c r="DJ1891" s="641" t="str">
        <f t="shared" ca="1" si="284"/>
        <v/>
      </c>
      <c r="DK1891" s="641"/>
      <c r="DL1891" s="641" t="str">
        <f t="shared" ca="1" si="285"/>
        <v/>
      </c>
      <c r="DM1891" s="641"/>
      <c r="DN1891" s="641" t="str">
        <f t="shared" ca="1" si="286"/>
        <v/>
      </c>
      <c r="DO1891" s="641"/>
      <c r="DP1891" s="641" t="str">
        <f t="shared" ca="1" si="287"/>
        <v/>
      </c>
      <c r="DQ1891" s="641"/>
      <c r="DS1891" s="136" t="str">
        <f t="shared" ca="1" si="288"/>
        <v/>
      </c>
      <c r="DT1891" s="641" t="str">
        <f t="shared" ca="1" si="289"/>
        <v/>
      </c>
      <c r="DU1891" s="641"/>
      <c r="DV1891" s="641" t="str">
        <f t="shared" ca="1" si="290"/>
        <v/>
      </c>
      <c r="DW1891" s="641"/>
      <c r="DX1891" s="641" t="str">
        <f t="shared" ca="1" si="291"/>
        <v/>
      </c>
      <c r="DY1891" s="641"/>
      <c r="DZ1891" s="641" t="str">
        <f t="shared" ca="1" si="292"/>
        <v/>
      </c>
      <c r="EA1891" s="641"/>
      <c r="EC1891" s="136" t="str">
        <f t="shared" ca="1" si="293"/>
        <v/>
      </c>
      <c r="ED1891" s="641" t="str">
        <f t="shared" ca="1" si="294"/>
        <v/>
      </c>
      <c r="EE1891" s="641"/>
      <c r="EF1891" s="641" t="str">
        <f t="shared" ca="1" si="295"/>
        <v/>
      </c>
      <c r="EG1891" s="641"/>
      <c r="EH1891" s="641" t="str">
        <f t="shared" ca="1" si="296"/>
        <v/>
      </c>
      <c r="EI1891" s="641"/>
      <c r="EJ1891" s="641" t="str">
        <f t="shared" ca="1" si="297"/>
        <v/>
      </c>
      <c r="EK1891" s="641"/>
      <c r="EM1891" s="136" t="str">
        <f t="shared" ca="1" si="298"/>
        <v/>
      </c>
      <c r="EN1891" s="641" t="str">
        <f t="shared" ca="1" si="299"/>
        <v/>
      </c>
      <c r="EO1891" s="641"/>
      <c r="EP1891" s="641" t="str">
        <f t="shared" ca="1" si="300"/>
        <v/>
      </c>
      <c r="EQ1891" s="641"/>
      <c r="ER1891" s="641" t="str">
        <f t="shared" ca="1" si="301"/>
        <v/>
      </c>
      <c r="ES1891" s="641"/>
      <c r="ET1891" s="641" t="str">
        <f t="shared" ca="1" si="302"/>
        <v/>
      </c>
      <c r="EU1891" s="641"/>
      <c r="EW1891" s="136" t="str">
        <f t="shared" ca="1" si="303"/>
        <v/>
      </c>
      <c r="EX1891" s="641" t="str">
        <f t="shared" ca="1" si="304"/>
        <v/>
      </c>
      <c r="EY1891" s="641"/>
      <c r="EZ1891" s="641" t="str">
        <f t="shared" ca="1" si="305"/>
        <v/>
      </c>
      <c r="FA1891" s="641"/>
      <c r="FB1891" s="641" t="str">
        <f t="shared" ca="1" si="306"/>
        <v/>
      </c>
      <c r="FC1891" s="641"/>
      <c r="FD1891" s="641" t="str">
        <f t="shared" ca="1" si="307"/>
        <v/>
      </c>
      <c r="FE1891" s="641"/>
      <c r="FG1891" s="136" t="str">
        <f t="shared" ca="1" si="308"/>
        <v/>
      </c>
      <c r="FH1891" s="641" t="str">
        <f t="shared" ca="1" si="309"/>
        <v/>
      </c>
      <c r="FI1891" s="641"/>
      <c r="FJ1891" s="641" t="str">
        <f t="shared" ca="1" si="310"/>
        <v/>
      </c>
      <c r="FK1891" s="641"/>
      <c r="FL1891" s="641" t="str">
        <f t="shared" ca="1" si="311"/>
        <v/>
      </c>
      <c r="FM1891" s="641"/>
      <c r="FN1891" s="641" t="str">
        <f t="shared" ca="1" si="312"/>
        <v/>
      </c>
      <c r="FO1891" s="641"/>
    </row>
    <row r="1892" spans="1:171" hidden="1">
      <c r="A1892" s="19">
        <v>83</v>
      </c>
      <c r="B1892" s="19" t="str">
        <f ca="1">IF(ISERROR(INDEX(WS,ROWS($A$1810:$A1892))),"",MID(INDEX(WS,ROWS($A$1810:$A1892)), FIND("]",INDEX(WS,ROWS($A$1810:$A1892)))+1,32))&amp;T(NOW())</f>
        <v/>
      </c>
      <c r="C1892" s="136" t="str">
        <f t="shared" ca="1" si="222"/>
        <v/>
      </c>
      <c r="D1892" s="641" t="str">
        <f t="shared" ca="1" si="224"/>
        <v/>
      </c>
      <c r="E1892" s="641"/>
      <c r="F1892" s="641" t="str">
        <f t="shared" ca="1" si="225"/>
        <v/>
      </c>
      <c r="G1892" s="641"/>
      <c r="H1892" s="641" t="str">
        <f t="shared" ca="1" si="226"/>
        <v/>
      </c>
      <c r="I1892" s="641"/>
      <c r="J1892" s="641" t="str">
        <f t="shared" ca="1" si="227"/>
        <v/>
      </c>
      <c r="K1892" s="641"/>
      <c r="L1892" s="210"/>
      <c r="M1892" s="136" t="str">
        <f t="shared" ca="1" si="228"/>
        <v/>
      </c>
      <c r="N1892" s="641" t="str">
        <f t="shared" ca="1" si="229"/>
        <v/>
      </c>
      <c r="O1892" s="641"/>
      <c r="P1892" s="641" t="str">
        <f t="shared" ca="1" si="230"/>
        <v/>
      </c>
      <c r="Q1892" s="641"/>
      <c r="R1892" s="641" t="str">
        <f t="shared" ca="1" si="231"/>
        <v/>
      </c>
      <c r="S1892" s="641"/>
      <c r="T1892" s="641" t="str">
        <f t="shared" ca="1" si="232"/>
        <v/>
      </c>
      <c r="U1892" s="641"/>
      <c r="V1892" s="19" t="str">
        <f t="shared" ca="1" si="233"/>
        <v/>
      </c>
      <c r="W1892" s="136" t="str">
        <f t="shared" ca="1" si="234"/>
        <v/>
      </c>
      <c r="X1892" s="641" t="str">
        <f t="shared" ca="1" si="235"/>
        <v/>
      </c>
      <c r="Y1892" s="641"/>
      <c r="Z1892" s="641" t="str">
        <f t="shared" ca="1" si="236"/>
        <v/>
      </c>
      <c r="AA1892" s="641"/>
      <c r="AB1892" s="641" t="str">
        <f t="shared" ca="1" si="237"/>
        <v/>
      </c>
      <c r="AC1892" s="641"/>
      <c r="AD1892" s="641" t="str">
        <f t="shared" ca="1" si="238"/>
        <v/>
      </c>
      <c r="AE1892" s="641"/>
      <c r="AF1892" s="19" t="str">
        <f t="shared" ca="1" si="239"/>
        <v/>
      </c>
      <c r="AG1892" s="136" t="str">
        <f t="shared" ca="1" si="240"/>
        <v/>
      </c>
      <c r="AH1892" s="641" t="str">
        <f t="shared" ca="1" si="241"/>
        <v/>
      </c>
      <c r="AI1892" s="641"/>
      <c r="AJ1892" s="641" t="str">
        <f t="shared" ca="1" si="242"/>
        <v/>
      </c>
      <c r="AK1892" s="641"/>
      <c r="AL1892" s="641" t="str">
        <f t="shared" ca="1" si="243"/>
        <v/>
      </c>
      <c r="AM1892" s="641"/>
      <c r="AN1892" s="641" t="str">
        <f t="shared" ca="1" si="244"/>
        <v/>
      </c>
      <c r="AO1892" s="641"/>
      <c r="AP1892" s="19" t="str">
        <f t="shared" ca="1" si="245"/>
        <v/>
      </c>
      <c r="AQ1892" s="136" t="str">
        <f t="shared" ca="1" si="246"/>
        <v/>
      </c>
      <c r="AR1892" s="641" t="str">
        <f t="shared" ca="1" si="247"/>
        <v/>
      </c>
      <c r="AS1892" s="641"/>
      <c r="AT1892" s="641" t="str">
        <f t="shared" ca="1" si="248"/>
        <v/>
      </c>
      <c r="AU1892" s="641"/>
      <c r="AV1892" s="641" t="str">
        <f t="shared" ca="1" si="249"/>
        <v/>
      </c>
      <c r="AW1892" s="641"/>
      <c r="AX1892" s="641" t="str">
        <f t="shared" ca="1" si="250"/>
        <v/>
      </c>
      <c r="AY1892" s="641"/>
      <c r="AZ1892" s="19" t="str">
        <f t="shared" ca="1" si="251"/>
        <v/>
      </c>
      <c r="BA1892" s="136" t="str">
        <f t="shared" ca="1" si="252"/>
        <v/>
      </c>
      <c r="BB1892" s="641" t="str">
        <f t="shared" ca="1" si="253"/>
        <v/>
      </c>
      <c r="BC1892" s="641"/>
      <c r="BD1892" s="641" t="str">
        <f t="shared" ca="1" si="254"/>
        <v/>
      </c>
      <c r="BE1892" s="641"/>
      <c r="BF1892" s="641" t="str">
        <f t="shared" ca="1" si="255"/>
        <v/>
      </c>
      <c r="BG1892" s="641"/>
      <c r="BH1892" s="641" t="str">
        <f t="shared" ca="1" si="256"/>
        <v/>
      </c>
      <c r="BI1892" s="641"/>
      <c r="BJ1892" s="19" t="str">
        <f t="shared" ca="1" si="257"/>
        <v/>
      </c>
      <c r="BK1892" s="136" t="str">
        <f t="shared" ca="1" si="258"/>
        <v/>
      </c>
      <c r="BL1892" s="641" t="str">
        <f t="shared" ca="1" si="259"/>
        <v/>
      </c>
      <c r="BM1892" s="641"/>
      <c r="BN1892" s="641" t="str">
        <f t="shared" ca="1" si="260"/>
        <v/>
      </c>
      <c r="BO1892" s="641"/>
      <c r="BP1892" s="641" t="str">
        <f t="shared" ca="1" si="261"/>
        <v/>
      </c>
      <c r="BQ1892" s="641"/>
      <c r="BR1892" s="641" t="str">
        <f t="shared" ca="1" si="223"/>
        <v/>
      </c>
      <c r="BS1892" s="641"/>
      <c r="BT1892" s="19" t="str">
        <f t="shared" ca="1" si="262"/>
        <v/>
      </c>
      <c r="BU1892" s="136" t="str">
        <f t="shared" ca="1" si="263"/>
        <v/>
      </c>
      <c r="BV1892" s="641" t="str">
        <f t="shared" ca="1" si="264"/>
        <v/>
      </c>
      <c r="BW1892" s="641"/>
      <c r="BX1892" s="641" t="str">
        <f t="shared" ca="1" si="265"/>
        <v/>
      </c>
      <c r="BY1892" s="641"/>
      <c r="BZ1892" s="641" t="str">
        <f t="shared" ca="1" si="266"/>
        <v/>
      </c>
      <c r="CA1892" s="641"/>
      <c r="CB1892" s="641" t="str">
        <f t="shared" ca="1" si="267"/>
        <v/>
      </c>
      <c r="CC1892" s="641"/>
      <c r="CE1892" s="136" t="str">
        <f t="shared" ca="1" si="268"/>
        <v/>
      </c>
      <c r="CF1892" s="641" t="str">
        <f t="shared" ca="1" si="269"/>
        <v/>
      </c>
      <c r="CG1892" s="641"/>
      <c r="CH1892" s="641" t="str">
        <f t="shared" ca="1" si="270"/>
        <v/>
      </c>
      <c r="CI1892" s="641"/>
      <c r="CJ1892" s="641" t="str">
        <f t="shared" ca="1" si="271"/>
        <v/>
      </c>
      <c r="CK1892" s="641"/>
      <c r="CL1892" s="641" t="str">
        <f t="shared" ca="1" si="272"/>
        <v/>
      </c>
      <c r="CM1892" s="641"/>
      <c r="CO1892" s="136" t="str">
        <f t="shared" ca="1" si="273"/>
        <v/>
      </c>
      <c r="CP1892" s="641" t="str">
        <f t="shared" ca="1" si="274"/>
        <v/>
      </c>
      <c r="CQ1892" s="641"/>
      <c r="CR1892" s="641" t="str">
        <f t="shared" ca="1" si="275"/>
        <v/>
      </c>
      <c r="CS1892" s="641"/>
      <c r="CT1892" s="641" t="str">
        <f t="shared" ca="1" si="276"/>
        <v/>
      </c>
      <c r="CU1892" s="641"/>
      <c r="CV1892" s="641" t="str">
        <f t="shared" ca="1" si="277"/>
        <v/>
      </c>
      <c r="CW1892" s="641"/>
      <c r="CY1892" s="136" t="str">
        <f t="shared" ca="1" si="278"/>
        <v/>
      </c>
      <c r="CZ1892" s="641" t="str">
        <f t="shared" ca="1" si="279"/>
        <v/>
      </c>
      <c r="DA1892" s="641"/>
      <c r="DB1892" s="641" t="str">
        <f t="shared" ca="1" si="280"/>
        <v/>
      </c>
      <c r="DC1892" s="641"/>
      <c r="DD1892" s="641" t="str">
        <f t="shared" ca="1" si="281"/>
        <v/>
      </c>
      <c r="DE1892" s="641"/>
      <c r="DF1892" s="641" t="str">
        <f t="shared" ca="1" si="282"/>
        <v/>
      </c>
      <c r="DG1892" s="641"/>
      <c r="DI1892" s="136" t="str">
        <f t="shared" ca="1" si="283"/>
        <v/>
      </c>
      <c r="DJ1892" s="641" t="str">
        <f t="shared" ca="1" si="284"/>
        <v/>
      </c>
      <c r="DK1892" s="641"/>
      <c r="DL1892" s="641" t="str">
        <f t="shared" ca="1" si="285"/>
        <v/>
      </c>
      <c r="DM1892" s="641"/>
      <c r="DN1892" s="641" t="str">
        <f t="shared" ca="1" si="286"/>
        <v/>
      </c>
      <c r="DO1892" s="641"/>
      <c r="DP1892" s="641" t="str">
        <f t="shared" ca="1" si="287"/>
        <v/>
      </c>
      <c r="DQ1892" s="641"/>
      <c r="DS1892" s="136" t="str">
        <f t="shared" ca="1" si="288"/>
        <v/>
      </c>
      <c r="DT1892" s="641" t="str">
        <f t="shared" ca="1" si="289"/>
        <v/>
      </c>
      <c r="DU1892" s="641"/>
      <c r="DV1892" s="641" t="str">
        <f t="shared" ca="1" si="290"/>
        <v/>
      </c>
      <c r="DW1892" s="641"/>
      <c r="DX1892" s="641" t="str">
        <f t="shared" ca="1" si="291"/>
        <v/>
      </c>
      <c r="DY1892" s="641"/>
      <c r="DZ1892" s="641" t="str">
        <f t="shared" ca="1" si="292"/>
        <v/>
      </c>
      <c r="EA1892" s="641"/>
      <c r="EC1892" s="136" t="str">
        <f t="shared" ca="1" si="293"/>
        <v/>
      </c>
      <c r="ED1892" s="641" t="str">
        <f t="shared" ca="1" si="294"/>
        <v/>
      </c>
      <c r="EE1892" s="641"/>
      <c r="EF1892" s="641" t="str">
        <f t="shared" ca="1" si="295"/>
        <v/>
      </c>
      <c r="EG1892" s="641"/>
      <c r="EH1892" s="641" t="str">
        <f t="shared" ca="1" si="296"/>
        <v/>
      </c>
      <c r="EI1892" s="641"/>
      <c r="EJ1892" s="641" t="str">
        <f t="shared" ca="1" si="297"/>
        <v/>
      </c>
      <c r="EK1892" s="641"/>
      <c r="EM1892" s="136" t="str">
        <f t="shared" ca="1" si="298"/>
        <v/>
      </c>
      <c r="EN1892" s="641" t="str">
        <f t="shared" ca="1" si="299"/>
        <v/>
      </c>
      <c r="EO1892" s="641"/>
      <c r="EP1892" s="641" t="str">
        <f t="shared" ca="1" si="300"/>
        <v/>
      </c>
      <c r="EQ1892" s="641"/>
      <c r="ER1892" s="641" t="str">
        <f t="shared" ca="1" si="301"/>
        <v/>
      </c>
      <c r="ES1892" s="641"/>
      <c r="ET1892" s="641" t="str">
        <f t="shared" ca="1" si="302"/>
        <v/>
      </c>
      <c r="EU1892" s="641"/>
      <c r="EW1892" s="136" t="str">
        <f t="shared" ca="1" si="303"/>
        <v/>
      </c>
      <c r="EX1892" s="641" t="str">
        <f t="shared" ca="1" si="304"/>
        <v/>
      </c>
      <c r="EY1892" s="641"/>
      <c r="EZ1892" s="641" t="str">
        <f t="shared" ca="1" si="305"/>
        <v/>
      </c>
      <c r="FA1892" s="641"/>
      <c r="FB1892" s="641" t="str">
        <f t="shared" ca="1" si="306"/>
        <v/>
      </c>
      <c r="FC1892" s="641"/>
      <c r="FD1892" s="641" t="str">
        <f t="shared" ca="1" si="307"/>
        <v/>
      </c>
      <c r="FE1892" s="641"/>
      <c r="FG1892" s="136" t="str">
        <f t="shared" ca="1" si="308"/>
        <v/>
      </c>
      <c r="FH1892" s="641" t="str">
        <f t="shared" ca="1" si="309"/>
        <v/>
      </c>
      <c r="FI1892" s="641"/>
      <c r="FJ1892" s="641" t="str">
        <f t="shared" ca="1" si="310"/>
        <v/>
      </c>
      <c r="FK1892" s="641"/>
      <c r="FL1892" s="641" t="str">
        <f t="shared" ca="1" si="311"/>
        <v/>
      </c>
      <c r="FM1892" s="641"/>
      <c r="FN1892" s="641" t="str">
        <f t="shared" ca="1" si="312"/>
        <v/>
      </c>
      <c r="FO1892" s="641"/>
    </row>
    <row r="1893" spans="1:171" hidden="1">
      <c r="A1893" s="19">
        <v>84</v>
      </c>
      <c r="B1893" s="19" t="str">
        <f ca="1">IF(ISERROR(INDEX(WS,ROWS($A$1810:$A1893))),"",MID(INDEX(WS,ROWS($A$1810:$A1893)), FIND("]",INDEX(WS,ROWS($A$1810:$A1893)))+1,32))&amp;T(NOW())</f>
        <v/>
      </c>
      <c r="C1893" s="136" t="str">
        <f t="shared" ca="1" si="222"/>
        <v/>
      </c>
      <c r="D1893" s="641" t="str">
        <f t="shared" ca="1" si="224"/>
        <v/>
      </c>
      <c r="E1893" s="641"/>
      <c r="F1893" s="641" t="str">
        <f t="shared" ca="1" si="225"/>
        <v/>
      </c>
      <c r="G1893" s="641"/>
      <c r="H1893" s="641" t="str">
        <f t="shared" ca="1" si="226"/>
        <v/>
      </c>
      <c r="I1893" s="641"/>
      <c r="J1893" s="641" t="str">
        <f t="shared" ca="1" si="227"/>
        <v/>
      </c>
      <c r="K1893" s="641"/>
      <c r="L1893" s="210"/>
      <c r="M1893" s="136" t="str">
        <f t="shared" ca="1" si="228"/>
        <v/>
      </c>
      <c r="N1893" s="641" t="str">
        <f t="shared" ca="1" si="229"/>
        <v/>
      </c>
      <c r="O1893" s="641"/>
      <c r="P1893" s="641" t="str">
        <f t="shared" ca="1" si="230"/>
        <v/>
      </c>
      <c r="Q1893" s="641"/>
      <c r="R1893" s="641" t="str">
        <f t="shared" ca="1" si="231"/>
        <v/>
      </c>
      <c r="S1893" s="641"/>
      <c r="T1893" s="641" t="str">
        <f t="shared" ca="1" si="232"/>
        <v/>
      </c>
      <c r="U1893" s="641"/>
      <c r="V1893" s="19" t="str">
        <f t="shared" ca="1" si="233"/>
        <v/>
      </c>
      <c r="W1893" s="136" t="str">
        <f t="shared" ca="1" si="234"/>
        <v/>
      </c>
      <c r="X1893" s="641" t="str">
        <f t="shared" ca="1" si="235"/>
        <v/>
      </c>
      <c r="Y1893" s="641"/>
      <c r="Z1893" s="641" t="str">
        <f t="shared" ca="1" si="236"/>
        <v/>
      </c>
      <c r="AA1893" s="641"/>
      <c r="AB1893" s="641" t="str">
        <f t="shared" ca="1" si="237"/>
        <v/>
      </c>
      <c r="AC1893" s="641"/>
      <c r="AD1893" s="641" t="str">
        <f t="shared" ca="1" si="238"/>
        <v/>
      </c>
      <c r="AE1893" s="641"/>
      <c r="AF1893" s="19" t="str">
        <f t="shared" ca="1" si="239"/>
        <v/>
      </c>
      <c r="AG1893" s="136" t="str">
        <f t="shared" ca="1" si="240"/>
        <v/>
      </c>
      <c r="AH1893" s="641" t="str">
        <f t="shared" ca="1" si="241"/>
        <v/>
      </c>
      <c r="AI1893" s="641"/>
      <c r="AJ1893" s="641" t="str">
        <f t="shared" ca="1" si="242"/>
        <v/>
      </c>
      <c r="AK1893" s="641"/>
      <c r="AL1893" s="641" t="str">
        <f t="shared" ca="1" si="243"/>
        <v/>
      </c>
      <c r="AM1893" s="641"/>
      <c r="AN1893" s="641" t="str">
        <f t="shared" ca="1" si="244"/>
        <v/>
      </c>
      <c r="AO1893" s="641"/>
      <c r="AP1893" s="19" t="str">
        <f t="shared" ca="1" si="245"/>
        <v/>
      </c>
      <c r="AQ1893" s="136" t="str">
        <f t="shared" ca="1" si="246"/>
        <v/>
      </c>
      <c r="AR1893" s="641" t="str">
        <f t="shared" ca="1" si="247"/>
        <v/>
      </c>
      <c r="AS1893" s="641"/>
      <c r="AT1893" s="641" t="str">
        <f t="shared" ca="1" si="248"/>
        <v/>
      </c>
      <c r="AU1893" s="641"/>
      <c r="AV1893" s="641" t="str">
        <f t="shared" ca="1" si="249"/>
        <v/>
      </c>
      <c r="AW1893" s="641"/>
      <c r="AX1893" s="641" t="str">
        <f t="shared" ca="1" si="250"/>
        <v/>
      </c>
      <c r="AY1893" s="641"/>
      <c r="AZ1893" s="19" t="str">
        <f t="shared" ca="1" si="251"/>
        <v/>
      </c>
      <c r="BA1893" s="136" t="str">
        <f t="shared" ca="1" si="252"/>
        <v/>
      </c>
      <c r="BB1893" s="641" t="str">
        <f t="shared" ca="1" si="253"/>
        <v/>
      </c>
      <c r="BC1893" s="641"/>
      <c r="BD1893" s="641" t="str">
        <f t="shared" ca="1" si="254"/>
        <v/>
      </c>
      <c r="BE1893" s="641"/>
      <c r="BF1893" s="641" t="str">
        <f t="shared" ca="1" si="255"/>
        <v/>
      </c>
      <c r="BG1893" s="641"/>
      <c r="BH1893" s="641" t="str">
        <f t="shared" ca="1" si="256"/>
        <v/>
      </c>
      <c r="BI1893" s="641"/>
      <c r="BJ1893" s="19" t="str">
        <f t="shared" ca="1" si="257"/>
        <v/>
      </c>
      <c r="BK1893" s="136" t="str">
        <f t="shared" ca="1" si="258"/>
        <v/>
      </c>
      <c r="BL1893" s="641" t="str">
        <f t="shared" ca="1" si="259"/>
        <v/>
      </c>
      <c r="BM1893" s="641"/>
      <c r="BN1893" s="641" t="str">
        <f t="shared" ca="1" si="260"/>
        <v/>
      </c>
      <c r="BO1893" s="641"/>
      <c r="BP1893" s="641" t="str">
        <f t="shared" ca="1" si="261"/>
        <v/>
      </c>
      <c r="BQ1893" s="641"/>
      <c r="BR1893" s="641" t="str">
        <f t="shared" ca="1" si="223"/>
        <v/>
      </c>
      <c r="BS1893" s="641"/>
      <c r="BT1893" s="19" t="str">
        <f t="shared" ca="1" si="262"/>
        <v/>
      </c>
      <c r="BU1893" s="136" t="str">
        <f t="shared" ca="1" si="263"/>
        <v/>
      </c>
      <c r="BV1893" s="641" t="str">
        <f t="shared" ca="1" si="264"/>
        <v/>
      </c>
      <c r="BW1893" s="641"/>
      <c r="BX1893" s="641" t="str">
        <f t="shared" ca="1" si="265"/>
        <v/>
      </c>
      <c r="BY1893" s="641"/>
      <c r="BZ1893" s="641" t="str">
        <f t="shared" ca="1" si="266"/>
        <v/>
      </c>
      <c r="CA1893" s="641"/>
      <c r="CB1893" s="641" t="str">
        <f t="shared" ca="1" si="267"/>
        <v/>
      </c>
      <c r="CC1893" s="641"/>
      <c r="CE1893" s="136" t="str">
        <f t="shared" ca="1" si="268"/>
        <v/>
      </c>
      <c r="CF1893" s="641" t="str">
        <f t="shared" ca="1" si="269"/>
        <v/>
      </c>
      <c r="CG1893" s="641"/>
      <c r="CH1893" s="641" t="str">
        <f t="shared" ca="1" si="270"/>
        <v/>
      </c>
      <c r="CI1893" s="641"/>
      <c r="CJ1893" s="641" t="str">
        <f t="shared" ca="1" si="271"/>
        <v/>
      </c>
      <c r="CK1893" s="641"/>
      <c r="CL1893" s="641" t="str">
        <f t="shared" ca="1" si="272"/>
        <v/>
      </c>
      <c r="CM1893" s="641"/>
      <c r="CO1893" s="136" t="str">
        <f t="shared" ca="1" si="273"/>
        <v/>
      </c>
      <c r="CP1893" s="641" t="str">
        <f t="shared" ca="1" si="274"/>
        <v/>
      </c>
      <c r="CQ1893" s="641"/>
      <c r="CR1893" s="641" t="str">
        <f t="shared" ca="1" si="275"/>
        <v/>
      </c>
      <c r="CS1893" s="641"/>
      <c r="CT1893" s="641" t="str">
        <f t="shared" ca="1" si="276"/>
        <v/>
      </c>
      <c r="CU1893" s="641"/>
      <c r="CV1893" s="641" t="str">
        <f t="shared" ca="1" si="277"/>
        <v/>
      </c>
      <c r="CW1893" s="641"/>
      <c r="CY1893" s="136" t="str">
        <f t="shared" ca="1" si="278"/>
        <v/>
      </c>
      <c r="CZ1893" s="641" t="str">
        <f t="shared" ca="1" si="279"/>
        <v/>
      </c>
      <c r="DA1893" s="641"/>
      <c r="DB1893" s="641" t="str">
        <f t="shared" ca="1" si="280"/>
        <v/>
      </c>
      <c r="DC1893" s="641"/>
      <c r="DD1893" s="641" t="str">
        <f t="shared" ca="1" si="281"/>
        <v/>
      </c>
      <c r="DE1893" s="641"/>
      <c r="DF1893" s="641" t="str">
        <f t="shared" ca="1" si="282"/>
        <v/>
      </c>
      <c r="DG1893" s="641"/>
      <c r="DI1893" s="136" t="str">
        <f t="shared" ca="1" si="283"/>
        <v/>
      </c>
      <c r="DJ1893" s="641" t="str">
        <f t="shared" ca="1" si="284"/>
        <v/>
      </c>
      <c r="DK1893" s="641"/>
      <c r="DL1893" s="641" t="str">
        <f t="shared" ca="1" si="285"/>
        <v/>
      </c>
      <c r="DM1893" s="641"/>
      <c r="DN1893" s="641" t="str">
        <f t="shared" ca="1" si="286"/>
        <v/>
      </c>
      <c r="DO1893" s="641"/>
      <c r="DP1893" s="641" t="str">
        <f t="shared" ca="1" si="287"/>
        <v/>
      </c>
      <c r="DQ1893" s="641"/>
      <c r="DS1893" s="136" t="str">
        <f t="shared" ca="1" si="288"/>
        <v/>
      </c>
      <c r="DT1893" s="641" t="str">
        <f t="shared" ca="1" si="289"/>
        <v/>
      </c>
      <c r="DU1893" s="641"/>
      <c r="DV1893" s="641" t="str">
        <f t="shared" ca="1" si="290"/>
        <v/>
      </c>
      <c r="DW1893" s="641"/>
      <c r="DX1893" s="641" t="str">
        <f t="shared" ca="1" si="291"/>
        <v/>
      </c>
      <c r="DY1893" s="641"/>
      <c r="DZ1893" s="641" t="str">
        <f t="shared" ca="1" si="292"/>
        <v/>
      </c>
      <c r="EA1893" s="641"/>
      <c r="EC1893" s="136" t="str">
        <f t="shared" ca="1" si="293"/>
        <v/>
      </c>
      <c r="ED1893" s="641" t="str">
        <f t="shared" ca="1" si="294"/>
        <v/>
      </c>
      <c r="EE1893" s="641"/>
      <c r="EF1893" s="641" t="str">
        <f t="shared" ca="1" si="295"/>
        <v/>
      </c>
      <c r="EG1893" s="641"/>
      <c r="EH1893" s="641" t="str">
        <f t="shared" ca="1" si="296"/>
        <v/>
      </c>
      <c r="EI1893" s="641"/>
      <c r="EJ1893" s="641" t="str">
        <f t="shared" ca="1" si="297"/>
        <v/>
      </c>
      <c r="EK1893" s="641"/>
      <c r="EM1893" s="136" t="str">
        <f t="shared" ca="1" si="298"/>
        <v/>
      </c>
      <c r="EN1893" s="641" t="str">
        <f t="shared" ca="1" si="299"/>
        <v/>
      </c>
      <c r="EO1893" s="641"/>
      <c r="EP1893" s="641" t="str">
        <f t="shared" ca="1" si="300"/>
        <v/>
      </c>
      <c r="EQ1893" s="641"/>
      <c r="ER1893" s="641" t="str">
        <f t="shared" ca="1" si="301"/>
        <v/>
      </c>
      <c r="ES1893" s="641"/>
      <c r="ET1893" s="641" t="str">
        <f t="shared" ca="1" si="302"/>
        <v/>
      </c>
      <c r="EU1893" s="641"/>
      <c r="EW1893" s="136" t="str">
        <f t="shared" ca="1" si="303"/>
        <v/>
      </c>
      <c r="EX1893" s="641" t="str">
        <f t="shared" ca="1" si="304"/>
        <v/>
      </c>
      <c r="EY1893" s="641"/>
      <c r="EZ1893" s="641" t="str">
        <f t="shared" ca="1" si="305"/>
        <v/>
      </c>
      <c r="FA1893" s="641"/>
      <c r="FB1893" s="641" t="str">
        <f t="shared" ca="1" si="306"/>
        <v/>
      </c>
      <c r="FC1893" s="641"/>
      <c r="FD1893" s="641" t="str">
        <f t="shared" ca="1" si="307"/>
        <v/>
      </c>
      <c r="FE1893" s="641"/>
      <c r="FG1893" s="136" t="str">
        <f t="shared" ca="1" si="308"/>
        <v/>
      </c>
      <c r="FH1893" s="641" t="str">
        <f t="shared" ca="1" si="309"/>
        <v/>
      </c>
      <c r="FI1893" s="641"/>
      <c r="FJ1893" s="641" t="str">
        <f t="shared" ca="1" si="310"/>
        <v/>
      </c>
      <c r="FK1893" s="641"/>
      <c r="FL1893" s="641" t="str">
        <f t="shared" ca="1" si="311"/>
        <v/>
      </c>
      <c r="FM1893" s="641"/>
      <c r="FN1893" s="641" t="str">
        <f t="shared" ca="1" si="312"/>
        <v/>
      </c>
      <c r="FO1893" s="641"/>
    </row>
    <row r="1894" spans="1:171" hidden="1">
      <c r="A1894" s="19">
        <v>85</v>
      </c>
      <c r="B1894" s="19" t="str">
        <f ca="1">IF(ISERROR(INDEX(WS,ROWS($A$1810:$A1894))),"",MID(INDEX(WS,ROWS($A$1810:$A1894)), FIND("]",INDEX(WS,ROWS($A$1810:$A1894)))+1,32))&amp;T(NOW())</f>
        <v/>
      </c>
      <c r="C1894" s="136" t="str">
        <f t="shared" ca="1" si="222"/>
        <v/>
      </c>
      <c r="D1894" s="641" t="str">
        <f t="shared" ca="1" si="224"/>
        <v/>
      </c>
      <c r="E1894" s="641"/>
      <c r="F1894" s="641" t="str">
        <f t="shared" ca="1" si="225"/>
        <v/>
      </c>
      <c r="G1894" s="641"/>
      <c r="H1894" s="641" t="str">
        <f t="shared" ca="1" si="226"/>
        <v/>
      </c>
      <c r="I1894" s="641"/>
      <c r="J1894" s="641" t="str">
        <f t="shared" ca="1" si="227"/>
        <v/>
      </c>
      <c r="K1894" s="641"/>
      <c r="L1894" s="210"/>
      <c r="M1894" s="136" t="str">
        <f t="shared" ca="1" si="228"/>
        <v/>
      </c>
      <c r="N1894" s="641" t="str">
        <f t="shared" ca="1" si="229"/>
        <v/>
      </c>
      <c r="O1894" s="641"/>
      <c r="P1894" s="641" t="str">
        <f t="shared" ca="1" si="230"/>
        <v/>
      </c>
      <c r="Q1894" s="641"/>
      <c r="R1894" s="641" t="str">
        <f t="shared" ca="1" si="231"/>
        <v/>
      </c>
      <c r="S1894" s="641"/>
      <c r="T1894" s="641" t="str">
        <f t="shared" ca="1" si="232"/>
        <v/>
      </c>
      <c r="U1894" s="641"/>
      <c r="V1894" s="19" t="str">
        <f t="shared" ca="1" si="233"/>
        <v/>
      </c>
      <c r="W1894" s="136" t="str">
        <f t="shared" ca="1" si="234"/>
        <v/>
      </c>
      <c r="X1894" s="641" t="str">
        <f t="shared" ca="1" si="235"/>
        <v/>
      </c>
      <c r="Y1894" s="641"/>
      <c r="Z1894" s="641" t="str">
        <f t="shared" ca="1" si="236"/>
        <v/>
      </c>
      <c r="AA1894" s="641"/>
      <c r="AB1894" s="641" t="str">
        <f t="shared" ca="1" si="237"/>
        <v/>
      </c>
      <c r="AC1894" s="641"/>
      <c r="AD1894" s="641" t="str">
        <f t="shared" ca="1" si="238"/>
        <v/>
      </c>
      <c r="AE1894" s="641"/>
      <c r="AF1894" s="19" t="str">
        <f t="shared" ca="1" si="239"/>
        <v/>
      </c>
      <c r="AG1894" s="136" t="str">
        <f t="shared" ca="1" si="240"/>
        <v/>
      </c>
      <c r="AH1894" s="641" t="str">
        <f t="shared" ca="1" si="241"/>
        <v/>
      </c>
      <c r="AI1894" s="641"/>
      <c r="AJ1894" s="641" t="str">
        <f t="shared" ca="1" si="242"/>
        <v/>
      </c>
      <c r="AK1894" s="641"/>
      <c r="AL1894" s="641" t="str">
        <f t="shared" ca="1" si="243"/>
        <v/>
      </c>
      <c r="AM1894" s="641"/>
      <c r="AN1894" s="641" t="str">
        <f t="shared" ca="1" si="244"/>
        <v/>
      </c>
      <c r="AO1894" s="641"/>
      <c r="AP1894" s="19" t="str">
        <f t="shared" ca="1" si="245"/>
        <v/>
      </c>
      <c r="AQ1894" s="136" t="str">
        <f t="shared" ca="1" si="246"/>
        <v/>
      </c>
      <c r="AR1894" s="641" t="str">
        <f t="shared" ca="1" si="247"/>
        <v/>
      </c>
      <c r="AS1894" s="641"/>
      <c r="AT1894" s="641" t="str">
        <f t="shared" ca="1" si="248"/>
        <v/>
      </c>
      <c r="AU1894" s="641"/>
      <c r="AV1894" s="641" t="str">
        <f t="shared" ca="1" si="249"/>
        <v/>
      </c>
      <c r="AW1894" s="641"/>
      <c r="AX1894" s="641" t="str">
        <f t="shared" ca="1" si="250"/>
        <v/>
      </c>
      <c r="AY1894" s="641"/>
      <c r="AZ1894" s="19" t="str">
        <f t="shared" ca="1" si="251"/>
        <v/>
      </c>
      <c r="BA1894" s="136" t="str">
        <f t="shared" ca="1" si="252"/>
        <v/>
      </c>
      <c r="BB1894" s="641" t="str">
        <f t="shared" ca="1" si="253"/>
        <v/>
      </c>
      <c r="BC1894" s="641"/>
      <c r="BD1894" s="641" t="str">
        <f t="shared" ca="1" si="254"/>
        <v/>
      </c>
      <c r="BE1894" s="641"/>
      <c r="BF1894" s="641" t="str">
        <f t="shared" ca="1" si="255"/>
        <v/>
      </c>
      <c r="BG1894" s="641"/>
      <c r="BH1894" s="641" t="str">
        <f t="shared" ca="1" si="256"/>
        <v/>
      </c>
      <c r="BI1894" s="641"/>
      <c r="BJ1894" s="19" t="str">
        <f t="shared" ca="1" si="257"/>
        <v/>
      </c>
      <c r="BK1894" s="136" t="str">
        <f t="shared" ca="1" si="258"/>
        <v/>
      </c>
      <c r="BL1894" s="641" t="str">
        <f t="shared" ca="1" si="259"/>
        <v/>
      </c>
      <c r="BM1894" s="641"/>
      <c r="BN1894" s="641" t="str">
        <f t="shared" ca="1" si="260"/>
        <v/>
      </c>
      <c r="BO1894" s="641"/>
      <c r="BP1894" s="641" t="str">
        <f t="shared" ca="1" si="261"/>
        <v/>
      </c>
      <c r="BQ1894" s="641"/>
      <c r="BR1894" s="641" t="str">
        <f t="shared" ca="1" si="223"/>
        <v/>
      </c>
      <c r="BS1894" s="641"/>
      <c r="BT1894" s="19" t="str">
        <f t="shared" ca="1" si="262"/>
        <v/>
      </c>
      <c r="BU1894" s="136" t="str">
        <f t="shared" ca="1" si="263"/>
        <v/>
      </c>
      <c r="BV1894" s="641" t="str">
        <f t="shared" ca="1" si="264"/>
        <v/>
      </c>
      <c r="BW1894" s="641"/>
      <c r="BX1894" s="641" t="str">
        <f t="shared" ca="1" si="265"/>
        <v/>
      </c>
      <c r="BY1894" s="641"/>
      <c r="BZ1894" s="641" t="str">
        <f t="shared" ca="1" si="266"/>
        <v/>
      </c>
      <c r="CA1894" s="641"/>
      <c r="CB1894" s="641" t="str">
        <f t="shared" ca="1" si="267"/>
        <v/>
      </c>
      <c r="CC1894" s="641"/>
      <c r="CE1894" s="136" t="str">
        <f t="shared" ca="1" si="268"/>
        <v/>
      </c>
      <c r="CF1894" s="641" t="str">
        <f t="shared" ca="1" si="269"/>
        <v/>
      </c>
      <c r="CG1894" s="641"/>
      <c r="CH1894" s="641" t="str">
        <f t="shared" ca="1" si="270"/>
        <v/>
      </c>
      <c r="CI1894" s="641"/>
      <c r="CJ1894" s="641" t="str">
        <f t="shared" ca="1" si="271"/>
        <v/>
      </c>
      <c r="CK1894" s="641"/>
      <c r="CL1894" s="641" t="str">
        <f t="shared" ca="1" si="272"/>
        <v/>
      </c>
      <c r="CM1894" s="641"/>
      <c r="CO1894" s="136" t="str">
        <f t="shared" ca="1" si="273"/>
        <v/>
      </c>
      <c r="CP1894" s="641" t="str">
        <f t="shared" ca="1" si="274"/>
        <v/>
      </c>
      <c r="CQ1894" s="641"/>
      <c r="CR1894" s="641" t="str">
        <f t="shared" ca="1" si="275"/>
        <v/>
      </c>
      <c r="CS1894" s="641"/>
      <c r="CT1894" s="641" t="str">
        <f t="shared" ca="1" si="276"/>
        <v/>
      </c>
      <c r="CU1894" s="641"/>
      <c r="CV1894" s="641" t="str">
        <f t="shared" ca="1" si="277"/>
        <v/>
      </c>
      <c r="CW1894" s="641"/>
      <c r="CY1894" s="136" t="str">
        <f t="shared" ca="1" si="278"/>
        <v/>
      </c>
      <c r="CZ1894" s="641" t="str">
        <f t="shared" ca="1" si="279"/>
        <v/>
      </c>
      <c r="DA1894" s="641"/>
      <c r="DB1894" s="641" t="str">
        <f t="shared" ca="1" si="280"/>
        <v/>
      </c>
      <c r="DC1894" s="641"/>
      <c r="DD1894" s="641" t="str">
        <f t="shared" ca="1" si="281"/>
        <v/>
      </c>
      <c r="DE1894" s="641"/>
      <c r="DF1894" s="641" t="str">
        <f t="shared" ca="1" si="282"/>
        <v/>
      </c>
      <c r="DG1894" s="641"/>
      <c r="DI1894" s="136" t="str">
        <f t="shared" ca="1" si="283"/>
        <v/>
      </c>
      <c r="DJ1894" s="641" t="str">
        <f t="shared" ca="1" si="284"/>
        <v/>
      </c>
      <c r="DK1894" s="641"/>
      <c r="DL1894" s="641" t="str">
        <f t="shared" ca="1" si="285"/>
        <v/>
      </c>
      <c r="DM1894" s="641"/>
      <c r="DN1894" s="641" t="str">
        <f t="shared" ca="1" si="286"/>
        <v/>
      </c>
      <c r="DO1894" s="641"/>
      <c r="DP1894" s="641" t="str">
        <f t="shared" ca="1" si="287"/>
        <v/>
      </c>
      <c r="DQ1894" s="641"/>
      <c r="DS1894" s="136" t="str">
        <f t="shared" ca="1" si="288"/>
        <v/>
      </c>
      <c r="DT1894" s="641" t="str">
        <f t="shared" ca="1" si="289"/>
        <v/>
      </c>
      <c r="DU1894" s="641"/>
      <c r="DV1894" s="641" t="str">
        <f t="shared" ca="1" si="290"/>
        <v/>
      </c>
      <c r="DW1894" s="641"/>
      <c r="DX1894" s="641" t="str">
        <f t="shared" ca="1" si="291"/>
        <v/>
      </c>
      <c r="DY1894" s="641"/>
      <c r="DZ1894" s="641" t="str">
        <f t="shared" ca="1" si="292"/>
        <v/>
      </c>
      <c r="EA1894" s="641"/>
      <c r="EC1894" s="136" t="str">
        <f t="shared" ca="1" si="293"/>
        <v/>
      </c>
      <c r="ED1894" s="641" t="str">
        <f t="shared" ca="1" si="294"/>
        <v/>
      </c>
      <c r="EE1894" s="641"/>
      <c r="EF1894" s="641" t="str">
        <f t="shared" ca="1" si="295"/>
        <v/>
      </c>
      <c r="EG1894" s="641"/>
      <c r="EH1894" s="641" t="str">
        <f t="shared" ca="1" si="296"/>
        <v/>
      </c>
      <c r="EI1894" s="641"/>
      <c r="EJ1894" s="641" t="str">
        <f t="shared" ca="1" si="297"/>
        <v/>
      </c>
      <c r="EK1894" s="641"/>
      <c r="EM1894" s="136" t="str">
        <f t="shared" ca="1" si="298"/>
        <v/>
      </c>
      <c r="EN1894" s="641" t="str">
        <f t="shared" ca="1" si="299"/>
        <v/>
      </c>
      <c r="EO1894" s="641"/>
      <c r="EP1894" s="641" t="str">
        <f t="shared" ca="1" si="300"/>
        <v/>
      </c>
      <c r="EQ1894" s="641"/>
      <c r="ER1894" s="641" t="str">
        <f t="shared" ca="1" si="301"/>
        <v/>
      </c>
      <c r="ES1894" s="641"/>
      <c r="ET1894" s="641" t="str">
        <f t="shared" ca="1" si="302"/>
        <v/>
      </c>
      <c r="EU1894" s="641"/>
      <c r="EW1894" s="136" t="str">
        <f t="shared" ca="1" si="303"/>
        <v/>
      </c>
      <c r="EX1894" s="641" t="str">
        <f t="shared" ca="1" si="304"/>
        <v/>
      </c>
      <c r="EY1894" s="641"/>
      <c r="EZ1894" s="641" t="str">
        <f t="shared" ca="1" si="305"/>
        <v/>
      </c>
      <c r="FA1894" s="641"/>
      <c r="FB1894" s="641" t="str">
        <f t="shared" ca="1" si="306"/>
        <v/>
      </c>
      <c r="FC1894" s="641"/>
      <c r="FD1894" s="641" t="str">
        <f t="shared" ca="1" si="307"/>
        <v/>
      </c>
      <c r="FE1894" s="641"/>
      <c r="FG1894" s="136" t="str">
        <f t="shared" ca="1" si="308"/>
        <v/>
      </c>
      <c r="FH1894" s="641" t="str">
        <f t="shared" ca="1" si="309"/>
        <v/>
      </c>
      <c r="FI1894" s="641"/>
      <c r="FJ1894" s="641" t="str">
        <f t="shared" ca="1" si="310"/>
        <v/>
      </c>
      <c r="FK1894" s="641"/>
      <c r="FL1894" s="641" t="str">
        <f t="shared" ca="1" si="311"/>
        <v/>
      </c>
      <c r="FM1894" s="641"/>
      <c r="FN1894" s="641" t="str">
        <f t="shared" ca="1" si="312"/>
        <v/>
      </c>
      <c r="FO1894" s="641"/>
    </row>
    <row r="1895" spans="1:171" hidden="1">
      <c r="A1895" s="19">
        <v>86</v>
      </c>
      <c r="B1895" s="19" t="str">
        <f ca="1">IF(ISERROR(INDEX(WS,ROWS($A$1810:$A1895))),"",MID(INDEX(WS,ROWS($A$1810:$A1895)), FIND("]",INDEX(WS,ROWS($A$1810:$A1895)))+1,32))&amp;T(NOW())</f>
        <v/>
      </c>
      <c r="C1895" s="136" t="str">
        <f t="shared" ca="1" si="222"/>
        <v/>
      </c>
      <c r="D1895" s="641" t="str">
        <f t="shared" ca="1" si="224"/>
        <v/>
      </c>
      <c r="E1895" s="641"/>
      <c r="F1895" s="641" t="str">
        <f t="shared" ca="1" si="225"/>
        <v/>
      </c>
      <c r="G1895" s="641"/>
      <c r="H1895" s="641" t="str">
        <f t="shared" ca="1" si="226"/>
        <v/>
      </c>
      <c r="I1895" s="641"/>
      <c r="J1895" s="641" t="str">
        <f t="shared" ca="1" si="227"/>
        <v/>
      </c>
      <c r="K1895" s="641"/>
      <c r="L1895" s="210"/>
      <c r="M1895" s="136" t="str">
        <f t="shared" ca="1" si="228"/>
        <v/>
      </c>
      <c r="N1895" s="641" t="str">
        <f t="shared" ca="1" si="229"/>
        <v/>
      </c>
      <c r="O1895" s="641"/>
      <c r="P1895" s="641" t="str">
        <f t="shared" ca="1" si="230"/>
        <v/>
      </c>
      <c r="Q1895" s="641"/>
      <c r="R1895" s="641" t="str">
        <f t="shared" ca="1" si="231"/>
        <v/>
      </c>
      <c r="S1895" s="641"/>
      <c r="T1895" s="641" t="str">
        <f t="shared" ca="1" si="232"/>
        <v/>
      </c>
      <c r="U1895" s="641"/>
      <c r="V1895" s="19" t="str">
        <f t="shared" ca="1" si="233"/>
        <v/>
      </c>
      <c r="W1895" s="136" t="str">
        <f t="shared" ca="1" si="234"/>
        <v/>
      </c>
      <c r="X1895" s="641" t="str">
        <f t="shared" ca="1" si="235"/>
        <v/>
      </c>
      <c r="Y1895" s="641"/>
      <c r="Z1895" s="641" t="str">
        <f t="shared" ca="1" si="236"/>
        <v/>
      </c>
      <c r="AA1895" s="641"/>
      <c r="AB1895" s="641" t="str">
        <f t="shared" ca="1" si="237"/>
        <v/>
      </c>
      <c r="AC1895" s="641"/>
      <c r="AD1895" s="641" t="str">
        <f t="shared" ca="1" si="238"/>
        <v/>
      </c>
      <c r="AE1895" s="641"/>
      <c r="AF1895" s="19" t="str">
        <f t="shared" ca="1" si="239"/>
        <v/>
      </c>
      <c r="AG1895" s="136" t="str">
        <f t="shared" ca="1" si="240"/>
        <v/>
      </c>
      <c r="AH1895" s="641" t="str">
        <f t="shared" ca="1" si="241"/>
        <v/>
      </c>
      <c r="AI1895" s="641"/>
      <c r="AJ1895" s="641" t="str">
        <f t="shared" ca="1" si="242"/>
        <v/>
      </c>
      <c r="AK1895" s="641"/>
      <c r="AL1895" s="641" t="str">
        <f t="shared" ca="1" si="243"/>
        <v/>
      </c>
      <c r="AM1895" s="641"/>
      <c r="AN1895" s="641" t="str">
        <f t="shared" ca="1" si="244"/>
        <v/>
      </c>
      <c r="AO1895" s="641"/>
      <c r="AP1895" s="19" t="str">
        <f t="shared" ca="1" si="245"/>
        <v/>
      </c>
      <c r="AQ1895" s="136" t="str">
        <f t="shared" ca="1" si="246"/>
        <v/>
      </c>
      <c r="AR1895" s="641" t="str">
        <f t="shared" ca="1" si="247"/>
        <v/>
      </c>
      <c r="AS1895" s="641"/>
      <c r="AT1895" s="641" t="str">
        <f t="shared" ca="1" si="248"/>
        <v/>
      </c>
      <c r="AU1895" s="641"/>
      <c r="AV1895" s="641" t="str">
        <f t="shared" ca="1" si="249"/>
        <v/>
      </c>
      <c r="AW1895" s="641"/>
      <c r="AX1895" s="641" t="str">
        <f t="shared" ca="1" si="250"/>
        <v/>
      </c>
      <c r="AY1895" s="641"/>
      <c r="AZ1895" s="19" t="str">
        <f t="shared" ca="1" si="251"/>
        <v/>
      </c>
      <c r="BA1895" s="136" t="str">
        <f t="shared" ca="1" si="252"/>
        <v/>
      </c>
      <c r="BB1895" s="641" t="str">
        <f t="shared" ca="1" si="253"/>
        <v/>
      </c>
      <c r="BC1895" s="641"/>
      <c r="BD1895" s="641" t="str">
        <f t="shared" ca="1" si="254"/>
        <v/>
      </c>
      <c r="BE1895" s="641"/>
      <c r="BF1895" s="641" t="str">
        <f t="shared" ca="1" si="255"/>
        <v/>
      </c>
      <c r="BG1895" s="641"/>
      <c r="BH1895" s="641" t="str">
        <f t="shared" ca="1" si="256"/>
        <v/>
      </c>
      <c r="BI1895" s="641"/>
      <c r="BJ1895" s="19" t="str">
        <f t="shared" ca="1" si="257"/>
        <v/>
      </c>
      <c r="BK1895" s="136" t="str">
        <f t="shared" ca="1" si="258"/>
        <v/>
      </c>
      <c r="BL1895" s="641" t="str">
        <f t="shared" ca="1" si="259"/>
        <v/>
      </c>
      <c r="BM1895" s="641"/>
      <c r="BN1895" s="641" t="str">
        <f t="shared" ca="1" si="260"/>
        <v/>
      </c>
      <c r="BO1895" s="641"/>
      <c r="BP1895" s="641" t="str">
        <f t="shared" ca="1" si="261"/>
        <v/>
      </c>
      <c r="BQ1895" s="641"/>
      <c r="BR1895" s="641" t="str">
        <f t="shared" ca="1" si="223"/>
        <v/>
      </c>
      <c r="BS1895" s="641"/>
      <c r="BT1895" s="19" t="str">
        <f t="shared" ca="1" si="262"/>
        <v/>
      </c>
      <c r="BU1895" s="136" t="str">
        <f t="shared" ca="1" si="263"/>
        <v/>
      </c>
      <c r="BV1895" s="641" t="str">
        <f t="shared" ca="1" si="264"/>
        <v/>
      </c>
      <c r="BW1895" s="641"/>
      <c r="BX1895" s="641" t="str">
        <f t="shared" ca="1" si="265"/>
        <v/>
      </c>
      <c r="BY1895" s="641"/>
      <c r="BZ1895" s="641" t="str">
        <f t="shared" ca="1" si="266"/>
        <v/>
      </c>
      <c r="CA1895" s="641"/>
      <c r="CB1895" s="641" t="str">
        <f t="shared" ca="1" si="267"/>
        <v/>
      </c>
      <c r="CC1895" s="641"/>
      <c r="CE1895" s="136" t="str">
        <f t="shared" ca="1" si="268"/>
        <v/>
      </c>
      <c r="CF1895" s="641" t="str">
        <f t="shared" ca="1" si="269"/>
        <v/>
      </c>
      <c r="CG1895" s="641"/>
      <c r="CH1895" s="641" t="str">
        <f t="shared" ca="1" si="270"/>
        <v/>
      </c>
      <c r="CI1895" s="641"/>
      <c r="CJ1895" s="641" t="str">
        <f t="shared" ca="1" si="271"/>
        <v/>
      </c>
      <c r="CK1895" s="641"/>
      <c r="CL1895" s="641" t="str">
        <f t="shared" ca="1" si="272"/>
        <v/>
      </c>
      <c r="CM1895" s="641"/>
      <c r="CO1895" s="136" t="str">
        <f t="shared" ca="1" si="273"/>
        <v/>
      </c>
      <c r="CP1895" s="641" t="str">
        <f t="shared" ca="1" si="274"/>
        <v/>
      </c>
      <c r="CQ1895" s="641"/>
      <c r="CR1895" s="641" t="str">
        <f t="shared" ca="1" si="275"/>
        <v/>
      </c>
      <c r="CS1895" s="641"/>
      <c r="CT1895" s="641" t="str">
        <f t="shared" ca="1" si="276"/>
        <v/>
      </c>
      <c r="CU1895" s="641"/>
      <c r="CV1895" s="641" t="str">
        <f t="shared" ca="1" si="277"/>
        <v/>
      </c>
      <c r="CW1895" s="641"/>
      <c r="CY1895" s="136" t="str">
        <f t="shared" ca="1" si="278"/>
        <v/>
      </c>
      <c r="CZ1895" s="641" t="str">
        <f t="shared" ca="1" si="279"/>
        <v/>
      </c>
      <c r="DA1895" s="641"/>
      <c r="DB1895" s="641" t="str">
        <f t="shared" ca="1" si="280"/>
        <v/>
      </c>
      <c r="DC1895" s="641"/>
      <c r="DD1895" s="641" t="str">
        <f t="shared" ca="1" si="281"/>
        <v/>
      </c>
      <c r="DE1895" s="641"/>
      <c r="DF1895" s="641" t="str">
        <f t="shared" ca="1" si="282"/>
        <v/>
      </c>
      <c r="DG1895" s="641"/>
      <c r="DI1895" s="136" t="str">
        <f t="shared" ca="1" si="283"/>
        <v/>
      </c>
      <c r="DJ1895" s="641" t="str">
        <f t="shared" ca="1" si="284"/>
        <v/>
      </c>
      <c r="DK1895" s="641"/>
      <c r="DL1895" s="641" t="str">
        <f t="shared" ca="1" si="285"/>
        <v/>
      </c>
      <c r="DM1895" s="641"/>
      <c r="DN1895" s="641" t="str">
        <f t="shared" ca="1" si="286"/>
        <v/>
      </c>
      <c r="DO1895" s="641"/>
      <c r="DP1895" s="641" t="str">
        <f t="shared" ca="1" si="287"/>
        <v/>
      </c>
      <c r="DQ1895" s="641"/>
      <c r="DS1895" s="136" t="str">
        <f t="shared" ca="1" si="288"/>
        <v/>
      </c>
      <c r="DT1895" s="641" t="str">
        <f t="shared" ca="1" si="289"/>
        <v/>
      </c>
      <c r="DU1895" s="641"/>
      <c r="DV1895" s="641" t="str">
        <f t="shared" ca="1" si="290"/>
        <v/>
      </c>
      <c r="DW1895" s="641"/>
      <c r="DX1895" s="641" t="str">
        <f t="shared" ca="1" si="291"/>
        <v/>
      </c>
      <c r="DY1895" s="641"/>
      <c r="DZ1895" s="641" t="str">
        <f t="shared" ca="1" si="292"/>
        <v/>
      </c>
      <c r="EA1895" s="641"/>
      <c r="EC1895" s="136" t="str">
        <f t="shared" ca="1" si="293"/>
        <v/>
      </c>
      <c r="ED1895" s="641" t="str">
        <f t="shared" ca="1" si="294"/>
        <v/>
      </c>
      <c r="EE1895" s="641"/>
      <c r="EF1895" s="641" t="str">
        <f t="shared" ca="1" si="295"/>
        <v/>
      </c>
      <c r="EG1895" s="641"/>
      <c r="EH1895" s="641" t="str">
        <f t="shared" ca="1" si="296"/>
        <v/>
      </c>
      <c r="EI1895" s="641"/>
      <c r="EJ1895" s="641" t="str">
        <f t="shared" ca="1" si="297"/>
        <v/>
      </c>
      <c r="EK1895" s="641"/>
      <c r="EM1895" s="136" t="str">
        <f t="shared" ca="1" si="298"/>
        <v/>
      </c>
      <c r="EN1895" s="641" t="str">
        <f t="shared" ca="1" si="299"/>
        <v/>
      </c>
      <c r="EO1895" s="641"/>
      <c r="EP1895" s="641" t="str">
        <f t="shared" ca="1" si="300"/>
        <v/>
      </c>
      <c r="EQ1895" s="641"/>
      <c r="ER1895" s="641" t="str">
        <f t="shared" ca="1" si="301"/>
        <v/>
      </c>
      <c r="ES1895" s="641"/>
      <c r="ET1895" s="641" t="str">
        <f t="shared" ca="1" si="302"/>
        <v/>
      </c>
      <c r="EU1895" s="641"/>
      <c r="EW1895" s="136" t="str">
        <f t="shared" ca="1" si="303"/>
        <v/>
      </c>
      <c r="EX1895" s="641" t="str">
        <f t="shared" ca="1" si="304"/>
        <v/>
      </c>
      <c r="EY1895" s="641"/>
      <c r="EZ1895" s="641" t="str">
        <f t="shared" ca="1" si="305"/>
        <v/>
      </c>
      <c r="FA1895" s="641"/>
      <c r="FB1895" s="641" t="str">
        <f t="shared" ca="1" si="306"/>
        <v/>
      </c>
      <c r="FC1895" s="641"/>
      <c r="FD1895" s="641" t="str">
        <f t="shared" ca="1" si="307"/>
        <v/>
      </c>
      <c r="FE1895" s="641"/>
      <c r="FG1895" s="136" t="str">
        <f t="shared" ca="1" si="308"/>
        <v/>
      </c>
      <c r="FH1895" s="641" t="str">
        <f t="shared" ca="1" si="309"/>
        <v/>
      </c>
      <c r="FI1895" s="641"/>
      <c r="FJ1895" s="641" t="str">
        <f t="shared" ca="1" si="310"/>
        <v/>
      </c>
      <c r="FK1895" s="641"/>
      <c r="FL1895" s="641" t="str">
        <f t="shared" ca="1" si="311"/>
        <v/>
      </c>
      <c r="FM1895" s="641"/>
      <c r="FN1895" s="641" t="str">
        <f t="shared" ca="1" si="312"/>
        <v/>
      </c>
      <c r="FO1895" s="641"/>
    </row>
    <row r="1896" spans="1:171" hidden="1">
      <c r="A1896" s="19">
        <v>87</v>
      </c>
      <c r="B1896" s="19" t="str">
        <f ca="1">IF(ISERROR(INDEX(WS,ROWS($A$1810:$A1896))),"",MID(INDEX(WS,ROWS($A$1810:$A1896)), FIND("]",INDEX(WS,ROWS($A$1810:$A1896)))+1,32))&amp;T(NOW())</f>
        <v/>
      </c>
      <c r="C1896" s="136" t="str">
        <f t="shared" ca="1" si="222"/>
        <v/>
      </c>
      <c r="D1896" s="641" t="str">
        <f t="shared" ca="1" si="224"/>
        <v/>
      </c>
      <c r="E1896" s="641"/>
      <c r="F1896" s="641" t="str">
        <f t="shared" ca="1" si="225"/>
        <v/>
      </c>
      <c r="G1896" s="641"/>
      <c r="H1896" s="641" t="str">
        <f t="shared" ca="1" si="226"/>
        <v/>
      </c>
      <c r="I1896" s="641"/>
      <c r="J1896" s="641" t="str">
        <f t="shared" ca="1" si="227"/>
        <v/>
      </c>
      <c r="K1896" s="641"/>
      <c r="L1896" s="210"/>
      <c r="M1896" s="136" t="str">
        <f t="shared" ca="1" si="228"/>
        <v/>
      </c>
      <c r="N1896" s="641" t="str">
        <f t="shared" ca="1" si="229"/>
        <v/>
      </c>
      <c r="O1896" s="641"/>
      <c r="P1896" s="641" t="str">
        <f t="shared" ca="1" si="230"/>
        <v/>
      </c>
      <c r="Q1896" s="641"/>
      <c r="R1896" s="641" t="str">
        <f t="shared" ca="1" si="231"/>
        <v/>
      </c>
      <c r="S1896" s="641"/>
      <c r="T1896" s="641" t="str">
        <f t="shared" ca="1" si="232"/>
        <v/>
      </c>
      <c r="U1896" s="641"/>
      <c r="V1896" s="19" t="str">
        <f t="shared" ca="1" si="233"/>
        <v/>
      </c>
      <c r="W1896" s="136" t="str">
        <f t="shared" ca="1" si="234"/>
        <v/>
      </c>
      <c r="X1896" s="641" t="str">
        <f t="shared" ca="1" si="235"/>
        <v/>
      </c>
      <c r="Y1896" s="641"/>
      <c r="Z1896" s="641" t="str">
        <f t="shared" ca="1" si="236"/>
        <v/>
      </c>
      <c r="AA1896" s="641"/>
      <c r="AB1896" s="641" t="str">
        <f t="shared" ca="1" si="237"/>
        <v/>
      </c>
      <c r="AC1896" s="641"/>
      <c r="AD1896" s="641" t="str">
        <f t="shared" ca="1" si="238"/>
        <v/>
      </c>
      <c r="AE1896" s="641"/>
      <c r="AF1896" s="19" t="str">
        <f t="shared" ca="1" si="239"/>
        <v/>
      </c>
      <c r="AG1896" s="136" t="str">
        <f t="shared" ca="1" si="240"/>
        <v/>
      </c>
      <c r="AH1896" s="641" t="str">
        <f t="shared" ca="1" si="241"/>
        <v/>
      </c>
      <c r="AI1896" s="641"/>
      <c r="AJ1896" s="641" t="str">
        <f t="shared" ca="1" si="242"/>
        <v/>
      </c>
      <c r="AK1896" s="641"/>
      <c r="AL1896" s="641" t="str">
        <f t="shared" ca="1" si="243"/>
        <v/>
      </c>
      <c r="AM1896" s="641"/>
      <c r="AN1896" s="641" t="str">
        <f t="shared" ca="1" si="244"/>
        <v/>
      </c>
      <c r="AO1896" s="641"/>
      <c r="AP1896" s="19" t="str">
        <f t="shared" ca="1" si="245"/>
        <v/>
      </c>
      <c r="AQ1896" s="136" t="str">
        <f t="shared" ca="1" si="246"/>
        <v/>
      </c>
      <c r="AR1896" s="641" t="str">
        <f t="shared" ca="1" si="247"/>
        <v/>
      </c>
      <c r="AS1896" s="641"/>
      <c r="AT1896" s="641" t="str">
        <f t="shared" ca="1" si="248"/>
        <v/>
      </c>
      <c r="AU1896" s="641"/>
      <c r="AV1896" s="641" t="str">
        <f t="shared" ca="1" si="249"/>
        <v/>
      </c>
      <c r="AW1896" s="641"/>
      <c r="AX1896" s="641" t="str">
        <f t="shared" ca="1" si="250"/>
        <v/>
      </c>
      <c r="AY1896" s="641"/>
      <c r="AZ1896" s="19" t="str">
        <f t="shared" ca="1" si="251"/>
        <v/>
      </c>
      <c r="BA1896" s="136" t="str">
        <f t="shared" ca="1" si="252"/>
        <v/>
      </c>
      <c r="BB1896" s="641" t="str">
        <f t="shared" ca="1" si="253"/>
        <v/>
      </c>
      <c r="BC1896" s="641"/>
      <c r="BD1896" s="641" t="str">
        <f t="shared" ca="1" si="254"/>
        <v/>
      </c>
      <c r="BE1896" s="641"/>
      <c r="BF1896" s="641" t="str">
        <f t="shared" ca="1" si="255"/>
        <v/>
      </c>
      <c r="BG1896" s="641"/>
      <c r="BH1896" s="641" t="str">
        <f t="shared" ca="1" si="256"/>
        <v/>
      </c>
      <c r="BI1896" s="641"/>
      <c r="BJ1896" s="19" t="str">
        <f t="shared" ca="1" si="257"/>
        <v/>
      </c>
      <c r="BK1896" s="136" t="str">
        <f t="shared" ca="1" si="258"/>
        <v/>
      </c>
      <c r="BL1896" s="641" t="str">
        <f t="shared" ca="1" si="259"/>
        <v/>
      </c>
      <c r="BM1896" s="641"/>
      <c r="BN1896" s="641" t="str">
        <f t="shared" ca="1" si="260"/>
        <v/>
      </c>
      <c r="BO1896" s="641"/>
      <c r="BP1896" s="641" t="str">
        <f t="shared" ca="1" si="261"/>
        <v/>
      </c>
      <c r="BQ1896" s="641"/>
      <c r="BR1896" s="641" t="str">
        <f t="shared" ca="1" si="223"/>
        <v/>
      </c>
      <c r="BS1896" s="641"/>
      <c r="BT1896" s="19" t="str">
        <f t="shared" ca="1" si="262"/>
        <v/>
      </c>
      <c r="BU1896" s="136" t="str">
        <f t="shared" ca="1" si="263"/>
        <v/>
      </c>
      <c r="BV1896" s="641" t="str">
        <f t="shared" ca="1" si="264"/>
        <v/>
      </c>
      <c r="BW1896" s="641"/>
      <c r="BX1896" s="641" t="str">
        <f t="shared" ca="1" si="265"/>
        <v/>
      </c>
      <c r="BY1896" s="641"/>
      <c r="BZ1896" s="641" t="str">
        <f t="shared" ca="1" si="266"/>
        <v/>
      </c>
      <c r="CA1896" s="641"/>
      <c r="CB1896" s="641" t="str">
        <f t="shared" ca="1" si="267"/>
        <v/>
      </c>
      <c r="CC1896" s="641"/>
      <c r="CE1896" s="136" t="str">
        <f t="shared" ca="1" si="268"/>
        <v/>
      </c>
      <c r="CF1896" s="641" t="str">
        <f t="shared" ca="1" si="269"/>
        <v/>
      </c>
      <c r="CG1896" s="641"/>
      <c r="CH1896" s="641" t="str">
        <f t="shared" ca="1" si="270"/>
        <v/>
      </c>
      <c r="CI1896" s="641"/>
      <c r="CJ1896" s="641" t="str">
        <f t="shared" ca="1" si="271"/>
        <v/>
      </c>
      <c r="CK1896" s="641"/>
      <c r="CL1896" s="641" t="str">
        <f t="shared" ca="1" si="272"/>
        <v/>
      </c>
      <c r="CM1896" s="641"/>
      <c r="CO1896" s="136" t="str">
        <f t="shared" ca="1" si="273"/>
        <v/>
      </c>
      <c r="CP1896" s="641" t="str">
        <f t="shared" ca="1" si="274"/>
        <v/>
      </c>
      <c r="CQ1896" s="641"/>
      <c r="CR1896" s="641" t="str">
        <f t="shared" ca="1" si="275"/>
        <v/>
      </c>
      <c r="CS1896" s="641"/>
      <c r="CT1896" s="641" t="str">
        <f t="shared" ca="1" si="276"/>
        <v/>
      </c>
      <c r="CU1896" s="641"/>
      <c r="CV1896" s="641" t="str">
        <f t="shared" ca="1" si="277"/>
        <v/>
      </c>
      <c r="CW1896" s="641"/>
      <c r="CY1896" s="136" t="str">
        <f t="shared" ca="1" si="278"/>
        <v/>
      </c>
      <c r="CZ1896" s="641" t="str">
        <f t="shared" ca="1" si="279"/>
        <v/>
      </c>
      <c r="DA1896" s="641"/>
      <c r="DB1896" s="641" t="str">
        <f t="shared" ca="1" si="280"/>
        <v/>
      </c>
      <c r="DC1896" s="641"/>
      <c r="DD1896" s="641" t="str">
        <f t="shared" ca="1" si="281"/>
        <v/>
      </c>
      <c r="DE1896" s="641"/>
      <c r="DF1896" s="641" t="str">
        <f t="shared" ca="1" si="282"/>
        <v/>
      </c>
      <c r="DG1896" s="641"/>
      <c r="DI1896" s="136" t="str">
        <f t="shared" ca="1" si="283"/>
        <v/>
      </c>
      <c r="DJ1896" s="641" t="str">
        <f t="shared" ca="1" si="284"/>
        <v/>
      </c>
      <c r="DK1896" s="641"/>
      <c r="DL1896" s="641" t="str">
        <f t="shared" ca="1" si="285"/>
        <v/>
      </c>
      <c r="DM1896" s="641"/>
      <c r="DN1896" s="641" t="str">
        <f t="shared" ca="1" si="286"/>
        <v/>
      </c>
      <c r="DO1896" s="641"/>
      <c r="DP1896" s="641" t="str">
        <f t="shared" ca="1" si="287"/>
        <v/>
      </c>
      <c r="DQ1896" s="641"/>
      <c r="DS1896" s="136" t="str">
        <f t="shared" ca="1" si="288"/>
        <v/>
      </c>
      <c r="DT1896" s="641" t="str">
        <f t="shared" ca="1" si="289"/>
        <v/>
      </c>
      <c r="DU1896" s="641"/>
      <c r="DV1896" s="641" t="str">
        <f t="shared" ca="1" si="290"/>
        <v/>
      </c>
      <c r="DW1896" s="641"/>
      <c r="DX1896" s="641" t="str">
        <f t="shared" ca="1" si="291"/>
        <v/>
      </c>
      <c r="DY1896" s="641"/>
      <c r="DZ1896" s="641" t="str">
        <f t="shared" ca="1" si="292"/>
        <v/>
      </c>
      <c r="EA1896" s="641"/>
      <c r="EC1896" s="136" t="str">
        <f t="shared" ca="1" si="293"/>
        <v/>
      </c>
      <c r="ED1896" s="641" t="str">
        <f t="shared" ca="1" si="294"/>
        <v/>
      </c>
      <c r="EE1896" s="641"/>
      <c r="EF1896" s="641" t="str">
        <f t="shared" ca="1" si="295"/>
        <v/>
      </c>
      <c r="EG1896" s="641"/>
      <c r="EH1896" s="641" t="str">
        <f t="shared" ca="1" si="296"/>
        <v/>
      </c>
      <c r="EI1896" s="641"/>
      <c r="EJ1896" s="641" t="str">
        <f t="shared" ca="1" si="297"/>
        <v/>
      </c>
      <c r="EK1896" s="641"/>
      <c r="EM1896" s="136" t="str">
        <f t="shared" ca="1" si="298"/>
        <v/>
      </c>
      <c r="EN1896" s="641" t="str">
        <f t="shared" ca="1" si="299"/>
        <v/>
      </c>
      <c r="EO1896" s="641"/>
      <c r="EP1896" s="641" t="str">
        <f t="shared" ca="1" si="300"/>
        <v/>
      </c>
      <c r="EQ1896" s="641"/>
      <c r="ER1896" s="641" t="str">
        <f t="shared" ca="1" si="301"/>
        <v/>
      </c>
      <c r="ES1896" s="641"/>
      <c r="ET1896" s="641" t="str">
        <f t="shared" ca="1" si="302"/>
        <v/>
      </c>
      <c r="EU1896" s="641"/>
      <c r="EW1896" s="136" t="str">
        <f t="shared" ca="1" si="303"/>
        <v/>
      </c>
      <c r="EX1896" s="641" t="str">
        <f t="shared" ca="1" si="304"/>
        <v/>
      </c>
      <c r="EY1896" s="641"/>
      <c r="EZ1896" s="641" t="str">
        <f t="shared" ca="1" si="305"/>
        <v/>
      </c>
      <c r="FA1896" s="641"/>
      <c r="FB1896" s="641" t="str">
        <f t="shared" ca="1" si="306"/>
        <v/>
      </c>
      <c r="FC1896" s="641"/>
      <c r="FD1896" s="641" t="str">
        <f t="shared" ca="1" si="307"/>
        <v/>
      </c>
      <c r="FE1896" s="641"/>
      <c r="FG1896" s="136" t="str">
        <f t="shared" ca="1" si="308"/>
        <v/>
      </c>
      <c r="FH1896" s="641" t="str">
        <f t="shared" ca="1" si="309"/>
        <v/>
      </c>
      <c r="FI1896" s="641"/>
      <c r="FJ1896" s="641" t="str">
        <f t="shared" ca="1" si="310"/>
        <v/>
      </c>
      <c r="FK1896" s="641"/>
      <c r="FL1896" s="641" t="str">
        <f t="shared" ca="1" si="311"/>
        <v/>
      </c>
      <c r="FM1896" s="641"/>
      <c r="FN1896" s="641" t="str">
        <f t="shared" ca="1" si="312"/>
        <v/>
      </c>
      <c r="FO1896" s="641"/>
    </row>
    <row r="1897" spans="1:171" hidden="1">
      <c r="A1897" s="19">
        <v>88</v>
      </c>
      <c r="B1897" s="19" t="str">
        <f ca="1">IF(ISERROR(INDEX(WS,ROWS($A$1810:$A1897))),"",MID(INDEX(WS,ROWS($A$1810:$A1897)), FIND("]",INDEX(WS,ROWS($A$1810:$A1897)))+1,32))&amp;T(NOW())</f>
        <v/>
      </c>
      <c r="C1897" s="136" t="str">
        <f t="shared" ca="1" si="222"/>
        <v/>
      </c>
      <c r="D1897" s="641" t="str">
        <f t="shared" ca="1" si="224"/>
        <v/>
      </c>
      <c r="E1897" s="641"/>
      <c r="F1897" s="641" t="str">
        <f t="shared" ca="1" si="225"/>
        <v/>
      </c>
      <c r="G1897" s="641"/>
      <c r="H1897" s="641" t="str">
        <f t="shared" ca="1" si="226"/>
        <v/>
      </c>
      <c r="I1897" s="641"/>
      <c r="J1897" s="641" t="str">
        <f t="shared" ca="1" si="227"/>
        <v/>
      </c>
      <c r="K1897" s="641"/>
      <c r="L1897" s="210"/>
      <c r="M1897" s="136" t="str">
        <f t="shared" ca="1" si="228"/>
        <v/>
      </c>
      <c r="N1897" s="641" t="str">
        <f t="shared" ca="1" si="229"/>
        <v/>
      </c>
      <c r="O1897" s="641"/>
      <c r="P1897" s="641" t="str">
        <f t="shared" ca="1" si="230"/>
        <v/>
      </c>
      <c r="Q1897" s="641"/>
      <c r="R1897" s="641" t="str">
        <f t="shared" ca="1" si="231"/>
        <v/>
      </c>
      <c r="S1897" s="641"/>
      <c r="T1897" s="641" t="str">
        <f t="shared" ca="1" si="232"/>
        <v/>
      </c>
      <c r="U1897" s="641"/>
      <c r="V1897" s="19" t="str">
        <f t="shared" ca="1" si="233"/>
        <v/>
      </c>
      <c r="W1897" s="136" t="str">
        <f t="shared" ca="1" si="234"/>
        <v/>
      </c>
      <c r="X1897" s="641" t="str">
        <f t="shared" ca="1" si="235"/>
        <v/>
      </c>
      <c r="Y1897" s="641"/>
      <c r="Z1897" s="641" t="str">
        <f t="shared" ca="1" si="236"/>
        <v/>
      </c>
      <c r="AA1897" s="641"/>
      <c r="AB1897" s="641" t="str">
        <f t="shared" ca="1" si="237"/>
        <v/>
      </c>
      <c r="AC1897" s="641"/>
      <c r="AD1897" s="641" t="str">
        <f t="shared" ca="1" si="238"/>
        <v/>
      </c>
      <c r="AE1897" s="641"/>
      <c r="AF1897" s="19" t="str">
        <f t="shared" ca="1" si="239"/>
        <v/>
      </c>
      <c r="AG1897" s="136" t="str">
        <f t="shared" ca="1" si="240"/>
        <v/>
      </c>
      <c r="AH1897" s="641" t="str">
        <f t="shared" ca="1" si="241"/>
        <v/>
      </c>
      <c r="AI1897" s="641"/>
      <c r="AJ1897" s="641" t="str">
        <f t="shared" ca="1" si="242"/>
        <v/>
      </c>
      <c r="AK1897" s="641"/>
      <c r="AL1897" s="641" t="str">
        <f t="shared" ca="1" si="243"/>
        <v/>
      </c>
      <c r="AM1897" s="641"/>
      <c r="AN1897" s="641" t="str">
        <f t="shared" ca="1" si="244"/>
        <v/>
      </c>
      <c r="AO1897" s="641"/>
      <c r="AP1897" s="19" t="str">
        <f t="shared" ca="1" si="245"/>
        <v/>
      </c>
      <c r="AQ1897" s="136" t="str">
        <f t="shared" ca="1" si="246"/>
        <v/>
      </c>
      <c r="AR1897" s="641" t="str">
        <f t="shared" ca="1" si="247"/>
        <v/>
      </c>
      <c r="AS1897" s="641"/>
      <c r="AT1897" s="641" t="str">
        <f t="shared" ca="1" si="248"/>
        <v/>
      </c>
      <c r="AU1897" s="641"/>
      <c r="AV1897" s="641" t="str">
        <f t="shared" ca="1" si="249"/>
        <v/>
      </c>
      <c r="AW1897" s="641"/>
      <c r="AX1897" s="641" t="str">
        <f t="shared" ca="1" si="250"/>
        <v/>
      </c>
      <c r="AY1897" s="641"/>
      <c r="AZ1897" s="19" t="str">
        <f t="shared" ca="1" si="251"/>
        <v/>
      </c>
      <c r="BA1897" s="136" t="str">
        <f t="shared" ca="1" si="252"/>
        <v/>
      </c>
      <c r="BB1897" s="641" t="str">
        <f t="shared" ca="1" si="253"/>
        <v/>
      </c>
      <c r="BC1897" s="641"/>
      <c r="BD1897" s="641" t="str">
        <f t="shared" ca="1" si="254"/>
        <v/>
      </c>
      <c r="BE1897" s="641"/>
      <c r="BF1897" s="641" t="str">
        <f t="shared" ca="1" si="255"/>
        <v/>
      </c>
      <c r="BG1897" s="641"/>
      <c r="BH1897" s="641" t="str">
        <f t="shared" ca="1" si="256"/>
        <v/>
      </c>
      <c r="BI1897" s="641"/>
      <c r="BJ1897" s="19" t="str">
        <f t="shared" ca="1" si="257"/>
        <v/>
      </c>
      <c r="BK1897" s="136" t="str">
        <f t="shared" ca="1" si="258"/>
        <v/>
      </c>
      <c r="BL1897" s="641" t="str">
        <f t="shared" ca="1" si="259"/>
        <v/>
      </c>
      <c r="BM1897" s="641"/>
      <c r="BN1897" s="641" t="str">
        <f t="shared" ca="1" si="260"/>
        <v/>
      </c>
      <c r="BO1897" s="641"/>
      <c r="BP1897" s="641" t="str">
        <f t="shared" ca="1" si="261"/>
        <v/>
      </c>
      <c r="BQ1897" s="641"/>
      <c r="BR1897" s="641" t="str">
        <f t="shared" ca="1" si="223"/>
        <v/>
      </c>
      <c r="BS1897" s="641"/>
      <c r="BT1897" s="19" t="str">
        <f t="shared" ca="1" si="262"/>
        <v/>
      </c>
      <c r="BU1897" s="136" t="str">
        <f t="shared" ca="1" si="263"/>
        <v/>
      </c>
      <c r="BV1897" s="641" t="str">
        <f t="shared" ca="1" si="264"/>
        <v/>
      </c>
      <c r="BW1897" s="641"/>
      <c r="BX1897" s="641" t="str">
        <f t="shared" ca="1" si="265"/>
        <v/>
      </c>
      <c r="BY1897" s="641"/>
      <c r="BZ1897" s="641" t="str">
        <f t="shared" ca="1" si="266"/>
        <v/>
      </c>
      <c r="CA1897" s="641"/>
      <c r="CB1897" s="641" t="str">
        <f t="shared" ca="1" si="267"/>
        <v/>
      </c>
      <c r="CC1897" s="641"/>
      <c r="CE1897" s="136" t="str">
        <f t="shared" ca="1" si="268"/>
        <v/>
      </c>
      <c r="CF1897" s="641" t="str">
        <f t="shared" ca="1" si="269"/>
        <v/>
      </c>
      <c r="CG1897" s="641"/>
      <c r="CH1897" s="641" t="str">
        <f t="shared" ca="1" si="270"/>
        <v/>
      </c>
      <c r="CI1897" s="641"/>
      <c r="CJ1897" s="641" t="str">
        <f t="shared" ca="1" si="271"/>
        <v/>
      </c>
      <c r="CK1897" s="641"/>
      <c r="CL1897" s="641" t="str">
        <f t="shared" ca="1" si="272"/>
        <v/>
      </c>
      <c r="CM1897" s="641"/>
      <c r="CO1897" s="136" t="str">
        <f t="shared" ca="1" si="273"/>
        <v/>
      </c>
      <c r="CP1897" s="641" t="str">
        <f t="shared" ca="1" si="274"/>
        <v/>
      </c>
      <c r="CQ1897" s="641"/>
      <c r="CR1897" s="641" t="str">
        <f t="shared" ca="1" si="275"/>
        <v/>
      </c>
      <c r="CS1897" s="641"/>
      <c r="CT1897" s="641" t="str">
        <f t="shared" ca="1" si="276"/>
        <v/>
      </c>
      <c r="CU1897" s="641"/>
      <c r="CV1897" s="641" t="str">
        <f t="shared" ca="1" si="277"/>
        <v/>
      </c>
      <c r="CW1897" s="641"/>
      <c r="CY1897" s="136" t="str">
        <f t="shared" ca="1" si="278"/>
        <v/>
      </c>
      <c r="CZ1897" s="641" t="str">
        <f t="shared" ca="1" si="279"/>
        <v/>
      </c>
      <c r="DA1897" s="641"/>
      <c r="DB1897" s="641" t="str">
        <f t="shared" ca="1" si="280"/>
        <v/>
      </c>
      <c r="DC1897" s="641"/>
      <c r="DD1897" s="641" t="str">
        <f t="shared" ca="1" si="281"/>
        <v/>
      </c>
      <c r="DE1897" s="641"/>
      <c r="DF1897" s="641" t="str">
        <f t="shared" ca="1" si="282"/>
        <v/>
      </c>
      <c r="DG1897" s="641"/>
      <c r="DI1897" s="136" t="str">
        <f t="shared" ca="1" si="283"/>
        <v/>
      </c>
      <c r="DJ1897" s="641" t="str">
        <f t="shared" ca="1" si="284"/>
        <v/>
      </c>
      <c r="DK1897" s="641"/>
      <c r="DL1897" s="641" t="str">
        <f t="shared" ca="1" si="285"/>
        <v/>
      </c>
      <c r="DM1897" s="641"/>
      <c r="DN1897" s="641" t="str">
        <f t="shared" ca="1" si="286"/>
        <v/>
      </c>
      <c r="DO1897" s="641"/>
      <c r="DP1897" s="641" t="str">
        <f t="shared" ca="1" si="287"/>
        <v/>
      </c>
      <c r="DQ1897" s="641"/>
      <c r="DS1897" s="136" t="str">
        <f t="shared" ca="1" si="288"/>
        <v/>
      </c>
      <c r="DT1897" s="641" t="str">
        <f t="shared" ca="1" si="289"/>
        <v/>
      </c>
      <c r="DU1897" s="641"/>
      <c r="DV1897" s="641" t="str">
        <f t="shared" ca="1" si="290"/>
        <v/>
      </c>
      <c r="DW1897" s="641"/>
      <c r="DX1897" s="641" t="str">
        <f t="shared" ca="1" si="291"/>
        <v/>
      </c>
      <c r="DY1897" s="641"/>
      <c r="DZ1897" s="641" t="str">
        <f t="shared" ca="1" si="292"/>
        <v/>
      </c>
      <c r="EA1897" s="641"/>
      <c r="EC1897" s="136" t="str">
        <f t="shared" ca="1" si="293"/>
        <v/>
      </c>
      <c r="ED1897" s="641" t="str">
        <f t="shared" ca="1" si="294"/>
        <v/>
      </c>
      <c r="EE1897" s="641"/>
      <c r="EF1897" s="641" t="str">
        <f t="shared" ca="1" si="295"/>
        <v/>
      </c>
      <c r="EG1897" s="641"/>
      <c r="EH1897" s="641" t="str">
        <f t="shared" ca="1" si="296"/>
        <v/>
      </c>
      <c r="EI1897" s="641"/>
      <c r="EJ1897" s="641" t="str">
        <f t="shared" ca="1" si="297"/>
        <v/>
      </c>
      <c r="EK1897" s="641"/>
      <c r="EM1897" s="136" t="str">
        <f t="shared" ca="1" si="298"/>
        <v/>
      </c>
      <c r="EN1897" s="641" t="str">
        <f t="shared" ca="1" si="299"/>
        <v/>
      </c>
      <c r="EO1897" s="641"/>
      <c r="EP1897" s="641" t="str">
        <f t="shared" ca="1" si="300"/>
        <v/>
      </c>
      <c r="EQ1897" s="641"/>
      <c r="ER1897" s="641" t="str">
        <f t="shared" ca="1" si="301"/>
        <v/>
      </c>
      <c r="ES1897" s="641"/>
      <c r="ET1897" s="641" t="str">
        <f t="shared" ca="1" si="302"/>
        <v/>
      </c>
      <c r="EU1897" s="641"/>
      <c r="EW1897" s="136" t="str">
        <f t="shared" ca="1" si="303"/>
        <v/>
      </c>
      <c r="EX1897" s="641" t="str">
        <f t="shared" ca="1" si="304"/>
        <v/>
      </c>
      <c r="EY1897" s="641"/>
      <c r="EZ1897" s="641" t="str">
        <f t="shared" ca="1" si="305"/>
        <v/>
      </c>
      <c r="FA1897" s="641"/>
      <c r="FB1897" s="641" t="str">
        <f t="shared" ca="1" si="306"/>
        <v/>
      </c>
      <c r="FC1897" s="641"/>
      <c r="FD1897" s="641" t="str">
        <f t="shared" ca="1" si="307"/>
        <v/>
      </c>
      <c r="FE1897" s="641"/>
      <c r="FG1897" s="136" t="str">
        <f t="shared" ca="1" si="308"/>
        <v/>
      </c>
      <c r="FH1897" s="641" t="str">
        <f t="shared" ca="1" si="309"/>
        <v/>
      </c>
      <c r="FI1897" s="641"/>
      <c r="FJ1897" s="641" t="str">
        <f t="shared" ca="1" si="310"/>
        <v/>
      </c>
      <c r="FK1897" s="641"/>
      <c r="FL1897" s="641" t="str">
        <f t="shared" ca="1" si="311"/>
        <v/>
      </c>
      <c r="FM1897" s="641"/>
      <c r="FN1897" s="641" t="str">
        <f t="shared" ca="1" si="312"/>
        <v/>
      </c>
      <c r="FO1897" s="641"/>
    </row>
    <row r="1898" spans="1:171" hidden="1">
      <c r="A1898" s="19">
        <v>89</v>
      </c>
      <c r="B1898" s="19" t="str">
        <f ca="1">IF(ISERROR(INDEX(WS,ROWS($A$1810:$A1898))),"",MID(INDEX(WS,ROWS($A$1810:$A1898)), FIND("]",INDEX(WS,ROWS($A$1810:$A1898)))+1,32))&amp;T(NOW())</f>
        <v/>
      </c>
      <c r="C1898" s="136" t="str">
        <f t="shared" ca="1" si="222"/>
        <v/>
      </c>
      <c r="D1898" s="641" t="str">
        <f t="shared" ca="1" si="224"/>
        <v/>
      </c>
      <c r="E1898" s="641"/>
      <c r="F1898" s="641" t="str">
        <f t="shared" ca="1" si="225"/>
        <v/>
      </c>
      <c r="G1898" s="641"/>
      <c r="H1898" s="641" t="str">
        <f t="shared" ca="1" si="226"/>
        <v/>
      </c>
      <c r="I1898" s="641"/>
      <c r="J1898" s="641" t="str">
        <f t="shared" ca="1" si="227"/>
        <v/>
      </c>
      <c r="K1898" s="641"/>
      <c r="L1898" s="210"/>
      <c r="M1898" s="136" t="str">
        <f t="shared" ca="1" si="228"/>
        <v/>
      </c>
      <c r="N1898" s="641" t="str">
        <f t="shared" ca="1" si="229"/>
        <v/>
      </c>
      <c r="O1898" s="641"/>
      <c r="P1898" s="641" t="str">
        <f t="shared" ca="1" si="230"/>
        <v/>
      </c>
      <c r="Q1898" s="641"/>
      <c r="R1898" s="641" t="str">
        <f t="shared" ca="1" si="231"/>
        <v/>
      </c>
      <c r="S1898" s="641"/>
      <c r="T1898" s="641" t="str">
        <f t="shared" ca="1" si="232"/>
        <v/>
      </c>
      <c r="U1898" s="641"/>
      <c r="V1898" s="19" t="str">
        <f t="shared" ca="1" si="233"/>
        <v/>
      </c>
      <c r="W1898" s="136" t="str">
        <f t="shared" ca="1" si="234"/>
        <v/>
      </c>
      <c r="X1898" s="641" t="str">
        <f t="shared" ca="1" si="235"/>
        <v/>
      </c>
      <c r="Y1898" s="641"/>
      <c r="Z1898" s="641" t="str">
        <f t="shared" ca="1" si="236"/>
        <v/>
      </c>
      <c r="AA1898" s="641"/>
      <c r="AB1898" s="641" t="str">
        <f t="shared" ca="1" si="237"/>
        <v/>
      </c>
      <c r="AC1898" s="641"/>
      <c r="AD1898" s="641" t="str">
        <f t="shared" ca="1" si="238"/>
        <v/>
      </c>
      <c r="AE1898" s="641"/>
      <c r="AF1898" s="19" t="str">
        <f t="shared" ca="1" si="239"/>
        <v/>
      </c>
      <c r="AG1898" s="136" t="str">
        <f t="shared" ca="1" si="240"/>
        <v/>
      </c>
      <c r="AH1898" s="641" t="str">
        <f t="shared" ca="1" si="241"/>
        <v/>
      </c>
      <c r="AI1898" s="641"/>
      <c r="AJ1898" s="641" t="str">
        <f t="shared" ca="1" si="242"/>
        <v/>
      </c>
      <c r="AK1898" s="641"/>
      <c r="AL1898" s="641" t="str">
        <f t="shared" ca="1" si="243"/>
        <v/>
      </c>
      <c r="AM1898" s="641"/>
      <c r="AN1898" s="641" t="str">
        <f t="shared" ca="1" si="244"/>
        <v/>
      </c>
      <c r="AO1898" s="641"/>
      <c r="AP1898" s="19" t="str">
        <f t="shared" ca="1" si="245"/>
        <v/>
      </c>
      <c r="AQ1898" s="136" t="str">
        <f t="shared" ca="1" si="246"/>
        <v/>
      </c>
      <c r="AR1898" s="641" t="str">
        <f t="shared" ca="1" si="247"/>
        <v/>
      </c>
      <c r="AS1898" s="641"/>
      <c r="AT1898" s="641" t="str">
        <f t="shared" ca="1" si="248"/>
        <v/>
      </c>
      <c r="AU1898" s="641"/>
      <c r="AV1898" s="641" t="str">
        <f t="shared" ca="1" si="249"/>
        <v/>
      </c>
      <c r="AW1898" s="641"/>
      <c r="AX1898" s="641" t="str">
        <f t="shared" ca="1" si="250"/>
        <v/>
      </c>
      <c r="AY1898" s="641"/>
      <c r="AZ1898" s="19" t="str">
        <f t="shared" ca="1" si="251"/>
        <v/>
      </c>
      <c r="BA1898" s="136" t="str">
        <f t="shared" ca="1" si="252"/>
        <v/>
      </c>
      <c r="BB1898" s="641" t="str">
        <f t="shared" ca="1" si="253"/>
        <v/>
      </c>
      <c r="BC1898" s="641"/>
      <c r="BD1898" s="641" t="str">
        <f t="shared" ca="1" si="254"/>
        <v/>
      </c>
      <c r="BE1898" s="641"/>
      <c r="BF1898" s="641" t="str">
        <f t="shared" ca="1" si="255"/>
        <v/>
      </c>
      <c r="BG1898" s="641"/>
      <c r="BH1898" s="641" t="str">
        <f t="shared" ca="1" si="256"/>
        <v/>
      </c>
      <c r="BI1898" s="641"/>
      <c r="BJ1898" s="19" t="str">
        <f t="shared" ca="1" si="257"/>
        <v/>
      </c>
      <c r="BK1898" s="136" t="str">
        <f t="shared" ca="1" si="258"/>
        <v/>
      </c>
      <c r="BL1898" s="641" t="str">
        <f t="shared" ca="1" si="259"/>
        <v/>
      </c>
      <c r="BM1898" s="641"/>
      <c r="BN1898" s="641" t="str">
        <f t="shared" ca="1" si="260"/>
        <v/>
      </c>
      <c r="BO1898" s="641"/>
      <c r="BP1898" s="641" t="str">
        <f t="shared" ca="1" si="261"/>
        <v/>
      </c>
      <c r="BQ1898" s="641"/>
      <c r="BR1898" s="641" t="str">
        <f t="shared" ca="1" si="223"/>
        <v/>
      </c>
      <c r="BS1898" s="641"/>
      <c r="BT1898" s="19" t="str">
        <f t="shared" ca="1" si="262"/>
        <v/>
      </c>
      <c r="BU1898" s="136" t="str">
        <f t="shared" ca="1" si="263"/>
        <v/>
      </c>
      <c r="BV1898" s="641" t="str">
        <f t="shared" ca="1" si="264"/>
        <v/>
      </c>
      <c r="BW1898" s="641"/>
      <c r="BX1898" s="641" t="str">
        <f t="shared" ca="1" si="265"/>
        <v/>
      </c>
      <c r="BY1898" s="641"/>
      <c r="BZ1898" s="641" t="str">
        <f t="shared" ca="1" si="266"/>
        <v/>
      </c>
      <c r="CA1898" s="641"/>
      <c r="CB1898" s="641" t="str">
        <f t="shared" ca="1" si="267"/>
        <v/>
      </c>
      <c r="CC1898" s="641"/>
      <c r="CE1898" s="136" t="str">
        <f t="shared" ca="1" si="268"/>
        <v/>
      </c>
      <c r="CF1898" s="641" t="str">
        <f t="shared" ca="1" si="269"/>
        <v/>
      </c>
      <c r="CG1898" s="641"/>
      <c r="CH1898" s="641" t="str">
        <f t="shared" ca="1" si="270"/>
        <v/>
      </c>
      <c r="CI1898" s="641"/>
      <c r="CJ1898" s="641" t="str">
        <f t="shared" ca="1" si="271"/>
        <v/>
      </c>
      <c r="CK1898" s="641"/>
      <c r="CL1898" s="641" t="str">
        <f t="shared" ca="1" si="272"/>
        <v/>
      </c>
      <c r="CM1898" s="641"/>
      <c r="CO1898" s="136" t="str">
        <f t="shared" ca="1" si="273"/>
        <v/>
      </c>
      <c r="CP1898" s="641" t="str">
        <f t="shared" ca="1" si="274"/>
        <v/>
      </c>
      <c r="CQ1898" s="641"/>
      <c r="CR1898" s="641" t="str">
        <f t="shared" ca="1" si="275"/>
        <v/>
      </c>
      <c r="CS1898" s="641"/>
      <c r="CT1898" s="641" t="str">
        <f t="shared" ca="1" si="276"/>
        <v/>
      </c>
      <c r="CU1898" s="641"/>
      <c r="CV1898" s="641" t="str">
        <f t="shared" ca="1" si="277"/>
        <v/>
      </c>
      <c r="CW1898" s="641"/>
      <c r="CY1898" s="136" t="str">
        <f t="shared" ca="1" si="278"/>
        <v/>
      </c>
      <c r="CZ1898" s="641" t="str">
        <f t="shared" ca="1" si="279"/>
        <v/>
      </c>
      <c r="DA1898" s="641"/>
      <c r="DB1898" s="641" t="str">
        <f t="shared" ca="1" si="280"/>
        <v/>
      </c>
      <c r="DC1898" s="641"/>
      <c r="DD1898" s="641" t="str">
        <f t="shared" ca="1" si="281"/>
        <v/>
      </c>
      <c r="DE1898" s="641"/>
      <c r="DF1898" s="641" t="str">
        <f t="shared" ca="1" si="282"/>
        <v/>
      </c>
      <c r="DG1898" s="641"/>
      <c r="DI1898" s="136" t="str">
        <f t="shared" ca="1" si="283"/>
        <v/>
      </c>
      <c r="DJ1898" s="641" t="str">
        <f t="shared" ca="1" si="284"/>
        <v/>
      </c>
      <c r="DK1898" s="641"/>
      <c r="DL1898" s="641" t="str">
        <f t="shared" ca="1" si="285"/>
        <v/>
      </c>
      <c r="DM1898" s="641"/>
      <c r="DN1898" s="641" t="str">
        <f t="shared" ca="1" si="286"/>
        <v/>
      </c>
      <c r="DO1898" s="641"/>
      <c r="DP1898" s="641" t="str">
        <f t="shared" ca="1" si="287"/>
        <v/>
      </c>
      <c r="DQ1898" s="641"/>
      <c r="DS1898" s="136" t="str">
        <f t="shared" ca="1" si="288"/>
        <v/>
      </c>
      <c r="DT1898" s="641" t="str">
        <f t="shared" ca="1" si="289"/>
        <v/>
      </c>
      <c r="DU1898" s="641"/>
      <c r="DV1898" s="641" t="str">
        <f t="shared" ca="1" si="290"/>
        <v/>
      </c>
      <c r="DW1898" s="641"/>
      <c r="DX1898" s="641" t="str">
        <f t="shared" ca="1" si="291"/>
        <v/>
      </c>
      <c r="DY1898" s="641"/>
      <c r="DZ1898" s="641" t="str">
        <f t="shared" ca="1" si="292"/>
        <v/>
      </c>
      <c r="EA1898" s="641"/>
      <c r="EC1898" s="136" t="str">
        <f t="shared" ca="1" si="293"/>
        <v/>
      </c>
      <c r="ED1898" s="641" t="str">
        <f t="shared" ca="1" si="294"/>
        <v/>
      </c>
      <c r="EE1898" s="641"/>
      <c r="EF1898" s="641" t="str">
        <f t="shared" ca="1" si="295"/>
        <v/>
      </c>
      <c r="EG1898" s="641"/>
      <c r="EH1898" s="641" t="str">
        <f t="shared" ca="1" si="296"/>
        <v/>
      </c>
      <c r="EI1898" s="641"/>
      <c r="EJ1898" s="641" t="str">
        <f t="shared" ca="1" si="297"/>
        <v/>
      </c>
      <c r="EK1898" s="641"/>
      <c r="EM1898" s="136" t="str">
        <f t="shared" ca="1" si="298"/>
        <v/>
      </c>
      <c r="EN1898" s="641" t="str">
        <f t="shared" ca="1" si="299"/>
        <v/>
      </c>
      <c r="EO1898" s="641"/>
      <c r="EP1898" s="641" t="str">
        <f t="shared" ca="1" si="300"/>
        <v/>
      </c>
      <c r="EQ1898" s="641"/>
      <c r="ER1898" s="641" t="str">
        <f t="shared" ca="1" si="301"/>
        <v/>
      </c>
      <c r="ES1898" s="641"/>
      <c r="ET1898" s="641" t="str">
        <f t="shared" ca="1" si="302"/>
        <v/>
      </c>
      <c r="EU1898" s="641"/>
      <c r="EW1898" s="136" t="str">
        <f t="shared" ca="1" si="303"/>
        <v/>
      </c>
      <c r="EX1898" s="641" t="str">
        <f t="shared" ca="1" si="304"/>
        <v/>
      </c>
      <c r="EY1898" s="641"/>
      <c r="EZ1898" s="641" t="str">
        <f t="shared" ca="1" si="305"/>
        <v/>
      </c>
      <c r="FA1898" s="641"/>
      <c r="FB1898" s="641" t="str">
        <f t="shared" ca="1" si="306"/>
        <v/>
      </c>
      <c r="FC1898" s="641"/>
      <c r="FD1898" s="641" t="str">
        <f t="shared" ca="1" si="307"/>
        <v/>
      </c>
      <c r="FE1898" s="641"/>
      <c r="FG1898" s="136" t="str">
        <f t="shared" ca="1" si="308"/>
        <v/>
      </c>
      <c r="FH1898" s="641" t="str">
        <f t="shared" ca="1" si="309"/>
        <v/>
      </c>
      <c r="FI1898" s="641"/>
      <c r="FJ1898" s="641" t="str">
        <f t="shared" ca="1" si="310"/>
        <v/>
      </c>
      <c r="FK1898" s="641"/>
      <c r="FL1898" s="641" t="str">
        <f t="shared" ca="1" si="311"/>
        <v/>
      </c>
      <c r="FM1898" s="641"/>
      <c r="FN1898" s="641" t="str">
        <f t="shared" ca="1" si="312"/>
        <v/>
      </c>
      <c r="FO1898" s="641"/>
    </row>
    <row r="1899" spans="1:171" hidden="1">
      <c r="A1899" s="19">
        <v>90</v>
      </c>
      <c r="B1899" s="19" t="str">
        <f ca="1">IF(ISERROR(INDEX(WS,ROWS($A$1810:$A1899))),"",MID(INDEX(WS,ROWS($A$1810:$A1899)), FIND("]",INDEX(WS,ROWS($A$1810:$A1899)))+1,32))&amp;T(NOW())</f>
        <v/>
      </c>
      <c r="C1899" s="136" t="str">
        <f t="shared" ca="1" si="222"/>
        <v/>
      </c>
      <c r="D1899" s="641" t="str">
        <f t="shared" ca="1" si="224"/>
        <v/>
      </c>
      <c r="E1899" s="641"/>
      <c r="F1899" s="641" t="str">
        <f t="shared" ca="1" si="225"/>
        <v/>
      </c>
      <c r="G1899" s="641"/>
      <c r="H1899" s="641" t="str">
        <f t="shared" ca="1" si="226"/>
        <v/>
      </c>
      <c r="I1899" s="641"/>
      <c r="J1899" s="641" t="str">
        <f t="shared" ca="1" si="227"/>
        <v/>
      </c>
      <c r="K1899" s="641"/>
      <c r="L1899" s="210"/>
      <c r="M1899" s="136" t="str">
        <f t="shared" ca="1" si="228"/>
        <v/>
      </c>
      <c r="N1899" s="641" t="str">
        <f t="shared" ca="1" si="229"/>
        <v/>
      </c>
      <c r="O1899" s="641"/>
      <c r="P1899" s="641" t="str">
        <f t="shared" ca="1" si="230"/>
        <v/>
      </c>
      <c r="Q1899" s="641"/>
      <c r="R1899" s="641" t="str">
        <f t="shared" ca="1" si="231"/>
        <v/>
      </c>
      <c r="S1899" s="641"/>
      <c r="T1899" s="641" t="str">
        <f t="shared" ca="1" si="232"/>
        <v/>
      </c>
      <c r="U1899" s="641"/>
      <c r="V1899" s="19" t="str">
        <f t="shared" ca="1" si="233"/>
        <v/>
      </c>
      <c r="W1899" s="136" t="str">
        <f t="shared" ca="1" si="234"/>
        <v/>
      </c>
      <c r="X1899" s="641" t="str">
        <f t="shared" ca="1" si="235"/>
        <v/>
      </c>
      <c r="Y1899" s="641"/>
      <c r="Z1899" s="641" t="str">
        <f t="shared" ca="1" si="236"/>
        <v/>
      </c>
      <c r="AA1899" s="641"/>
      <c r="AB1899" s="641" t="str">
        <f t="shared" ca="1" si="237"/>
        <v/>
      </c>
      <c r="AC1899" s="641"/>
      <c r="AD1899" s="641" t="str">
        <f t="shared" ca="1" si="238"/>
        <v/>
      </c>
      <c r="AE1899" s="641"/>
      <c r="AF1899" s="19" t="str">
        <f t="shared" ca="1" si="239"/>
        <v/>
      </c>
      <c r="AG1899" s="136" t="str">
        <f t="shared" ca="1" si="240"/>
        <v/>
      </c>
      <c r="AH1899" s="641" t="str">
        <f t="shared" ca="1" si="241"/>
        <v/>
      </c>
      <c r="AI1899" s="641"/>
      <c r="AJ1899" s="641" t="str">
        <f t="shared" ca="1" si="242"/>
        <v/>
      </c>
      <c r="AK1899" s="641"/>
      <c r="AL1899" s="641" t="str">
        <f t="shared" ca="1" si="243"/>
        <v/>
      </c>
      <c r="AM1899" s="641"/>
      <c r="AN1899" s="641" t="str">
        <f t="shared" ca="1" si="244"/>
        <v/>
      </c>
      <c r="AO1899" s="641"/>
      <c r="AP1899" s="19" t="str">
        <f t="shared" ca="1" si="245"/>
        <v/>
      </c>
      <c r="AQ1899" s="136" t="str">
        <f t="shared" ca="1" si="246"/>
        <v/>
      </c>
      <c r="AR1899" s="641" t="str">
        <f t="shared" ca="1" si="247"/>
        <v/>
      </c>
      <c r="AS1899" s="641"/>
      <c r="AT1899" s="641" t="str">
        <f t="shared" ca="1" si="248"/>
        <v/>
      </c>
      <c r="AU1899" s="641"/>
      <c r="AV1899" s="641" t="str">
        <f t="shared" ca="1" si="249"/>
        <v/>
      </c>
      <c r="AW1899" s="641"/>
      <c r="AX1899" s="641" t="str">
        <f t="shared" ca="1" si="250"/>
        <v/>
      </c>
      <c r="AY1899" s="641"/>
      <c r="AZ1899" s="19" t="str">
        <f t="shared" ca="1" si="251"/>
        <v/>
      </c>
      <c r="BA1899" s="136" t="str">
        <f t="shared" ca="1" si="252"/>
        <v/>
      </c>
      <c r="BB1899" s="641" t="str">
        <f t="shared" ca="1" si="253"/>
        <v/>
      </c>
      <c r="BC1899" s="641"/>
      <c r="BD1899" s="641" t="str">
        <f t="shared" ca="1" si="254"/>
        <v/>
      </c>
      <c r="BE1899" s="641"/>
      <c r="BF1899" s="641" t="str">
        <f t="shared" ca="1" si="255"/>
        <v/>
      </c>
      <c r="BG1899" s="641"/>
      <c r="BH1899" s="641" t="str">
        <f t="shared" ca="1" si="256"/>
        <v/>
      </c>
      <c r="BI1899" s="641"/>
      <c r="BJ1899" s="19" t="str">
        <f t="shared" ca="1" si="257"/>
        <v/>
      </c>
      <c r="BK1899" s="136" t="str">
        <f t="shared" ca="1" si="258"/>
        <v/>
      </c>
      <c r="BL1899" s="641" t="str">
        <f t="shared" ca="1" si="259"/>
        <v/>
      </c>
      <c r="BM1899" s="641"/>
      <c r="BN1899" s="641" t="str">
        <f t="shared" ca="1" si="260"/>
        <v/>
      </c>
      <c r="BO1899" s="641"/>
      <c r="BP1899" s="641" t="str">
        <f t="shared" ca="1" si="261"/>
        <v/>
      </c>
      <c r="BQ1899" s="641"/>
      <c r="BR1899" s="641" t="str">
        <f t="shared" ca="1" si="223"/>
        <v/>
      </c>
      <c r="BS1899" s="641"/>
      <c r="BT1899" s="19" t="str">
        <f t="shared" ca="1" si="262"/>
        <v/>
      </c>
      <c r="BU1899" s="136" t="str">
        <f t="shared" ca="1" si="263"/>
        <v/>
      </c>
      <c r="BV1899" s="641" t="str">
        <f t="shared" ca="1" si="264"/>
        <v/>
      </c>
      <c r="BW1899" s="641"/>
      <c r="BX1899" s="641" t="str">
        <f t="shared" ca="1" si="265"/>
        <v/>
      </c>
      <c r="BY1899" s="641"/>
      <c r="BZ1899" s="641" t="str">
        <f t="shared" ca="1" si="266"/>
        <v/>
      </c>
      <c r="CA1899" s="641"/>
      <c r="CB1899" s="641" t="str">
        <f t="shared" ca="1" si="267"/>
        <v/>
      </c>
      <c r="CC1899" s="641"/>
      <c r="CE1899" s="136" t="str">
        <f t="shared" ca="1" si="268"/>
        <v/>
      </c>
      <c r="CF1899" s="641" t="str">
        <f t="shared" ca="1" si="269"/>
        <v/>
      </c>
      <c r="CG1899" s="641"/>
      <c r="CH1899" s="641" t="str">
        <f t="shared" ca="1" si="270"/>
        <v/>
      </c>
      <c r="CI1899" s="641"/>
      <c r="CJ1899" s="641" t="str">
        <f t="shared" ca="1" si="271"/>
        <v/>
      </c>
      <c r="CK1899" s="641"/>
      <c r="CL1899" s="641" t="str">
        <f t="shared" ca="1" si="272"/>
        <v/>
      </c>
      <c r="CM1899" s="641"/>
      <c r="CO1899" s="136" t="str">
        <f t="shared" ca="1" si="273"/>
        <v/>
      </c>
      <c r="CP1899" s="641" t="str">
        <f t="shared" ca="1" si="274"/>
        <v/>
      </c>
      <c r="CQ1899" s="641"/>
      <c r="CR1899" s="641" t="str">
        <f t="shared" ca="1" si="275"/>
        <v/>
      </c>
      <c r="CS1899" s="641"/>
      <c r="CT1899" s="641" t="str">
        <f t="shared" ca="1" si="276"/>
        <v/>
      </c>
      <c r="CU1899" s="641"/>
      <c r="CV1899" s="641" t="str">
        <f t="shared" ca="1" si="277"/>
        <v/>
      </c>
      <c r="CW1899" s="641"/>
      <c r="CY1899" s="136" t="str">
        <f t="shared" ca="1" si="278"/>
        <v/>
      </c>
      <c r="CZ1899" s="641" t="str">
        <f t="shared" ca="1" si="279"/>
        <v/>
      </c>
      <c r="DA1899" s="641"/>
      <c r="DB1899" s="641" t="str">
        <f t="shared" ca="1" si="280"/>
        <v/>
      </c>
      <c r="DC1899" s="641"/>
      <c r="DD1899" s="641" t="str">
        <f t="shared" ca="1" si="281"/>
        <v/>
      </c>
      <c r="DE1899" s="641"/>
      <c r="DF1899" s="641" t="str">
        <f t="shared" ca="1" si="282"/>
        <v/>
      </c>
      <c r="DG1899" s="641"/>
      <c r="DI1899" s="136" t="str">
        <f t="shared" ca="1" si="283"/>
        <v/>
      </c>
      <c r="DJ1899" s="641" t="str">
        <f t="shared" ca="1" si="284"/>
        <v/>
      </c>
      <c r="DK1899" s="641"/>
      <c r="DL1899" s="641" t="str">
        <f t="shared" ca="1" si="285"/>
        <v/>
      </c>
      <c r="DM1899" s="641"/>
      <c r="DN1899" s="641" t="str">
        <f t="shared" ca="1" si="286"/>
        <v/>
      </c>
      <c r="DO1899" s="641"/>
      <c r="DP1899" s="641" t="str">
        <f t="shared" ca="1" si="287"/>
        <v/>
      </c>
      <c r="DQ1899" s="641"/>
      <c r="DS1899" s="136" t="str">
        <f t="shared" ca="1" si="288"/>
        <v/>
      </c>
      <c r="DT1899" s="641" t="str">
        <f t="shared" ca="1" si="289"/>
        <v/>
      </c>
      <c r="DU1899" s="641"/>
      <c r="DV1899" s="641" t="str">
        <f t="shared" ca="1" si="290"/>
        <v/>
      </c>
      <c r="DW1899" s="641"/>
      <c r="DX1899" s="641" t="str">
        <f t="shared" ca="1" si="291"/>
        <v/>
      </c>
      <c r="DY1899" s="641"/>
      <c r="DZ1899" s="641" t="str">
        <f t="shared" ca="1" si="292"/>
        <v/>
      </c>
      <c r="EA1899" s="641"/>
      <c r="EC1899" s="136" t="str">
        <f t="shared" ca="1" si="293"/>
        <v/>
      </c>
      <c r="ED1899" s="641" t="str">
        <f t="shared" ca="1" si="294"/>
        <v/>
      </c>
      <c r="EE1899" s="641"/>
      <c r="EF1899" s="641" t="str">
        <f t="shared" ca="1" si="295"/>
        <v/>
      </c>
      <c r="EG1899" s="641"/>
      <c r="EH1899" s="641" t="str">
        <f t="shared" ca="1" si="296"/>
        <v/>
      </c>
      <c r="EI1899" s="641"/>
      <c r="EJ1899" s="641" t="str">
        <f t="shared" ca="1" si="297"/>
        <v/>
      </c>
      <c r="EK1899" s="641"/>
      <c r="EM1899" s="136" t="str">
        <f t="shared" ca="1" si="298"/>
        <v/>
      </c>
      <c r="EN1899" s="641" t="str">
        <f t="shared" ca="1" si="299"/>
        <v/>
      </c>
      <c r="EO1899" s="641"/>
      <c r="EP1899" s="641" t="str">
        <f t="shared" ca="1" si="300"/>
        <v/>
      </c>
      <c r="EQ1899" s="641"/>
      <c r="ER1899" s="641" t="str">
        <f t="shared" ca="1" si="301"/>
        <v/>
      </c>
      <c r="ES1899" s="641"/>
      <c r="ET1899" s="641" t="str">
        <f t="shared" ca="1" si="302"/>
        <v/>
      </c>
      <c r="EU1899" s="641"/>
      <c r="EW1899" s="136" t="str">
        <f t="shared" ca="1" si="303"/>
        <v/>
      </c>
      <c r="EX1899" s="641" t="str">
        <f t="shared" ca="1" si="304"/>
        <v/>
      </c>
      <c r="EY1899" s="641"/>
      <c r="EZ1899" s="641" t="str">
        <f t="shared" ca="1" si="305"/>
        <v/>
      </c>
      <c r="FA1899" s="641"/>
      <c r="FB1899" s="641" t="str">
        <f t="shared" ca="1" si="306"/>
        <v/>
      </c>
      <c r="FC1899" s="641"/>
      <c r="FD1899" s="641" t="str">
        <f t="shared" ca="1" si="307"/>
        <v/>
      </c>
      <c r="FE1899" s="641"/>
      <c r="FG1899" s="136" t="str">
        <f t="shared" ca="1" si="308"/>
        <v/>
      </c>
      <c r="FH1899" s="641" t="str">
        <f t="shared" ca="1" si="309"/>
        <v/>
      </c>
      <c r="FI1899" s="641"/>
      <c r="FJ1899" s="641" t="str">
        <f t="shared" ca="1" si="310"/>
        <v/>
      </c>
      <c r="FK1899" s="641"/>
      <c r="FL1899" s="641" t="str">
        <f t="shared" ca="1" si="311"/>
        <v/>
      </c>
      <c r="FM1899" s="641"/>
      <c r="FN1899" s="641" t="str">
        <f t="shared" ca="1" si="312"/>
        <v/>
      </c>
      <c r="FO1899" s="641"/>
    </row>
    <row r="1900" spans="1:171" hidden="1">
      <c r="A1900" s="19">
        <v>91</v>
      </c>
      <c r="B1900" s="19" t="str">
        <f ca="1">IF(ISERROR(INDEX(WS,ROWS($A$1810:$A1900))),"",MID(INDEX(WS,ROWS($A$1810:$A1900)), FIND("]",INDEX(WS,ROWS($A$1810:$A1900)))+1,32))&amp;T(NOW())</f>
        <v/>
      </c>
      <c r="C1900" s="136" t="str">
        <f t="shared" ca="1" si="222"/>
        <v/>
      </c>
      <c r="D1900" s="641" t="str">
        <f t="shared" ca="1" si="224"/>
        <v/>
      </c>
      <c r="E1900" s="641"/>
      <c r="F1900" s="641" t="str">
        <f t="shared" ca="1" si="225"/>
        <v/>
      </c>
      <c r="G1900" s="641"/>
      <c r="H1900" s="641" t="str">
        <f t="shared" ca="1" si="226"/>
        <v/>
      </c>
      <c r="I1900" s="641"/>
      <c r="J1900" s="641" t="str">
        <f t="shared" ca="1" si="227"/>
        <v/>
      </c>
      <c r="K1900" s="641"/>
      <c r="L1900" s="210"/>
      <c r="M1900" s="136" t="str">
        <f t="shared" ca="1" si="228"/>
        <v/>
      </c>
      <c r="N1900" s="641" t="str">
        <f t="shared" ca="1" si="229"/>
        <v/>
      </c>
      <c r="O1900" s="641"/>
      <c r="P1900" s="641" t="str">
        <f t="shared" ca="1" si="230"/>
        <v/>
      </c>
      <c r="Q1900" s="641"/>
      <c r="R1900" s="641" t="str">
        <f t="shared" ca="1" si="231"/>
        <v/>
      </c>
      <c r="S1900" s="641"/>
      <c r="T1900" s="641" t="str">
        <f t="shared" ca="1" si="232"/>
        <v/>
      </c>
      <c r="U1900" s="641"/>
      <c r="V1900" s="19" t="str">
        <f t="shared" ca="1" si="233"/>
        <v/>
      </c>
      <c r="W1900" s="136" t="str">
        <f t="shared" ca="1" si="234"/>
        <v/>
      </c>
      <c r="X1900" s="641" t="str">
        <f t="shared" ca="1" si="235"/>
        <v/>
      </c>
      <c r="Y1900" s="641"/>
      <c r="Z1900" s="641" t="str">
        <f t="shared" ca="1" si="236"/>
        <v/>
      </c>
      <c r="AA1900" s="641"/>
      <c r="AB1900" s="641" t="str">
        <f t="shared" ca="1" si="237"/>
        <v/>
      </c>
      <c r="AC1900" s="641"/>
      <c r="AD1900" s="641" t="str">
        <f t="shared" ca="1" si="238"/>
        <v/>
      </c>
      <c r="AE1900" s="641"/>
      <c r="AF1900" s="19" t="str">
        <f t="shared" ca="1" si="239"/>
        <v/>
      </c>
      <c r="AG1900" s="136" t="str">
        <f t="shared" ca="1" si="240"/>
        <v/>
      </c>
      <c r="AH1900" s="641" t="str">
        <f t="shared" ca="1" si="241"/>
        <v/>
      </c>
      <c r="AI1900" s="641"/>
      <c r="AJ1900" s="641" t="str">
        <f t="shared" ca="1" si="242"/>
        <v/>
      </c>
      <c r="AK1900" s="641"/>
      <c r="AL1900" s="641" t="str">
        <f t="shared" ca="1" si="243"/>
        <v/>
      </c>
      <c r="AM1900" s="641"/>
      <c r="AN1900" s="641" t="str">
        <f t="shared" ca="1" si="244"/>
        <v/>
      </c>
      <c r="AO1900" s="641"/>
      <c r="AP1900" s="19" t="str">
        <f t="shared" ca="1" si="245"/>
        <v/>
      </c>
      <c r="AQ1900" s="136" t="str">
        <f t="shared" ca="1" si="246"/>
        <v/>
      </c>
      <c r="AR1900" s="641" t="str">
        <f t="shared" ca="1" si="247"/>
        <v/>
      </c>
      <c r="AS1900" s="641"/>
      <c r="AT1900" s="641" t="str">
        <f t="shared" ca="1" si="248"/>
        <v/>
      </c>
      <c r="AU1900" s="641"/>
      <c r="AV1900" s="641" t="str">
        <f t="shared" ca="1" si="249"/>
        <v/>
      </c>
      <c r="AW1900" s="641"/>
      <c r="AX1900" s="641" t="str">
        <f t="shared" ca="1" si="250"/>
        <v/>
      </c>
      <c r="AY1900" s="641"/>
      <c r="AZ1900" s="19" t="str">
        <f t="shared" ca="1" si="251"/>
        <v/>
      </c>
      <c r="BA1900" s="136" t="str">
        <f t="shared" ca="1" si="252"/>
        <v/>
      </c>
      <c r="BB1900" s="641" t="str">
        <f t="shared" ca="1" si="253"/>
        <v/>
      </c>
      <c r="BC1900" s="641"/>
      <c r="BD1900" s="641" t="str">
        <f t="shared" ca="1" si="254"/>
        <v/>
      </c>
      <c r="BE1900" s="641"/>
      <c r="BF1900" s="641" t="str">
        <f t="shared" ca="1" si="255"/>
        <v/>
      </c>
      <c r="BG1900" s="641"/>
      <c r="BH1900" s="641" t="str">
        <f t="shared" ca="1" si="256"/>
        <v/>
      </c>
      <c r="BI1900" s="641"/>
      <c r="BJ1900" s="19" t="str">
        <f t="shared" ca="1" si="257"/>
        <v/>
      </c>
      <c r="BK1900" s="136" t="str">
        <f t="shared" ca="1" si="258"/>
        <v/>
      </c>
      <c r="BL1900" s="641" t="str">
        <f t="shared" ca="1" si="259"/>
        <v/>
      </c>
      <c r="BM1900" s="641"/>
      <c r="BN1900" s="641" t="str">
        <f t="shared" ca="1" si="260"/>
        <v/>
      </c>
      <c r="BO1900" s="641"/>
      <c r="BP1900" s="641" t="str">
        <f t="shared" ca="1" si="261"/>
        <v/>
      </c>
      <c r="BQ1900" s="641"/>
      <c r="BR1900" s="641" t="str">
        <f t="shared" ca="1" si="223"/>
        <v/>
      </c>
      <c r="BS1900" s="641"/>
      <c r="BT1900" s="19" t="str">
        <f t="shared" ca="1" si="262"/>
        <v/>
      </c>
      <c r="BU1900" s="136" t="str">
        <f t="shared" ca="1" si="263"/>
        <v/>
      </c>
      <c r="BV1900" s="641" t="str">
        <f t="shared" ca="1" si="264"/>
        <v/>
      </c>
      <c r="BW1900" s="641"/>
      <c r="BX1900" s="641" t="str">
        <f t="shared" ca="1" si="265"/>
        <v/>
      </c>
      <c r="BY1900" s="641"/>
      <c r="BZ1900" s="641" t="str">
        <f t="shared" ca="1" si="266"/>
        <v/>
      </c>
      <c r="CA1900" s="641"/>
      <c r="CB1900" s="641" t="str">
        <f t="shared" ca="1" si="267"/>
        <v/>
      </c>
      <c r="CC1900" s="641"/>
      <c r="CE1900" s="136" t="str">
        <f t="shared" ca="1" si="268"/>
        <v/>
      </c>
      <c r="CF1900" s="641" t="str">
        <f t="shared" ca="1" si="269"/>
        <v/>
      </c>
      <c r="CG1900" s="641"/>
      <c r="CH1900" s="641" t="str">
        <f t="shared" ca="1" si="270"/>
        <v/>
      </c>
      <c r="CI1900" s="641"/>
      <c r="CJ1900" s="641" t="str">
        <f t="shared" ca="1" si="271"/>
        <v/>
      </c>
      <c r="CK1900" s="641"/>
      <c r="CL1900" s="641" t="str">
        <f t="shared" ca="1" si="272"/>
        <v/>
      </c>
      <c r="CM1900" s="641"/>
      <c r="CO1900" s="136" t="str">
        <f t="shared" ca="1" si="273"/>
        <v/>
      </c>
      <c r="CP1900" s="641" t="str">
        <f t="shared" ca="1" si="274"/>
        <v/>
      </c>
      <c r="CQ1900" s="641"/>
      <c r="CR1900" s="641" t="str">
        <f t="shared" ca="1" si="275"/>
        <v/>
      </c>
      <c r="CS1900" s="641"/>
      <c r="CT1900" s="641" t="str">
        <f t="shared" ca="1" si="276"/>
        <v/>
      </c>
      <c r="CU1900" s="641"/>
      <c r="CV1900" s="641" t="str">
        <f t="shared" ca="1" si="277"/>
        <v/>
      </c>
      <c r="CW1900" s="641"/>
      <c r="CY1900" s="136" t="str">
        <f t="shared" ca="1" si="278"/>
        <v/>
      </c>
      <c r="CZ1900" s="641" t="str">
        <f t="shared" ca="1" si="279"/>
        <v/>
      </c>
      <c r="DA1900" s="641"/>
      <c r="DB1900" s="641" t="str">
        <f t="shared" ca="1" si="280"/>
        <v/>
      </c>
      <c r="DC1900" s="641"/>
      <c r="DD1900" s="641" t="str">
        <f t="shared" ca="1" si="281"/>
        <v/>
      </c>
      <c r="DE1900" s="641"/>
      <c r="DF1900" s="641" t="str">
        <f t="shared" ca="1" si="282"/>
        <v/>
      </c>
      <c r="DG1900" s="641"/>
      <c r="DI1900" s="136" t="str">
        <f t="shared" ca="1" si="283"/>
        <v/>
      </c>
      <c r="DJ1900" s="641" t="str">
        <f t="shared" ca="1" si="284"/>
        <v/>
      </c>
      <c r="DK1900" s="641"/>
      <c r="DL1900" s="641" t="str">
        <f t="shared" ca="1" si="285"/>
        <v/>
      </c>
      <c r="DM1900" s="641"/>
      <c r="DN1900" s="641" t="str">
        <f t="shared" ca="1" si="286"/>
        <v/>
      </c>
      <c r="DO1900" s="641"/>
      <c r="DP1900" s="641" t="str">
        <f t="shared" ca="1" si="287"/>
        <v/>
      </c>
      <c r="DQ1900" s="641"/>
      <c r="DS1900" s="136" t="str">
        <f t="shared" ca="1" si="288"/>
        <v/>
      </c>
      <c r="DT1900" s="641" t="str">
        <f t="shared" ca="1" si="289"/>
        <v/>
      </c>
      <c r="DU1900" s="641"/>
      <c r="DV1900" s="641" t="str">
        <f t="shared" ca="1" si="290"/>
        <v/>
      </c>
      <c r="DW1900" s="641"/>
      <c r="DX1900" s="641" t="str">
        <f t="shared" ca="1" si="291"/>
        <v/>
      </c>
      <c r="DY1900" s="641"/>
      <c r="DZ1900" s="641" t="str">
        <f t="shared" ca="1" si="292"/>
        <v/>
      </c>
      <c r="EA1900" s="641"/>
      <c r="EC1900" s="136" t="str">
        <f t="shared" ca="1" si="293"/>
        <v/>
      </c>
      <c r="ED1900" s="641" t="str">
        <f t="shared" ca="1" si="294"/>
        <v/>
      </c>
      <c r="EE1900" s="641"/>
      <c r="EF1900" s="641" t="str">
        <f t="shared" ca="1" si="295"/>
        <v/>
      </c>
      <c r="EG1900" s="641"/>
      <c r="EH1900" s="641" t="str">
        <f t="shared" ca="1" si="296"/>
        <v/>
      </c>
      <c r="EI1900" s="641"/>
      <c r="EJ1900" s="641" t="str">
        <f t="shared" ca="1" si="297"/>
        <v/>
      </c>
      <c r="EK1900" s="641"/>
      <c r="EM1900" s="136" t="str">
        <f t="shared" ca="1" si="298"/>
        <v/>
      </c>
      <c r="EN1900" s="641" t="str">
        <f t="shared" ca="1" si="299"/>
        <v/>
      </c>
      <c r="EO1900" s="641"/>
      <c r="EP1900" s="641" t="str">
        <f t="shared" ca="1" si="300"/>
        <v/>
      </c>
      <c r="EQ1900" s="641"/>
      <c r="ER1900" s="641" t="str">
        <f t="shared" ca="1" si="301"/>
        <v/>
      </c>
      <c r="ES1900" s="641"/>
      <c r="ET1900" s="641" t="str">
        <f t="shared" ca="1" si="302"/>
        <v/>
      </c>
      <c r="EU1900" s="641"/>
      <c r="EW1900" s="136" t="str">
        <f t="shared" ca="1" si="303"/>
        <v/>
      </c>
      <c r="EX1900" s="641" t="str">
        <f t="shared" ca="1" si="304"/>
        <v/>
      </c>
      <c r="EY1900" s="641"/>
      <c r="EZ1900" s="641" t="str">
        <f t="shared" ca="1" si="305"/>
        <v/>
      </c>
      <c r="FA1900" s="641"/>
      <c r="FB1900" s="641" t="str">
        <f t="shared" ca="1" si="306"/>
        <v/>
      </c>
      <c r="FC1900" s="641"/>
      <c r="FD1900" s="641" t="str">
        <f t="shared" ca="1" si="307"/>
        <v/>
      </c>
      <c r="FE1900" s="641"/>
      <c r="FG1900" s="136" t="str">
        <f t="shared" ca="1" si="308"/>
        <v/>
      </c>
      <c r="FH1900" s="641" t="str">
        <f t="shared" ca="1" si="309"/>
        <v/>
      </c>
      <c r="FI1900" s="641"/>
      <c r="FJ1900" s="641" t="str">
        <f t="shared" ca="1" si="310"/>
        <v/>
      </c>
      <c r="FK1900" s="641"/>
      <c r="FL1900" s="641" t="str">
        <f t="shared" ca="1" si="311"/>
        <v/>
      </c>
      <c r="FM1900" s="641"/>
      <c r="FN1900" s="641" t="str">
        <f t="shared" ca="1" si="312"/>
        <v/>
      </c>
      <c r="FO1900" s="641"/>
    </row>
    <row r="1901" spans="1:171" hidden="1">
      <c r="A1901" s="19">
        <v>92</v>
      </c>
      <c r="B1901" s="19" t="str">
        <f ca="1">IF(ISERROR(INDEX(WS,ROWS($A$1810:$A1901))),"",MID(INDEX(WS,ROWS($A$1810:$A1901)), FIND("]",INDEX(WS,ROWS($A$1810:$A1901)))+1,32))&amp;T(NOW())</f>
        <v/>
      </c>
      <c r="C1901" s="136" t="str">
        <f t="shared" ca="1" si="222"/>
        <v/>
      </c>
      <c r="D1901" s="641" t="str">
        <f t="shared" ca="1" si="224"/>
        <v/>
      </c>
      <c r="E1901" s="641"/>
      <c r="F1901" s="641" t="str">
        <f t="shared" ca="1" si="225"/>
        <v/>
      </c>
      <c r="G1901" s="641"/>
      <c r="H1901" s="641" t="str">
        <f t="shared" ca="1" si="226"/>
        <v/>
      </c>
      <c r="I1901" s="641"/>
      <c r="J1901" s="641" t="str">
        <f t="shared" ca="1" si="227"/>
        <v/>
      </c>
      <c r="K1901" s="641"/>
      <c r="L1901" s="210"/>
      <c r="M1901" s="136" t="str">
        <f t="shared" ca="1" si="228"/>
        <v/>
      </c>
      <c r="N1901" s="641" t="str">
        <f t="shared" ca="1" si="229"/>
        <v/>
      </c>
      <c r="O1901" s="641"/>
      <c r="P1901" s="641" t="str">
        <f t="shared" ca="1" si="230"/>
        <v/>
      </c>
      <c r="Q1901" s="641"/>
      <c r="R1901" s="641" t="str">
        <f t="shared" ca="1" si="231"/>
        <v/>
      </c>
      <c r="S1901" s="641"/>
      <c r="T1901" s="641" t="str">
        <f t="shared" ca="1" si="232"/>
        <v/>
      </c>
      <c r="U1901" s="641"/>
      <c r="V1901" s="19" t="str">
        <f t="shared" ca="1" si="233"/>
        <v/>
      </c>
      <c r="W1901" s="136" t="str">
        <f t="shared" ca="1" si="234"/>
        <v/>
      </c>
      <c r="X1901" s="641" t="str">
        <f t="shared" ca="1" si="235"/>
        <v/>
      </c>
      <c r="Y1901" s="641"/>
      <c r="Z1901" s="641" t="str">
        <f t="shared" ca="1" si="236"/>
        <v/>
      </c>
      <c r="AA1901" s="641"/>
      <c r="AB1901" s="641" t="str">
        <f t="shared" ca="1" si="237"/>
        <v/>
      </c>
      <c r="AC1901" s="641"/>
      <c r="AD1901" s="641" t="str">
        <f t="shared" ca="1" si="238"/>
        <v/>
      </c>
      <c r="AE1901" s="641"/>
      <c r="AF1901" s="19" t="str">
        <f t="shared" ca="1" si="239"/>
        <v/>
      </c>
      <c r="AG1901" s="136" t="str">
        <f t="shared" ca="1" si="240"/>
        <v/>
      </c>
      <c r="AH1901" s="641" t="str">
        <f t="shared" ca="1" si="241"/>
        <v/>
      </c>
      <c r="AI1901" s="641"/>
      <c r="AJ1901" s="641" t="str">
        <f t="shared" ca="1" si="242"/>
        <v/>
      </c>
      <c r="AK1901" s="641"/>
      <c r="AL1901" s="641" t="str">
        <f t="shared" ca="1" si="243"/>
        <v/>
      </c>
      <c r="AM1901" s="641"/>
      <c r="AN1901" s="641" t="str">
        <f t="shared" ca="1" si="244"/>
        <v/>
      </c>
      <c r="AO1901" s="641"/>
      <c r="AP1901" s="19" t="str">
        <f t="shared" ca="1" si="245"/>
        <v/>
      </c>
      <c r="AQ1901" s="136" t="str">
        <f t="shared" ca="1" si="246"/>
        <v/>
      </c>
      <c r="AR1901" s="641" t="str">
        <f t="shared" ca="1" si="247"/>
        <v/>
      </c>
      <c r="AS1901" s="641"/>
      <c r="AT1901" s="641" t="str">
        <f t="shared" ca="1" si="248"/>
        <v/>
      </c>
      <c r="AU1901" s="641"/>
      <c r="AV1901" s="641" t="str">
        <f t="shared" ca="1" si="249"/>
        <v/>
      </c>
      <c r="AW1901" s="641"/>
      <c r="AX1901" s="641" t="str">
        <f t="shared" ca="1" si="250"/>
        <v/>
      </c>
      <c r="AY1901" s="641"/>
      <c r="AZ1901" s="19" t="str">
        <f t="shared" ca="1" si="251"/>
        <v/>
      </c>
      <c r="BA1901" s="136" t="str">
        <f t="shared" ca="1" si="252"/>
        <v/>
      </c>
      <c r="BB1901" s="641" t="str">
        <f t="shared" ca="1" si="253"/>
        <v/>
      </c>
      <c r="BC1901" s="641"/>
      <c r="BD1901" s="641" t="str">
        <f t="shared" ca="1" si="254"/>
        <v/>
      </c>
      <c r="BE1901" s="641"/>
      <c r="BF1901" s="641" t="str">
        <f t="shared" ca="1" si="255"/>
        <v/>
      </c>
      <c r="BG1901" s="641"/>
      <c r="BH1901" s="641" t="str">
        <f t="shared" ca="1" si="256"/>
        <v/>
      </c>
      <c r="BI1901" s="641"/>
      <c r="BJ1901" s="19" t="str">
        <f t="shared" ca="1" si="257"/>
        <v/>
      </c>
      <c r="BK1901" s="136" t="str">
        <f t="shared" ca="1" si="258"/>
        <v/>
      </c>
      <c r="BL1901" s="641" t="str">
        <f t="shared" ca="1" si="259"/>
        <v/>
      </c>
      <c r="BM1901" s="641"/>
      <c r="BN1901" s="641" t="str">
        <f t="shared" ca="1" si="260"/>
        <v/>
      </c>
      <c r="BO1901" s="641"/>
      <c r="BP1901" s="641" t="str">
        <f t="shared" ca="1" si="261"/>
        <v/>
      </c>
      <c r="BQ1901" s="641"/>
      <c r="BR1901" s="641" t="str">
        <f t="shared" ca="1" si="223"/>
        <v/>
      </c>
      <c r="BS1901" s="641"/>
      <c r="BT1901" s="19" t="str">
        <f t="shared" ca="1" si="262"/>
        <v/>
      </c>
      <c r="BU1901" s="136" t="str">
        <f t="shared" ca="1" si="263"/>
        <v/>
      </c>
      <c r="BV1901" s="641" t="str">
        <f t="shared" ca="1" si="264"/>
        <v/>
      </c>
      <c r="BW1901" s="641"/>
      <c r="BX1901" s="641" t="str">
        <f t="shared" ca="1" si="265"/>
        <v/>
      </c>
      <c r="BY1901" s="641"/>
      <c r="BZ1901" s="641" t="str">
        <f t="shared" ca="1" si="266"/>
        <v/>
      </c>
      <c r="CA1901" s="641"/>
      <c r="CB1901" s="641" t="str">
        <f t="shared" ca="1" si="267"/>
        <v/>
      </c>
      <c r="CC1901" s="641"/>
      <c r="CE1901" s="136" t="str">
        <f t="shared" ca="1" si="268"/>
        <v/>
      </c>
      <c r="CF1901" s="641" t="str">
        <f t="shared" ca="1" si="269"/>
        <v/>
      </c>
      <c r="CG1901" s="641"/>
      <c r="CH1901" s="641" t="str">
        <f t="shared" ca="1" si="270"/>
        <v/>
      </c>
      <c r="CI1901" s="641"/>
      <c r="CJ1901" s="641" t="str">
        <f t="shared" ca="1" si="271"/>
        <v/>
      </c>
      <c r="CK1901" s="641"/>
      <c r="CL1901" s="641" t="str">
        <f t="shared" ca="1" si="272"/>
        <v/>
      </c>
      <c r="CM1901" s="641"/>
      <c r="CO1901" s="136" t="str">
        <f t="shared" ca="1" si="273"/>
        <v/>
      </c>
      <c r="CP1901" s="641" t="str">
        <f t="shared" ca="1" si="274"/>
        <v/>
      </c>
      <c r="CQ1901" s="641"/>
      <c r="CR1901" s="641" t="str">
        <f t="shared" ca="1" si="275"/>
        <v/>
      </c>
      <c r="CS1901" s="641"/>
      <c r="CT1901" s="641" t="str">
        <f t="shared" ca="1" si="276"/>
        <v/>
      </c>
      <c r="CU1901" s="641"/>
      <c r="CV1901" s="641" t="str">
        <f t="shared" ca="1" si="277"/>
        <v/>
      </c>
      <c r="CW1901" s="641"/>
      <c r="CY1901" s="136" t="str">
        <f t="shared" ca="1" si="278"/>
        <v/>
      </c>
      <c r="CZ1901" s="641" t="str">
        <f t="shared" ca="1" si="279"/>
        <v/>
      </c>
      <c r="DA1901" s="641"/>
      <c r="DB1901" s="641" t="str">
        <f t="shared" ca="1" si="280"/>
        <v/>
      </c>
      <c r="DC1901" s="641"/>
      <c r="DD1901" s="641" t="str">
        <f t="shared" ca="1" si="281"/>
        <v/>
      </c>
      <c r="DE1901" s="641"/>
      <c r="DF1901" s="641" t="str">
        <f t="shared" ca="1" si="282"/>
        <v/>
      </c>
      <c r="DG1901" s="641"/>
      <c r="DI1901" s="136" t="str">
        <f t="shared" ca="1" si="283"/>
        <v/>
      </c>
      <c r="DJ1901" s="641" t="str">
        <f t="shared" ca="1" si="284"/>
        <v/>
      </c>
      <c r="DK1901" s="641"/>
      <c r="DL1901" s="641" t="str">
        <f t="shared" ca="1" si="285"/>
        <v/>
      </c>
      <c r="DM1901" s="641"/>
      <c r="DN1901" s="641" t="str">
        <f t="shared" ca="1" si="286"/>
        <v/>
      </c>
      <c r="DO1901" s="641"/>
      <c r="DP1901" s="641" t="str">
        <f t="shared" ca="1" si="287"/>
        <v/>
      </c>
      <c r="DQ1901" s="641"/>
      <c r="DS1901" s="136" t="str">
        <f t="shared" ca="1" si="288"/>
        <v/>
      </c>
      <c r="DT1901" s="641" t="str">
        <f t="shared" ca="1" si="289"/>
        <v/>
      </c>
      <c r="DU1901" s="641"/>
      <c r="DV1901" s="641" t="str">
        <f t="shared" ca="1" si="290"/>
        <v/>
      </c>
      <c r="DW1901" s="641"/>
      <c r="DX1901" s="641" t="str">
        <f t="shared" ca="1" si="291"/>
        <v/>
      </c>
      <c r="DY1901" s="641"/>
      <c r="DZ1901" s="641" t="str">
        <f t="shared" ca="1" si="292"/>
        <v/>
      </c>
      <c r="EA1901" s="641"/>
      <c r="EC1901" s="136" t="str">
        <f t="shared" ca="1" si="293"/>
        <v/>
      </c>
      <c r="ED1901" s="641" t="str">
        <f t="shared" ca="1" si="294"/>
        <v/>
      </c>
      <c r="EE1901" s="641"/>
      <c r="EF1901" s="641" t="str">
        <f t="shared" ca="1" si="295"/>
        <v/>
      </c>
      <c r="EG1901" s="641"/>
      <c r="EH1901" s="641" t="str">
        <f t="shared" ca="1" si="296"/>
        <v/>
      </c>
      <c r="EI1901" s="641"/>
      <c r="EJ1901" s="641" t="str">
        <f t="shared" ca="1" si="297"/>
        <v/>
      </c>
      <c r="EK1901" s="641"/>
      <c r="EM1901" s="136" t="str">
        <f t="shared" ca="1" si="298"/>
        <v/>
      </c>
      <c r="EN1901" s="641" t="str">
        <f t="shared" ca="1" si="299"/>
        <v/>
      </c>
      <c r="EO1901" s="641"/>
      <c r="EP1901" s="641" t="str">
        <f t="shared" ca="1" si="300"/>
        <v/>
      </c>
      <c r="EQ1901" s="641"/>
      <c r="ER1901" s="641" t="str">
        <f t="shared" ca="1" si="301"/>
        <v/>
      </c>
      <c r="ES1901" s="641"/>
      <c r="ET1901" s="641" t="str">
        <f t="shared" ca="1" si="302"/>
        <v/>
      </c>
      <c r="EU1901" s="641"/>
      <c r="EW1901" s="136" t="str">
        <f t="shared" ca="1" si="303"/>
        <v/>
      </c>
      <c r="EX1901" s="641" t="str">
        <f t="shared" ca="1" si="304"/>
        <v/>
      </c>
      <c r="EY1901" s="641"/>
      <c r="EZ1901" s="641" t="str">
        <f t="shared" ca="1" si="305"/>
        <v/>
      </c>
      <c r="FA1901" s="641"/>
      <c r="FB1901" s="641" t="str">
        <f t="shared" ca="1" si="306"/>
        <v/>
      </c>
      <c r="FC1901" s="641"/>
      <c r="FD1901" s="641" t="str">
        <f t="shared" ca="1" si="307"/>
        <v/>
      </c>
      <c r="FE1901" s="641"/>
      <c r="FG1901" s="136" t="str">
        <f t="shared" ca="1" si="308"/>
        <v/>
      </c>
      <c r="FH1901" s="641" t="str">
        <f t="shared" ca="1" si="309"/>
        <v/>
      </c>
      <c r="FI1901" s="641"/>
      <c r="FJ1901" s="641" t="str">
        <f t="shared" ca="1" si="310"/>
        <v/>
      </c>
      <c r="FK1901" s="641"/>
      <c r="FL1901" s="641" t="str">
        <f t="shared" ca="1" si="311"/>
        <v/>
      </c>
      <c r="FM1901" s="641"/>
      <c r="FN1901" s="641" t="str">
        <f t="shared" ca="1" si="312"/>
        <v/>
      </c>
      <c r="FO1901" s="641"/>
    </row>
    <row r="1902" spans="1:171" hidden="1">
      <c r="A1902" s="19">
        <v>93</v>
      </c>
      <c r="B1902" s="19" t="str">
        <f ca="1">IF(ISERROR(INDEX(WS,ROWS($A$1810:$A1902))),"",MID(INDEX(WS,ROWS($A$1810:$A1902)), FIND("]",INDEX(WS,ROWS($A$1810:$A1902)))+1,32))&amp;T(NOW())</f>
        <v/>
      </c>
      <c r="C1902" s="136" t="str">
        <f t="shared" ca="1" si="222"/>
        <v/>
      </c>
      <c r="D1902" s="641" t="str">
        <f t="shared" ca="1" si="224"/>
        <v/>
      </c>
      <c r="E1902" s="641"/>
      <c r="F1902" s="641" t="str">
        <f t="shared" ca="1" si="225"/>
        <v/>
      </c>
      <c r="G1902" s="641"/>
      <c r="H1902" s="641" t="str">
        <f t="shared" ca="1" si="226"/>
        <v/>
      </c>
      <c r="I1902" s="641"/>
      <c r="J1902" s="641" t="str">
        <f t="shared" ca="1" si="227"/>
        <v/>
      </c>
      <c r="K1902" s="641"/>
      <c r="L1902" s="210"/>
      <c r="M1902" s="136" t="str">
        <f t="shared" ca="1" si="228"/>
        <v/>
      </c>
      <c r="N1902" s="641" t="str">
        <f t="shared" ca="1" si="229"/>
        <v/>
      </c>
      <c r="O1902" s="641"/>
      <c r="P1902" s="641" t="str">
        <f t="shared" ca="1" si="230"/>
        <v/>
      </c>
      <c r="Q1902" s="641"/>
      <c r="R1902" s="641" t="str">
        <f t="shared" ca="1" si="231"/>
        <v/>
      </c>
      <c r="S1902" s="641"/>
      <c r="T1902" s="641" t="str">
        <f t="shared" ca="1" si="232"/>
        <v/>
      </c>
      <c r="U1902" s="641"/>
      <c r="V1902" s="19" t="str">
        <f t="shared" ca="1" si="233"/>
        <v/>
      </c>
      <c r="W1902" s="136" t="str">
        <f t="shared" ca="1" si="234"/>
        <v/>
      </c>
      <c r="X1902" s="641" t="str">
        <f t="shared" ca="1" si="235"/>
        <v/>
      </c>
      <c r="Y1902" s="641"/>
      <c r="Z1902" s="641" t="str">
        <f t="shared" ca="1" si="236"/>
        <v/>
      </c>
      <c r="AA1902" s="641"/>
      <c r="AB1902" s="641" t="str">
        <f t="shared" ca="1" si="237"/>
        <v/>
      </c>
      <c r="AC1902" s="641"/>
      <c r="AD1902" s="641" t="str">
        <f t="shared" ca="1" si="238"/>
        <v/>
      </c>
      <c r="AE1902" s="641"/>
      <c r="AF1902" s="19" t="str">
        <f t="shared" ca="1" si="239"/>
        <v/>
      </c>
      <c r="AG1902" s="136" t="str">
        <f t="shared" ca="1" si="240"/>
        <v/>
      </c>
      <c r="AH1902" s="641" t="str">
        <f t="shared" ca="1" si="241"/>
        <v/>
      </c>
      <c r="AI1902" s="641"/>
      <c r="AJ1902" s="641" t="str">
        <f t="shared" ca="1" si="242"/>
        <v/>
      </c>
      <c r="AK1902" s="641"/>
      <c r="AL1902" s="641" t="str">
        <f t="shared" ca="1" si="243"/>
        <v/>
      </c>
      <c r="AM1902" s="641"/>
      <c r="AN1902" s="641" t="str">
        <f t="shared" ca="1" si="244"/>
        <v/>
      </c>
      <c r="AO1902" s="641"/>
      <c r="AP1902" s="19" t="str">
        <f t="shared" ca="1" si="245"/>
        <v/>
      </c>
      <c r="AQ1902" s="136" t="str">
        <f t="shared" ca="1" si="246"/>
        <v/>
      </c>
      <c r="AR1902" s="641" t="str">
        <f t="shared" ca="1" si="247"/>
        <v/>
      </c>
      <c r="AS1902" s="641"/>
      <c r="AT1902" s="641" t="str">
        <f t="shared" ca="1" si="248"/>
        <v/>
      </c>
      <c r="AU1902" s="641"/>
      <c r="AV1902" s="641" t="str">
        <f t="shared" ca="1" si="249"/>
        <v/>
      </c>
      <c r="AW1902" s="641"/>
      <c r="AX1902" s="641" t="str">
        <f t="shared" ca="1" si="250"/>
        <v/>
      </c>
      <c r="AY1902" s="641"/>
      <c r="AZ1902" s="19" t="str">
        <f t="shared" ca="1" si="251"/>
        <v/>
      </c>
      <c r="BA1902" s="136" t="str">
        <f t="shared" ca="1" si="252"/>
        <v/>
      </c>
      <c r="BB1902" s="641" t="str">
        <f t="shared" ca="1" si="253"/>
        <v/>
      </c>
      <c r="BC1902" s="641"/>
      <c r="BD1902" s="641" t="str">
        <f t="shared" ca="1" si="254"/>
        <v/>
      </c>
      <c r="BE1902" s="641"/>
      <c r="BF1902" s="641" t="str">
        <f t="shared" ca="1" si="255"/>
        <v/>
      </c>
      <c r="BG1902" s="641"/>
      <c r="BH1902" s="641" t="str">
        <f t="shared" ca="1" si="256"/>
        <v/>
      </c>
      <c r="BI1902" s="641"/>
      <c r="BJ1902" s="19" t="str">
        <f t="shared" ca="1" si="257"/>
        <v/>
      </c>
      <c r="BK1902" s="136" t="str">
        <f t="shared" ca="1" si="258"/>
        <v/>
      </c>
      <c r="BL1902" s="641" t="str">
        <f t="shared" ca="1" si="259"/>
        <v/>
      </c>
      <c r="BM1902" s="641"/>
      <c r="BN1902" s="641" t="str">
        <f t="shared" ca="1" si="260"/>
        <v/>
      </c>
      <c r="BO1902" s="641"/>
      <c r="BP1902" s="641" t="str">
        <f t="shared" ca="1" si="261"/>
        <v/>
      </c>
      <c r="BQ1902" s="641"/>
      <c r="BR1902" s="641" t="str">
        <f t="shared" ca="1" si="223"/>
        <v/>
      </c>
      <c r="BS1902" s="641"/>
      <c r="BT1902" s="19" t="str">
        <f t="shared" ca="1" si="262"/>
        <v/>
      </c>
      <c r="BU1902" s="136" t="str">
        <f t="shared" ca="1" si="263"/>
        <v/>
      </c>
      <c r="BV1902" s="641" t="str">
        <f t="shared" ca="1" si="264"/>
        <v/>
      </c>
      <c r="BW1902" s="641"/>
      <c r="BX1902" s="641" t="str">
        <f t="shared" ca="1" si="265"/>
        <v/>
      </c>
      <c r="BY1902" s="641"/>
      <c r="BZ1902" s="641" t="str">
        <f t="shared" ca="1" si="266"/>
        <v/>
      </c>
      <c r="CA1902" s="641"/>
      <c r="CB1902" s="641" t="str">
        <f t="shared" ca="1" si="267"/>
        <v/>
      </c>
      <c r="CC1902" s="641"/>
      <c r="CE1902" s="136" t="str">
        <f t="shared" ca="1" si="268"/>
        <v/>
      </c>
      <c r="CF1902" s="641" t="str">
        <f t="shared" ca="1" si="269"/>
        <v/>
      </c>
      <c r="CG1902" s="641"/>
      <c r="CH1902" s="641" t="str">
        <f t="shared" ca="1" si="270"/>
        <v/>
      </c>
      <c r="CI1902" s="641"/>
      <c r="CJ1902" s="641" t="str">
        <f t="shared" ca="1" si="271"/>
        <v/>
      </c>
      <c r="CK1902" s="641"/>
      <c r="CL1902" s="641" t="str">
        <f t="shared" ca="1" si="272"/>
        <v/>
      </c>
      <c r="CM1902" s="641"/>
      <c r="CO1902" s="136" t="str">
        <f t="shared" ca="1" si="273"/>
        <v/>
      </c>
      <c r="CP1902" s="641" t="str">
        <f t="shared" ca="1" si="274"/>
        <v/>
      </c>
      <c r="CQ1902" s="641"/>
      <c r="CR1902" s="641" t="str">
        <f t="shared" ca="1" si="275"/>
        <v/>
      </c>
      <c r="CS1902" s="641"/>
      <c r="CT1902" s="641" t="str">
        <f t="shared" ca="1" si="276"/>
        <v/>
      </c>
      <c r="CU1902" s="641"/>
      <c r="CV1902" s="641" t="str">
        <f t="shared" ca="1" si="277"/>
        <v/>
      </c>
      <c r="CW1902" s="641"/>
      <c r="CY1902" s="136" t="str">
        <f t="shared" ca="1" si="278"/>
        <v/>
      </c>
      <c r="CZ1902" s="641" t="str">
        <f t="shared" ca="1" si="279"/>
        <v/>
      </c>
      <c r="DA1902" s="641"/>
      <c r="DB1902" s="641" t="str">
        <f t="shared" ca="1" si="280"/>
        <v/>
      </c>
      <c r="DC1902" s="641"/>
      <c r="DD1902" s="641" t="str">
        <f t="shared" ca="1" si="281"/>
        <v/>
      </c>
      <c r="DE1902" s="641"/>
      <c r="DF1902" s="641" t="str">
        <f t="shared" ca="1" si="282"/>
        <v/>
      </c>
      <c r="DG1902" s="641"/>
      <c r="DI1902" s="136" t="str">
        <f t="shared" ca="1" si="283"/>
        <v/>
      </c>
      <c r="DJ1902" s="641" t="str">
        <f t="shared" ca="1" si="284"/>
        <v/>
      </c>
      <c r="DK1902" s="641"/>
      <c r="DL1902" s="641" t="str">
        <f t="shared" ca="1" si="285"/>
        <v/>
      </c>
      <c r="DM1902" s="641"/>
      <c r="DN1902" s="641" t="str">
        <f t="shared" ca="1" si="286"/>
        <v/>
      </c>
      <c r="DO1902" s="641"/>
      <c r="DP1902" s="641" t="str">
        <f t="shared" ca="1" si="287"/>
        <v/>
      </c>
      <c r="DQ1902" s="641"/>
      <c r="DS1902" s="136" t="str">
        <f t="shared" ca="1" si="288"/>
        <v/>
      </c>
      <c r="DT1902" s="641" t="str">
        <f t="shared" ca="1" si="289"/>
        <v/>
      </c>
      <c r="DU1902" s="641"/>
      <c r="DV1902" s="641" t="str">
        <f t="shared" ca="1" si="290"/>
        <v/>
      </c>
      <c r="DW1902" s="641"/>
      <c r="DX1902" s="641" t="str">
        <f t="shared" ca="1" si="291"/>
        <v/>
      </c>
      <c r="DY1902" s="641"/>
      <c r="DZ1902" s="641" t="str">
        <f t="shared" ca="1" si="292"/>
        <v/>
      </c>
      <c r="EA1902" s="641"/>
      <c r="EC1902" s="136" t="str">
        <f t="shared" ca="1" si="293"/>
        <v/>
      </c>
      <c r="ED1902" s="641" t="str">
        <f t="shared" ca="1" si="294"/>
        <v/>
      </c>
      <c r="EE1902" s="641"/>
      <c r="EF1902" s="641" t="str">
        <f t="shared" ca="1" si="295"/>
        <v/>
      </c>
      <c r="EG1902" s="641"/>
      <c r="EH1902" s="641" t="str">
        <f t="shared" ca="1" si="296"/>
        <v/>
      </c>
      <c r="EI1902" s="641"/>
      <c r="EJ1902" s="641" t="str">
        <f t="shared" ca="1" si="297"/>
        <v/>
      </c>
      <c r="EK1902" s="641"/>
      <c r="EM1902" s="136" t="str">
        <f t="shared" ca="1" si="298"/>
        <v/>
      </c>
      <c r="EN1902" s="641" t="str">
        <f t="shared" ca="1" si="299"/>
        <v/>
      </c>
      <c r="EO1902" s="641"/>
      <c r="EP1902" s="641" t="str">
        <f t="shared" ca="1" si="300"/>
        <v/>
      </c>
      <c r="EQ1902" s="641"/>
      <c r="ER1902" s="641" t="str">
        <f t="shared" ca="1" si="301"/>
        <v/>
      </c>
      <c r="ES1902" s="641"/>
      <c r="ET1902" s="641" t="str">
        <f t="shared" ca="1" si="302"/>
        <v/>
      </c>
      <c r="EU1902" s="641"/>
      <c r="EW1902" s="136" t="str">
        <f t="shared" ca="1" si="303"/>
        <v/>
      </c>
      <c r="EX1902" s="641" t="str">
        <f t="shared" ca="1" si="304"/>
        <v/>
      </c>
      <c r="EY1902" s="641"/>
      <c r="EZ1902" s="641" t="str">
        <f t="shared" ca="1" si="305"/>
        <v/>
      </c>
      <c r="FA1902" s="641"/>
      <c r="FB1902" s="641" t="str">
        <f t="shared" ca="1" si="306"/>
        <v/>
      </c>
      <c r="FC1902" s="641"/>
      <c r="FD1902" s="641" t="str">
        <f t="shared" ca="1" si="307"/>
        <v/>
      </c>
      <c r="FE1902" s="641"/>
      <c r="FG1902" s="136" t="str">
        <f t="shared" ca="1" si="308"/>
        <v/>
      </c>
      <c r="FH1902" s="641" t="str">
        <f t="shared" ca="1" si="309"/>
        <v/>
      </c>
      <c r="FI1902" s="641"/>
      <c r="FJ1902" s="641" t="str">
        <f t="shared" ca="1" si="310"/>
        <v/>
      </c>
      <c r="FK1902" s="641"/>
      <c r="FL1902" s="641" t="str">
        <f t="shared" ca="1" si="311"/>
        <v/>
      </c>
      <c r="FM1902" s="641"/>
      <c r="FN1902" s="641" t="str">
        <f t="shared" ca="1" si="312"/>
        <v/>
      </c>
      <c r="FO1902" s="641"/>
    </row>
    <row r="1903" spans="1:171" hidden="1">
      <c r="A1903" s="19">
        <v>94</v>
      </c>
      <c r="B1903" s="19" t="str">
        <f ca="1">IF(ISERROR(INDEX(WS,ROWS($A$1810:$A1903))),"",MID(INDEX(WS,ROWS($A$1810:$A1903)), FIND("]",INDEX(WS,ROWS($A$1810:$A1903)))+1,32))&amp;T(NOW())</f>
        <v/>
      </c>
      <c r="C1903" s="136" t="str">
        <f t="shared" ca="1" si="222"/>
        <v/>
      </c>
      <c r="D1903" s="641" t="str">
        <f t="shared" ca="1" si="224"/>
        <v/>
      </c>
      <c r="E1903" s="641"/>
      <c r="F1903" s="641" t="str">
        <f t="shared" ca="1" si="225"/>
        <v/>
      </c>
      <c r="G1903" s="641"/>
      <c r="H1903" s="641" t="str">
        <f t="shared" ca="1" si="226"/>
        <v/>
      </c>
      <c r="I1903" s="641"/>
      <c r="J1903" s="641" t="str">
        <f t="shared" ca="1" si="227"/>
        <v/>
      </c>
      <c r="K1903" s="641"/>
      <c r="L1903" s="210"/>
      <c r="M1903" s="136" t="str">
        <f t="shared" ca="1" si="228"/>
        <v/>
      </c>
      <c r="N1903" s="641" t="str">
        <f t="shared" ca="1" si="229"/>
        <v/>
      </c>
      <c r="O1903" s="641"/>
      <c r="P1903" s="641" t="str">
        <f t="shared" ca="1" si="230"/>
        <v/>
      </c>
      <c r="Q1903" s="641"/>
      <c r="R1903" s="641" t="str">
        <f t="shared" ca="1" si="231"/>
        <v/>
      </c>
      <c r="S1903" s="641"/>
      <c r="T1903" s="641" t="str">
        <f t="shared" ca="1" si="232"/>
        <v/>
      </c>
      <c r="U1903" s="641"/>
      <c r="V1903" s="19" t="str">
        <f t="shared" ca="1" si="233"/>
        <v/>
      </c>
      <c r="W1903" s="136" t="str">
        <f t="shared" ca="1" si="234"/>
        <v/>
      </c>
      <c r="X1903" s="641" t="str">
        <f t="shared" ca="1" si="235"/>
        <v/>
      </c>
      <c r="Y1903" s="641"/>
      <c r="Z1903" s="641" t="str">
        <f t="shared" ca="1" si="236"/>
        <v/>
      </c>
      <c r="AA1903" s="641"/>
      <c r="AB1903" s="641" t="str">
        <f t="shared" ca="1" si="237"/>
        <v/>
      </c>
      <c r="AC1903" s="641"/>
      <c r="AD1903" s="641" t="str">
        <f t="shared" ca="1" si="238"/>
        <v/>
      </c>
      <c r="AE1903" s="641"/>
      <c r="AF1903" s="19" t="str">
        <f t="shared" ca="1" si="239"/>
        <v/>
      </c>
      <c r="AG1903" s="136" t="str">
        <f t="shared" ca="1" si="240"/>
        <v/>
      </c>
      <c r="AH1903" s="641" t="str">
        <f t="shared" ca="1" si="241"/>
        <v/>
      </c>
      <c r="AI1903" s="641"/>
      <c r="AJ1903" s="641" t="str">
        <f t="shared" ca="1" si="242"/>
        <v/>
      </c>
      <c r="AK1903" s="641"/>
      <c r="AL1903" s="641" t="str">
        <f t="shared" ca="1" si="243"/>
        <v/>
      </c>
      <c r="AM1903" s="641"/>
      <c r="AN1903" s="641" t="str">
        <f t="shared" ca="1" si="244"/>
        <v/>
      </c>
      <c r="AO1903" s="641"/>
      <c r="AP1903" s="19" t="str">
        <f t="shared" ca="1" si="245"/>
        <v/>
      </c>
      <c r="AQ1903" s="136" t="str">
        <f t="shared" ca="1" si="246"/>
        <v/>
      </c>
      <c r="AR1903" s="641" t="str">
        <f t="shared" ca="1" si="247"/>
        <v/>
      </c>
      <c r="AS1903" s="641"/>
      <c r="AT1903" s="641" t="str">
        <f t="shared" ca="1" si="248"/>
        <v/>
      </c>
      <c r="AU1903" s="641"/>
      <c r="AV1903" s="641" t="str">
        <f t="shared" ca="1" si="249"/>
        <v/>
      </c>
      <c r="AW1903" s="641"/>
      <c r="AX1903" s="641" t="str">
        <f t="shared" ca="1" si="250"/>
        <v/>
      </c>
      <c r="AY1903" s="641"/>
      <c r="AZ1903" s="19" t="str">
        <f t="shared" ca="1" si="251"/>
        <v/>
      </c>
      <c r="BA1903" s="136" t="str">
        <f t="shared" ca="1" si="252"/>
        <v/>
      </c>
      <c r="BB1903" s="641" t="str">
        <f t="shared" ca="1" si="253"/>
        <v/>
      </c>
      <c r="BC1903" s="641"/>
      <c r="BD1903" s="641" t="str">
        <f t="shared" ca="1" si="254"/>
        <v/>
      </c>
      <c r="BE1903" s="641"/>
      <c r="BF1903" s="641" t="str">
        <f t="shared" ca="1" si="255"/>
        <v/>
      </c>
      <c r="BG1903" s="641"/>
      <c r="BH1903" s="641" t="str">
        <f t="shared" ca="1" si="256"/>
        <v/>
      </c>
      <c r="BI1903" s="641"/>
      <c r="BJ1903" s="19" t="str">
        <f t="shared" ca="1" si="257"/>
        <v/>
      </c>
      <c r="BK1903" s="136" t="str">
        <f t="shared" ca="1" si="258"/>
        <v/>
      </c>
      <c r="BL1903" s="641" t="str">
        <f t="shared" ca="1" si="259"/>
        <v/>
      </c>
      <c r="BM1903" s="641"/>
      <c r="BN1903" s="641" t="str">
        <f t="shared" ca="1" si="260"/>
        <v/>
      </c>
      <c r="BO1903" s="641"/>
      <c r="BP1903" s="641" t="str">
        <f t="shared" ca="1" si="261"/>
        <v/>
      </c>
      <c r="BQ1903" s="641"/>
      <c r="BR1903" s="641" t="str">
        <f t="shared" ca="1" si="223"/>
        <v/>
      </c>
      <c r="BS1903" s="641"/>
      <c r="BT1903" s="19" t="str">
        <f t="shared" ca="1" si="262"/>
        <v/>
      </c>
      <c r="BU1903" s="136" t="str">
        <f t="shared" ca="1" si="263"/>
        <v/>
      </c>
      <c r="BV1903" s="641" t="str">
        <f t="shared" ca="1" si="264"/>
        <v/>
      </c>
      <c r="BW1903" s="641"/>
      <c r="BX1903" s="641" t="str">
        <f t="shared" ca="1" si="265"/>
        <v/>
      </c>
      <c r="BY1903" s="641"/>
      <c r="BZ1903" s="641" t="str">
        <f t="shared" ca="1" si="266"/>
        <v/>
      </c>
      <c r="CA1903" s="641"/>
      <c r="CB1903" s="641" t="str">
        <f t="shared" ca="1" si="267"/>
        <v/>
      </c>
      <c r="CC1903" s="641"/>
      <c r="CE1903" s="136" t="str">
        <f t="shared" ca="1" si="268"/>
        <v/>
      </c>
      <c r="CF1903" s="641" t="str">
        <f t="shared" ca="1" si="269"/>
        <v/>
      </c>
      <c r="CG1903" s="641"/>
      <c r="CH1903" s="641" t="str">
        <f t="shared" ca="1" si="270"/>
        <v/>
      </c>
      <c r="CI1903" s="641"/>
      <c r="CJ1903" s="641" t="str">
        <f t="shared" ca="1" si="271"/>
        <v/>
      </c>
      <c r="CK1903" s="641"/>
      <c r="CL1903" s="641" t="str">
        <f t="shared" ca="1" si="272"/>
        <v/>
      </c>
      <c r="CM1903" s="641"/>
      <c r="CO1903" s="136" t="str">
        <f t="shared" ca="1" si="273"/>
        <v/>
      </c>
      <c r="CP1903" s="641" t="str">
        <f t="shared" ca="1" si="274"/>
        <v/>
      </c>
      <c r="CQ1903" s="641"/>
      <c r="CR1903" s="641" t="str">
        <f t="shared" ca="1" si="275"/>
        <v/>
      </c>
      <c r="CS1903" s="641"/>
      <c r="CT1903" s="641" t="str">
        <f t="shared" ca="1" si="276"/>
        <v/>
      </c>
      <c r="CU1903" s="641"/>
      <c r="CV1903" s="641" t="str">
        <f t="shared" ca="1" si="277"/>
        <v/>
      </c>
      <c r="CW1903" s="641"/>
      <c r="CY1903" s="136" t="str">
        <f t="shared" ca="1" si="278"/>
        <v/>
      </c>
      <c r="CZ1903" s="641" t="str">
        <f t="shared" ca="1" si="279"/>
        <v/>
      </c>
      <c r="DA1903" s="641"/>
      <c r="DB1903" s="641" t="str">
        <f t="shared" ca="1" si="280"/>
        <v/>
      </c>
      <c r="DC1903" s="641"/>
      <c r="DD1903" s="641" t="str">
        <f t="shared" ca="1" si="281"/>
        <v/>
      </c>
      <c r="DE1903" s="641"/>
      <c r="DF1903" s="641" t="str">
        <f t="shared" ca="1" si="282"/>
        <v/>
      </c>
      <c r="DG1903" s="641"/>
      <c r="DI1903" s="136" t="str">
        <f t="shared" ca="1" si="283"/>
        <v/>
      </c>
      <c r="DJ1903" s="641" t="str">
        <f t="shared" ca="1" si="284"/>
        <v/>
      </c>
      <c r="DK1903" s="641"/>
      <c r="DL1903" s="641" t="str">
        <f t="shared" ca="1" si="285"/>
        <v/>
      </c>
      <c r="DM1903" s="641"/>
      <c r="DN1903" s="641" t="str">
        <f t="shared" ca="1" si="286"/>
        <v/>
      </c>
      <c r="DO1903" s="641"/>
      <c r="DP1903" s="641" t="str">
        <f t="shared" ca="1" si="287"/>
        <v/>
      </c>
      <c r="DQ1903" s="641"/>
      <c r="DS1903" s="136" t="str">
        <f t="shared" ca="1" si="288"/>
        <v/>
      </c>
      <c r="DT1903" s="641" t="str">
        <f t="shared" ca="1" si="289"/>
        <v/>
      </c>
      <c r="DU1903" s="641"/>
      <c r="DV1903" s="641" t="str">
        <f t="shared" ca="1" si="290"/>
        <v/>
      </c>
      <c r="DW1903" s="641"/>
      <c r="DX1903" s="641" t="str">
        <f t="shared" ca="1" si="291"/>
        <v/>
      </c>
      <c r="DY1903" s="641"/>
      <c r="DZ1903" s="641" t="str">
        <f t="shared" ca="1" si="292"/>
        <v/>
      </c>
      <c r="EA1903" s="641"/>
      <c r="EC1903" s="136" t="str">
        <f t="shared" ca="1" si="293"/>
        <v/>
      </c>
      <c r="ED1903" s="641" t="str">
        <f t="shared" ca="1" si="294"/>
        <v/>
      </c>
      <c r="EE1903" s="641"/>
      <c r="EF1903" s="641" t="str">
        <f t="shared" ca="1" si="295"/>
        <v/>
      </c>
      <c r="EG1903" s="641"/>
      <c r="EH1903" s="641" t="str">
        <f t="shared" ca="1" si="296"/>
        <v/>
      </c>
      <c r="EI1903" s="641"/>
      <c r="EJ1903" s="641" t="str">
        <f t="shared" ca="1" si="297"/>
        <v/>
      </c>
      <c r="EK1903" s="641"/>
      <c r="EM1903" s="136" t="str">
        <f t="shared" ca="1" si="298"/>
        <v/>
      </c>
      <c r="EN1903" s="641" t="str">
        <f t="shared" ca="1" si="299"/>
        <v/>
      </c>
      <c r="EO1903" s="641"/>
      <c r="EP1903" s="641" t="str">
        <f t="shared" ca="1" si="300"/>
        <v/>
      </c>
      <c r="EQ1903" s="641"/>
      <c r="ER1903" s="641" t="str">
        <f t="shared" ca="1" si="301"/>
        <v/>
      </c>
      <c r="ES1903" s="641"/>
      <c r="ET1903" s="641" t="str">
        <f t="shared" ca="1" si="302"/>
        <v/>
      </c>
      <c r="EU1903" s="641"/>
      <c r="EW1903" s="136" t="str">
        <f t="shared" ca="1" si="303"/>
        <v/>
      </c>
      <c r="EX1903" s="641" t="str">
        <f t="shared" ca="1" si="304"/>
        <v/>
      </c>
      <c r="EY1903" s="641"/>
      <c r="EZ1903" s="641" t="str">
        <f t="shared" ca="1" si="305"/>
        <v/>
      </c>
      <c r="FA1903" s="641"/>
      <c r="FB1903" s="641" t="str">
        <f t="shared" ca="1" si="306"/>
        <v/>
      </c>
      <c r="FC1903" s="641"/>
      <c r="FD1903" s="641" t="str">
        <f t="shared" ca="1" si="307"/>
        <v/>
      </c>
      <c r="FE1903" s="641"/>
      <c r="FG1903" s="136" t="str">
        <f t="shared" ca="1" si="308"/>
        <v/>
      </c>
      <c r="FH1903" s="641" t="str">
        <f t="shared" ca="1" si="309"/>
        <v/>
      </c>
      <c r="FI1903" s="641"/>
      <c r="FJ1903" s="641" t="str">
        <f t="shared" ca="1" si="310"/>
        <v/>
      </c>
      <c r="FK1903" s="641"/>
      <c r="FL1903" s="641" t="str">
        <f t="shared" ca="1" si="311"/>
        <v/>
      </c>
      <c r="FM1903" s="641"/>
      <c r="FN1903" s="641" t="str">
        <f t="shared" ca="1" si="312"/>
        <v/>
      </c>
      <c r="FO1903" s="641"/>
    </row>
    <row r="1904" spans="1:171" hidden="1">
      <c r="A1904" s="19">
        <v>95</v>
      </c>
      <c r="B1904" s="19" t="str">
        <f ca="1">IF(ISERROR(INDEX(WS,ROWS($A$1810:$A1904))),"",MID(INDEX(WS,ROWS($A$1810:$A1904)), FIND("]",INDEX(WS,ROWS($A$1810:$A1904)))+1,32))&amp;T(NOW())</f>
        <v/>
      </c>
      <c r="C1904" s="136" t="str">
        <f t="shared" ca="1" si="222"/>
        <v/>
      </c>
      <c r="D1904" s="641" t="str">
        <f t="shared" ca="1" si="224"/>
        <v/>
      </c>
      <c r="E1904" s="641"/>
      <c r="F1904" s="641" t="str">
        <f t="shared" ca="1" si="225"/>
        <v/>
      </c>
      <c r="G1904" s="641"/>
      <c r="H1904" s="641" t="str">
        <f t="shared" ca="1" si="226"/>
        <v/>
      </c>
      <c r="I1904" s="641"/>
      <c r="J1904" s="641" t="str">
        <f t="shared" ca="1" si="227"/>
        <v/>
      </c>
      <c r="K1904" s="641"/>
      <c r="L1904" s="210"/>
      <c r="M1904" s="136" t="str">
        <f t="shared" ca="1" si="228"/>
        <v/>
      </c>
      <c r="N1904" s="641" t="str">
        <f t="shared" ca="1" si="229"/>
        <v/>
      </c>
      <c r="O1904" s="641"/>
      <c r="P1904" s="641" t="str">
        <f t="shared" ca="1" si="230"/>
        <v/>
      </c>
      <c r="Q1904" s="641"/>
      <c r="R1904" s="641" t="str">
        <f t="shared" ca="1" si="231"/>
        <v/>
      </c>
      <c r="S1904" s="641"/>
      <c r="T1904" s="641" t="str">
        <f t="shared" ca="1" si="232"/>
        <v/>
      </c>
      <c r="U1904" s="641"/>
      <c r="V1904" s="19" t="str">
        <f t="shared" ca="1" si="233"/>
        <v/>
      </c>
      <c r="W1904" s="136" t="str">
        <f t="shared" ca="1" si="234"/>
        <v/>
      </c>
      <c r="X1904" s="641" t="str">
        <f t="shared" ca="1" si="235"/>
        <v/>
      </c>
      <c r="Y1904" s="641"/>
      <c r="Z1904" s="641" t="str">
        <f t="shared" ca="1" si="236"/>
        <v/>
      </c>
      <c r="AA1904" s="641"/>
      <c r="AB1904" s="641" t="str">
        <f t="shared" ca="1" si="237"/>
        <v/>
      </c>
      <c r="AC1904" s="641"/>
      <c r="AD1904" s="641" t="str">
        <f t="shared" ca="1" si="238"/>
        <v/>
      </c>
      <c r="AE1904" s="641"/>
      <c r="AF1904" s="19" t="str">
        <f t="shared" ca="1" si="239"/>
        <v/>
      </c>
      <c r="AG1904" s="136" t="str">
        <f t="shared" ca="1" si="240"/>
        <v/>
      </c>
      <c r="AH1904" s="641" t="str">
        <f t="shared" ca="1" si="241"/>
        <v/>
      </c>
      <c r="AI1904" s="641"/>
      <c r="AJ1904" s="641" t="str">
        <f t="shared" ca="1" si="242"/>
        <v/>
      </c>
      <c r="AK1904" s="641"/>
      <c r="AL1904" s="641" t="str">
        <f t="shared" ca="1" si="243"/>
        <v/>
      </c>
      <c r="AM1904" s="641"/>
      <c r="AN1904" s="641" t="str">
        <f t="shared" ca="1" si="244"/>
        <v/>
      </c>
      <c r="AO1904" s="641"/>
      <c r="AP1904" s="19" t="str">
        <f t="shared" ca="1" si="245"/>
        <v/>
      </c>
      <c r="AQ1904" s="136" t="str">
        <f t="shared" ca="1" si="246"/>
        <v/>
      </c>
      <c r="AR1904" s="641" t="str">
        <f t="shared" ca="1" si="247"/>
        <v/>
      </c>
      <c r="AS1904" s="641"/>
      <c r="AT1904" s="641" t="str">
        <f t="shared" ca="1" si="248"/>
        <v/>
      </c>
      <c r="AU1904" s="641"/>
      <c r="AV1904" s="641" t="str">
        <f t="shared" ca="1" si="249"/>
        <v/>
      </c>
      <c r="AW1904" s="641"/>
      <c r="AX1904" s="641" t="str">
        <f t="shared" ca="1" si="250"/>
        <v/>
      </c>
      <c r="AY1904" s="641"/>
      <c r="AZ1904" s="19" t="str">
        <f t="shared" ca="1" si="251"/>
        <v/>
      </c>
      <c r="BA1904" s="136" t="str">
        <f t="shared" ca="1" si="252"/>
        <v/>
      </c>
      <c r="BB1904" s="641" t="str">
        <f t="shared" ca="1" si="253"/>
        <v/>
      </c>
      <c r="BC1904" s="641"/>
      <c r="BD1904" s="641" t="str">
        <f t="shared" ca="1" si="254"/>
        <v/>
      </c>
      <c r="BE1904" s="641"/>
      <c r="BF1904" s="641" t="str">
        <f t="shared" ca="1" si="255"/>
        <v/>
      </c>
      <c r="BG1904" s="641"/>
      <c r="BH1904" s="641" t="str">
        <f t="shared" ca="1" si="256"/>
        <v/>
      </c>
      <c r="BI1904" s="641"/>
      <c r="BJ1904" s="19" t="str">
        <f t="shared" ca="1" si="257"/>
        <v/>
      </c>
      <c r="BK1904" s="136" t="str">
        <f t="shared" ca="1" si="258"/>
        <v/>
      </c>
      <c r="BL1904" s="641" t="str">
        <f t="shared" ca="1" si="259"/>
        <v/>
      </c>
      <c r="BM1904" s="641"/>
      <c r="BN1904" s="641" t="str">
        <f t="shared" ca="1" si="260"/>
        <v/>
      </c>
      <c r="BO1904" s="641"/>
      <c r="BP1904" s="641" t="str">
        <f t="shared" ca="1" si="261"/>
        <v/>
      </c>
      <c r="BQ1904" s="641"/>
      <c r="BR1904" s="641" t="str">
        <f t="shared" ca="1" si="223"/>
        <v/>
      </c>
      <c r="BS1904" s="641"/>
      <c r="BT1904" s="19" t="str">
        <f t="shared" ca="1" si="262"/>
        <v/>
      </c>
      <c r="BU1904" s="136" t="str">
        <f t="shared" ca="1" si="263"/>
        <v/>
      </c>
      <c r="BV1904" s="641" t="str">
        <f t="shared" ca="1" si="264"/>
        <v/>
      </c>
      <c r="BW1904" s="641"/>
      <c r="BX1904" s="641" t="str">
        <f t="shared" ca="1" si="265"/>
        <v/>
      </c>
      <c r="BY1904" s="641"/>
      <c r="BZ1904" s="641" t="str">
        <f t="shared" ca="1" si="266"/>
        <v/>
      </c>
      <c r="CA1904" s="641"/>
      <c r="CB1904" s="641" t="str">
        <f t="shared" ca="1" si="267"/>
        <v/>
      </c>
      <c r="CC1904" s="641"/>
      <c r="CE1904" s="136" t="str">
        <f t="shared" ca="1" si="268"/>
        <v/>
      </c>
      <c r="CF1904" s="641" t="str">
        <f t="shared" ca="1" si="269"/>
        <v/>
      </c>
      <c r="CG1904" s="641"/>
      <c r="CH1904" s="641" t="str">
        <f t="shared" ca="1" si="270"/>
        <v/>
      </c>
      <c r="CI1904" s="641"/>
      <c r="CJ1904" s="641" t="str">
        <f t="shared" ca="1" si="271"/>
        <v/>
      </c>
      <c r="CK1904" s="641"/>
      <c r="CL1904" s="641" t="str">
        <f t="shared" ca="1" si="272"/>
        <v/>
      </c>
      <c r="CM1904" s="641"/>
      <c r="CO1904" s="136" t="str">
        <f t="shared" ca="1" si="273"/>
        <v/>
      </c>
      <c r="CP1904" s="641" t="str">
        <f t="shared" ca="1" si="274"/>
        <v/>
      </c>
      <c r="CQ1904" s="641"/>
      <c r="CR1904" s="641" t="str">
        <f t="shared" ca="1" si="275"/>
        <v/>
      </c>
      <c r="CS1904" s="641"/>
      <c r="CT1904" s="641" t="str">
        <f t="shared" ca="1" si="276"/>
        <v/>
      </c>
      <c r="CU1904" s="641"/>
      <c r="CV1904" s="641" t="str">
        <f t="shared" ca="1" si="277"/>
        <v/>
      </c>
      <c r="CW1904" s="641"/>
      <c r="CY1904" s="136" t="str">
        <f t="shared" ca="1" si="278"/>
        <v/>
      </c>
      <c r="CZ1904" s="641" t="str">
        <f t="shared" ca="1" si="279"/>
        <v/>
      </c>
      <c r="DA1904" s="641"/>
      <c r="DB1904" s="641" t="str">
        <f t="shared" ca="1" si="280"/>
        <v/>
      </c>
      <c r="DC1904" s="641"/>
      <c r="DD1904" s="641" t="str">
        <f t="shared" ca="1" si="281"/>
        <v/>
      </c>
      <c r="DE1904" s="641"/>
      <c r="DF1904" s="641" t="str">
        <f t="shared" ca="1" si="282"/>
        <v/>
      </c>
      <c r="DG1904" s="641"/>
      <c r="DI1904" s="136" t="str">
        <f t="shared" ca="1" si="283"/>
        <v/>
      </c>
      <c r="DJ1904" s="641" t="str">
        <f t="shared" ca="1" si="284"/>
        <v/>
      </c>
      <c r="DK1904" s="641"/>
      <c r="DL1904" s="641" t="str">
        <f t="shared" ca="1" si="285"/>
        <v/>
      </c>
      <c r="DM1904" s="641"/>
      <c r="DN1904" s="641" t="str">
        <f t="shared" ca="1" si="286"/>
        <v/>
      </c>
      <c r="DO1904" s="641"/>
      <c r="DP1904" s="641" t="str">
        <f t="shared" ca="1" si="287"/>
        <v/>
      </c>
      <c r="DQ1904" s="641"/>
      <c r="DS1904" s="136" t="str">
        <f t="shared" ca="1" si="288"/>
        <v/>
      </c>
      <c r="DT1904" s="641" t="str">
        <f t="shared" ca="1" si="289"/>
        <v/>
      </c>
      <c r="DU1904" s="641"/>
      <c r="DV1904" s="641" t="str">
        <f t="shared" ca="1" si="290"/>
        <v/>
      </c>
      <c r="DW1904" s="641"/>
      <c r="DX1904" s="641" t="str">
        <f t="shared" ca="1" si="291"/>
        <v/>
      </c>
      <c r="DY1904" s="641"/>
      <c r="DZ1904" s="641" t="str">
        <f t="shared" ca="1" si="292"/>
        <v/>
      </c>
      <c r="EA1904" s="641"/>
      <c r="EC1904" s="136" t="str">
        <f t="shared" ca="1" si="293"/>
        <v/>
      </c>
      <c r="ED1904" s="641" t="str">
        <f t="shared" ca="1" si="294"/>
        <v/>
      </c>
      <c r="EE1904" s="641"/>
      <c r="EF1904" s="641" t="str">
        <f t="shared" ca="1" si="295"/>
        <v/>
      </c>
      <c r="EG1904" s="641"/>
      <c r="EH1904" s="641" t="str">
        <f t="shared" ca="1" si="296"/>
        <v/>
      </c>
      <c r="EI1904" s="641"/>
      <c r="EJ1904" s="641" t="str">
        <f t="shared" ca="1" si="297"/>
        <v/>
      </c>
      <c r="EK1904" s="641"/>
      <c r="EM1904" s="136" t="str">
        <f t="shared" ca="1" si="298"/>
        <v/>
      </c>
      <c r="EN1904" s="641" t="str">
        <f t="shared" ca="1" si="299"/>
        <v/>
      </c>
      <c r="EO1904" s="641"/>
      <c r="EP1904" s="641" t="str">
        <f t="shared" ca="1" si="300"/>
        <v/>
      </c>
      <c r="EQ1904" s="641"/>
      <c r="ER1904" s="641" t="str">
        <f t="shared" ca="1" si="301"/>
        <v/>
      </c>
      <c r="ES1904" s="641"/>
      <c r="ET1904" s="641" t="str">
        <f t="shared" ca="1" si="302"/>
        <v/>
      </c>
      <c r="EU1904" s="641"/>
      <c r="EW1904" s="136" t="str">
        <f t="shared" ca="1" si="303"/>
        <v/>
      </c>
      <c r="EX1904" s="641" t="str">
        <f t="shared" ca="1" si="304"/>
        <v/>
      </c>
      <c r="EY1904" s="641"/>
      <c r="EZ1904" s="641" t="str">
        <f t="shared" ca="1" si="305"/>
        <v/>
      </c>
      <c r="FA1904" s="641"/>
      <c r="FB1904" s="641" t="str">
        <f t="shared" ca="1" si="306"/>
        <v/>
      </c>
      <c r="FC1904" s="641"/>
      <c r="FD1904" s="641" t="str">
        <f t="shared" ca="1" si="307"/>
        <v/>
      </c>
      <c r="FE1904" s="641"/>
      <c r="FG1904" s="136" t="str">
        <f t="shared" ca="1" si="308"/>
        <v/>
      </c>
      <c r="FH1904" s="641" t="str">
        <f t="shared" ca="1" si="309"/>
        <v/>
      </c>
      <c r="FI1904" s="641"/>
      <c r="FJ1904" s="641" t="str">
        <f t="shared" ca="1" si="310"/>
        <v/>
      </c>
      <c r="FK1904" s="641"/>
      <c r="FL1904" s="641" t="str">
        <f t="shared" ca="1" si="311"/>
        <v/>
      </c>
      <c r="FM1904" s="641"/>
      <c r="FN1904" s="641" t="str">
        <f t="shared" ca="1" si="312"/>
        <v/>
      </c>
      <c r="FO1904" s="641"/>
    </row>
    <row r="1905" spans="1:171" hidden="1">
      <c r="A1905" s="19">
        <v>96</v>
      </c>
      <c r="B1905" s="19" t="str">
        <f ca="1">IF(ISERROR(INDEX(WS,ROWS($A$1810:$A1905))),"",MID(INDEX(WS,ROWS($A$1810:$A1905)), FIND("]",INDEX(WS,ROWS($A$1810:$A1905)))+1,32))&amp;T(NOW())</f>
        <v/>
      </c>
      <c r="C1905" s="136" t="str">
        <f t="shared" ca="1" si="222"/>
        <v/>
      </c>
      <c r="D1905" s="641" t="str">
        <f t="shared" ca="1" si="224"/>
        <v/>
      </c>
      <c r="E1905" s="641"/>
      <c r="F1905" s="641" t="str">
        <f t="shared" ca="1" si="225"/>
        <v/>
      </c>
      <c r="G1905" s="641"/>
      <c r="H1905" s="641" t="str">
        <f t="shared" ca="1" si="226"/>
        <v/>
      </c>
      <c r="I1905" s="641"/>
      <c r="J1905" s="641" t="str">
        <f t="shared" ca="1" si="227"/>
        <v/>
      </c>
      <c r="K1905" s="641"/>
      <c r="L1905" s="210"/>
      <c r="M1905" s="136" t="str">
        <f t="shared" ca="1" si="228"/>
        <v/>
      </c>
      <c r="N1905" s="641" t="str">
        <f t="shared" ca="1" si="229"/>
        <v/>
      </c>
      <c r="O1905" s="641"/>
      <c r="P1905" s="641" t="str">
        <f t="shared" ca="1" si="230"/>
        <v/>
      </c>
      <c r="Q1905" s="641"/>
      <c r="R1905" s="641" t="str">
        <f t="shared" ca="1" si="231"/>
        <v/>
      </c>
      <c r="S1905" s="641"/>
      <c r="T1905" s="641" t="str">
        <f t="shared" ca="1" si="232"/>
        <v/>
      </c>
      <c r="U1905" s="641"/>
      <c r="V1905" s="19" t="str">
        <f t="shared" ca="1" si="233"/>
        <v/>
      </c>
      <c r="W1905" s="136" t="str">
        <f t="shared" ca="1" si="234"/>
        <v/>
      </c>
      <c r="X1905" s="641" t="str">
        <f t="shared" ca="1" si="235"/>
        <v/>
      </c>
      <c r="Y1905" s="641"/>
      <c r="Z1905" s="641" t="str">
        <f t="shared" ca="1" si="236"/>
        <v/>
      </c>
      <c r="AA1905" s="641"/>
      <c r="AB1905" s="641" t="str">
        <f t="shared" ca="1" si="237"/>
        <v/>
      </c>
      <c r="AC1905" s="641"/>
      <c r="AD1905" s="641" t="str">
        <f t="shared" ca="1" si="238"/>
        <v/>
      </c>
      <c r="AE1905" s="641"/>
      <c r="AF1905" s="19" t="str">
        <f t="shared" ca="1" si="239"/>
        <v/>
      </c>
      <c r="AG1905" s="136" t="str">
        <f t="shared" ca="1" si="240"/>
        <v/>
      </c>
      <c r="AH1905" s="641" t="str">
        <f t="shared" ca="1" si="241"/>
        <v/>
      </c>
      <c r="AI1905" s="641"/>
      <c r="AJ1905" s="641" t="str">
        <f t="shared" ca="1" si="242"/>
        <v/>
      </c>
      <c r="AK1905" s="641"/>
      <c r="AL1905" s="641" t="str">
        <f t="shared" ca="1" si="243"/>
        <v/>
      </c>
      <c r="AM1905" s="641"/>
      <c r="AN1905" s="641" t="str">
        <f t="shared" ca="1" si="244"/>
        <v/>
      </c>
      <c r="AO1905" s="641"/>
      <c r="AP1905" s="19" t="str">
        <f t="shared" ca="1" si="245"/>
        <v/>
      </c>
      <c r="AQ1905" s="136" t="str">
        <f t="shared" ca="1" si="246"/>
        <v/>
      </c>
      <c r="AR1905" s="641" t="str">
        <f t="shared" ca="1" si="247"/>
        <v/>
      </c>
      <c r="AS1905" s="641"/>
      <c r="AT1905" s="641" t="str">
        <f t="shared" ca="1" si="248"/>
        <v/>
      </c>
      <c r="AU1905" s="641"/>
      <c r="AV1905" s="641" t="str">
        <f t="shared" ca="1" si="249"/>
        <v/>
      </c>
      <c r="AW1905" s="641"/>
      <c r="AX1905" s="641" t="str">
        <f t="shared" ca="1" si="250"/>
        <v/>
      </c>
      <c r="AY1905" s="641"/>
      <c r="AZ1905" s="19" t="str">
        <f t="shared" ca="1" si="251"/>
        <v/>
      </c>
      <c r="BA1905" s="136" t="str">
        <f t="shared" ca="1" si="252"/>
        <v/>
      </c>
      <c r="BB1905" s="641" t="str">
        <f t="shared" ca="1" si="253"/>
        <v/>
      </c>
      <c r="BC1905" s="641"/>
      <c r="BD1905" s="641" t="str">
        <f t="shared" ca="1" si="254"/>
        <v/>
      </c>
      <c r="BE1905" s="641"/>
      <c r="BF1905" s="641" t="str">
        <f t="shared" ca="1" si="255"/>
        <v/>
      </c>
      <c r="BG1905" s="641"/>
      <c r="BH1905" s="641" t="str">
        <f t="shared" ca="1" si="256"/>
        <v/>
      </c>
      <c r="BI1905" s="641"/>
      <c r="BJ1905" s="19" t="str">
        <f t="shared" ca="1" si="257"/>
        <v/>
      </c>
      <c r="BK1905" s="136" t="str">
        <f t="shared" ca="1" si="258"/>
        <v/>
      </c>
      <c r="BL1905" s="641" t="str">
        <f t="shared" ca="1" si="259"/>
        <v/>
      </c>
      <c r="BM1905" s="641"/>
      <c r="BN1905" s="641" t="str">
        <f t="shared" ca="1" si="260"/>
        <v/>
      </c>
      <c r="BO1905" s="641"/>
      <c r="BP1905" s="641" t="str">
        <f t="shared" ca="1" si="261"/>
        <v/>
      </c>
      <c r="BQ1905" s="641"/>
      <c r="BR1905" s="641" t="str">
        <f t="shared" ca="1" si="223"/>
        <v/>
      </c>
      <c r="BS1905" s="641"/>
      <c r="BT1905" s="19" t="str">
        <f t="shared" ca="1" si="262"/>
        <v/>
      </c>
      <c r="BU1905" s="136" t="str">
        <f t="shared" ca="1" si="263"/>
        <v/>
      </c>
      <c r="BV1905" s="641" t="str">
        <f t="shared" ca="1" si="264"/>
        <v/>
      </c>
      <c r="BW1905" s="641"/>
      <c r="BX1905" s="641" t="str">
        <f t="shared" ca="1" si="265"/>
        <v/>
      </c>
      <c r="BY1905" s="641"/>
      <c r="BZ1905" s="641" t="str">
        <f t="shared" ca="1" si="266"/>
        <v/>
      </c>
      <c r="CA1905" s="641"/>
      <c r="CB1905" s="641" t="str">
        <f t="shared" ca="1" si="267"/>
        <v/>
      </c>
      <c r="CC1905" s="641"/>
      <c r="CE1905" s="136" t="str">
        <f t="shared" ca="1" si="268"/>
        <v/>
      </c>
      <c r="CF1905" s="641" t="str">
        <f t="shared" ca="1" si="269"/>
        <v/>
      </c>
      <c r="CG1905" s="641"/>
      <c r="CH1905" s="641" t="str">
        <f t="shared" ca="1" si="270"/>
        <v/>
      </c>
      <c r="CI1905" s="641"/>
      <c r="CJ1905" s="641" t="str">
        <f t="shared" ca="1" si="271"/>
        <v/>
      </c>
      <c r="CK1905" s="641"/>
      <c r="CL1905" s="641" t="str">
        <f t="shared" ca="1" si="272"/>
        <v/>
      </c>
      <c r="CM1905" s="641"/>
      <c r="CO1905" s="136" t="str">
        <f t="shared" ca="1" si="273"/>
        <v/>
      </c>
      <c r="CP1905" s="641" t="str">
        <f t="shared" ca="1" si="274"/>
        <v/>
      </c>
      <c r="CQ1905" s="641"/>
      <c r="CR1905" s="641" t="str">
        <f t="shared" ca="1" si="275"/>
        <v/>
      </c>
      <c r="CS1905" s="641"/>
      <c r="CT1905" s="641" t="str">
        <f t="shared" ca="1" si="276"/>
        <v/>
      </c>
      <c r="CU1905" s="641"/>
      <c r="CV1905" s="641" t="str">
        <f t="shared" ca="1" si="277"/>
        <v/>
      </c>
      <c r="CW1905" s="641"/>
      <c r="CY1905" s="136" t="str">
        <f t="shared" ca="1" si="278"/>
        <v/>
      </c>
      <c r="CZ1905" s="641" t="str">
        <f t="shared" ca="1" si="279"/>
        <v/>
      </c>
      <c r="DA1905" s="641"/>
      <c r="DB1905" s="641" t="str">
        <f t="shared" ca="1" si="280"/>
        <v/>
      </c>
      <c r="DC1905" s="641"/>
      <c r="DD1905" s="641" t="str">
        <f t="shared" ca="1" si="281"/>
        <v/>
      </c>
      <c r="DE1905" s="641"/>
      <c r="DF1905" s="641" t="str">
        <f t="shared" ca="1" si="282"/>
        <v/>
      </c>
      <c r="DG1905" s="641"/>
      <c r="DI1905" s="136" t="str">
        <f t="shared" ca="1" si="283"/>
        <v/>
      </c>
      <c r="DJ1905" s="641" t="str">
        <f t="shared" ca="1" si="284"/>
        <v/>
      </c>
      <c r="DK1905" s="641"/>
      <c r="DL1905" s="641" t="str">
        <f t="shared" ca="1" si="285"/>
        <v/>
      </c>
      <c r="DM1905" s="641"/>
      <c r="DN1905" s="641" t="str">
        <f t="shared" ca="1" si="286"/>
        <v/>
      </c>
      <c r="DO1905" s="641"/>
      <c r="DP1905" s="641" t="str">
        <f t="shared" ca="1" si="287"/>
        <v/>
      </c>
      <c r="DQ1905" s="641"/>
      <c r="DS1905" s="136" t="str">
        <f t="shared" ca="1" si="288"/>
        <v/>
      </c>
      <c r="DT1905" s="641" t="str">
        <f t="shared" ca="1" si="289"/>
        <v/>
      </c>
      <c r="DU1905" s="641"/>
      <c r="DV1905" s="641" t="str">
        <f t="shared" ca="1" si="290"/>
        <v/>
      </c>
      <c r="DW1905" s="641"/>
      <c r="DX1905" s="641" t="str">
        <f t="shared" ca="1" si="291"/>
        <v/>
      </c>
      <c r="DY1905" s="641"/>
      <c r="DZ1905" s="641" t="str">
        <f t="shared" ca="1" si="292"/>
        <v/>
      </c>
      <c r="EA1905" s="641"/>
      <c r="EC1905" s="136" t="str">
        <f t="shared" ca="1" si="293"/>
        <v/>
      </c>
      <c r="ED1905" s="641" t="str">
        <f t="shared" ca="1" si="294"/>
        <v/>
      </c>
      <c r="EE1905" s="641"/>
      <c r="EF1905" s="641" t="str">
        <f t="shared" ca="1" si="295"/>
        <v/>
      </c>
      <c r="EG1905" s="641"/>
      <c r="EH1905" s="641" t="str">
        <f t="shared" ca="1" si="296"/>
        <v/>
      </c>
      <c r="EI1905" s="641"/>
      <c r="EJ1905" s="641" t="str">
        <f t="shared" ca="1" si="297"/>
        <v/>
      </c>
      <c r="EK1905" s="641"/>
      <c r="EM1905" s="136" t="str">
        <f t="shared" ca="1" si="298"/>
        <v/>
      </c>
      <c r="EN1905" s="641" t="str">
        <f t="shared" ca="1" si="299"/>
        <v/>
      </c>
      <c r="EO1905" s="641"/>
      <c r="EP1905" s="641" t="str">
        <f t="shared" ca="1" si="300"/>
        <v/>
      </c>
      <c r="EQ1905" s="641"/>
      <c r="ER1905" s="641" t="str">
        <f t="shared" ca="1" si="301"/>
        <v/>
      </c>
      <c r="ES1905" s="641"/>
      <c r="ET1905" s="641" t="str">
        <f t="shared" ca="1" si="302"/>
        <v/>
      </c>
      <c r="EU1905" s="641"/>
      <c r="EW1905" s="136" t="str">
        <f t="shared" ca="1" si="303"/>
        <v/>
      </c>
      <c r="EX1905" s="641" t="str">
        <f t="shared" ca="1" si="304"/>
        <v/>
      </c>
      <c r="EY1905" s="641"/>
      <c r="EZ1905" s="641" t="str">
        <f t="shared" ca="1" si="305"/>
        <v/>
      </c>
      <c r="FA1905" s="641"/>
      <c r="FB1905" s="641" t="str">
        <f t="shared" ca="1" si="306"/>
        <v/>
      </c>
      <c r="FC1905" s="641"/>
      <c r="FD1905" s="641" t="str">
        <f t="shared" ca="1" si="307"/>
        <v/>
      </c>
      <c r="FE1905" s="641"/>
      <c r="FG1905" s="136" t="str">
        <f t="shared" ca="1" si="308"/>
        <v/>
      </c>
      <c r="FH1905" s="641" t="str">
        <f t="shared" ca="1" si="309"/>
        <v/>
      </c>
      <c r="FI1905" s="641"/>
      <c r="FJ1905" s="641" t="str">
        <f t="shared" ca="1" si="310"/>
        <v/>
      </c>
      <c r="FK1905" s="641"/>
      <c r="FL1905" s="641" t="str">
        <f t="shared" ca="1" si="311"/>
        <v/>
      </c>
      <c r="FM1905" s="641"/>
      <c r="FN1905" s="641" t="str">
        <f t="shared" ca="1" si="312"/>
        <v/>
      </c>
      <c r="FO1905" s="641"/>
    </row>
    <row r="1906" spans="1:171" hidden="1">
      <c r="A1906" s="19">
        <v>97</v>
      </c>
      <c r="B1906" s="19" t="str">
        <f ca="1">IF(ISERROR(INDEX(WS,ROWS($A$1810:$A1906))),"",MID(INDEX(WS,ROWS($A$1810:$A1906)), FIND("]",INDEX(WS,ROWS($A$1810:$A1906)))+1,32))&amp;T(NOW())</f>
        <v/>
      </c>
      <c r="C1906" s="136" t="str">
        <f t="shared" ca="1" si="222"/>
        <v/>
      </c>
      <c r="D1906" s="641" t="str">
        <f t="shared" ca="1" si="224"/>
        <v/>
      </c>
      <c r="E1906" s="641"/>
      <c r="F1906" s="641" t="str">
        <f t="shared" ca="1" si="225"/>
        <v/>
      </c>
      <c r="G1906" s="641"/>
      <c r="H1906" s="641" t="str">
        <f t="shared" ca="1" si="226"/>
        <v/>
      </c>
      <c r="I1906" s="641"/>
      <c r="J1906" s="641" t="str">
        <f t="shared" ca="1" si="227"/>
        <v/>
      </c>
      <c r="K1906" s="641"/>
      <c r="L1906" s="210"/>
      <c r="M1906" s="136" t="str">
        <f t="shared" ca="1" si="228"/>
        <v/>
      </c>
      <c r="N1906" s="641" t="str">
        <f t="shared" ca="1" si="229"/>
        <v/>
      </c>
      <c r="O1906" s="641"/>
      <c r="P1906" s="641" t="str">
        <f t="shared" ca="1" si="230"/>
        <v/>
      </c>
      <c r="Q1906" s="641"/>
      <c r="R1906" s="641" t="str">
        <f t="shared" ca="1" si="231"/>
        <v/>
      </c>
      <c r="S1906" s="641"/>
      <c r="T1906" s="641" t="str">
        <f t="shared" ca="1" si="232"/>
        <v/>
      </c>
      <c r="U1906" s="641"/>
      <c r="V1906" s="19" t="str">
        <f t="shared" ca="1" si="233"/>
        <v/>
      </c>
      <c r="W1906" s="136" t="str">
        <f t="shared" ca="1" si="234"/>
        <v/>
      </c>
      <c r="X1906" s="641" t="str">
        <f t="shared" ca="1" si="235"/>
        <v/>
      </c>
      <c r="Y1906" s="641"/>
      <c r="Z1906" s="641" t="str">
        <f t="shared" ca="1" si="236"/>
        <v/>
      </c>
      <c r="AA1906" s="641"/>
      <c r="AB1906" s="641" t="str">
        <f t="shared" ca="1" si="237"/>
        <v/>
      </c>
      <c r="AC1906" s="641"/>
      <c r="AD1906" s="641" t="str">
        <f t="shared" ca="1" si="238"/>
        <v/>
      </c>
      <c r="AE1906" s="641"/>
      <c r="AF1906" s="19" t="str">
        <f t="shared" ca="1" si="239"/>
        <v/>
      </c>
      <c r="AG1906" s="136" t="str">
        <f t="shared" ca="1" si="240"/>
        <v/>
      </c>
      <c r="AH1906" s="641" t="str">
        <f t="shared" ca="1" si="241"/>
        <v/>
      </c>
      <c r="AI1906" s="641"/>
      <c r="AJ1906" s="641" t="str">
        <f t="shared" ca="1" si="242"/>
        <v/>
      </c>
      <c r="AK1906" s="641"/>
      <c r="AL1906" s="641" t="str">
        <f t="shared" ca="1" si="243"/>
        <v/>
      </c>
      <c r="AM1906" s="641"/>
      <c r="AN1906" s="641" t="str">
        <f t="shared" ca="1" si="244"/>
        <v/>
      </c>
      <c r="AO1906" s="641"/>
      <c r="AP1906" s="19" t="str">
        <f t="shared" ca="1" si="245"/>
        <v/>
      </c>
      <c r="AQ1906" s="136" t="str">
        <f t="shared" ca="1" si="246"/>
        <v/>
      </c>
      <c r="AR1906" s="641" t="str">
        <f t="shared" ca="1" si="247"/>
        <v/>
      </c>
      <c r="AS1906" s="641"/>
      <c r="AT1906" s="641" t="str">
        <f t="shared" ca="1" si="248"/>
        <v/>
      </c>
      <c r="AU1906" s="641"/>
      <c r="AV1906" s="641" t="str">
        <f t="shared" ca="1" si="249"/>
        <v/>
      </c>
      <c r="AW1906" s="641"/>
      <c r="AX1906" s="641" t="str">
        <f t="shared" ca="1" si="250"/>
        <v/>
      </c>
      <c r="AY1906" s="641"/>
      <c r="AZ1906" s="19" t="str">
        <f t="shared" ca="1" si="251"/>
        <v/>
      </c>
      <c r="BA1906" s="136" t="str">
        <f t="shared" ca="1" si="252"/>
        <v/>
      </c>
      <c r="BB1906" s="641" t="str">
        <f t="shared" ca="1" si="253"/>
        <v/>
      </c>
      <c r="BC1906" s="641"/>
      <c r="BD1906" s="641" t="str">
        <f t="shared" ca="1" si="254"/>
        <v/>
      </c>
      <c r="BE1906" s="641"/>
      <c r="BF1906" s="641" t="str">
        <f t="shared" ca="1" si="255"/>
        <v/>
      </c>
      <c r="BG1906" s="641"/>
      <c r="BH1906" s="641" t="str">
        <f t="shared" ca="1" si="256"/>
        <v/>
      </c>
      <c r="BI1906" s="641"/>
      <c r="BJ1906" s="19" t="str">
        <f t="shared" ca="1" si="257"/>
        <v/>
      </c>
      <c r="BK1906" s="136" t="str">
        <f t="shared" ca="1" si="258"/>
        <v/>
      </c>
      <c r="BL1906" s="641" t="str">
        <f t="shared" ca="1" si="259"/>
        <v/>
      </c>
      <c r="BM1906" s="641"/>
      <c r="BN1906" s="641" t="str">
        <f t="shared" ca="1" si="260"/>
        <v/>
      </c>
      <c r="BO1906" s="641"/>
      <c r="BP1906" s="641" t="str">
        <f t="shared" ca="1" si="261"/>
        <v/>
      </c>
      <c r="BQ1906" s="641"/>
      <c r="BR1906" s="641" t="str">
        <f t="shared" ca="1" si="223"/>
        <v/>
      </c>
      <c r="BS1906" s="641"/>
      <c r="BT1906" s="19" t="str">
        <f t="shared" ca="1" si="262"/>
        <v/>
      </c>
      <c r="BU1906" s="136" t="str">
        <f t="shared" ca="1" si="263"/>
        <v/>
      </c>
      <c r="BV1906" s="641" t="str">
        <f t="shared" ca="1" si="264"/>
        <v/>
      </c>
      <c r="BW1906" s="641"/>
      <c r="BX1906" s="641" t="str">
        <f t="shared" ca="1" si="265"/>
        <v/>
      </c>
      <c r="BY1906" s="641"/>
      <c r="BZ1906" s="641" t="str">
        <f t="shared" ca="1" si="266"/>
        <v/>
      </c>
      <c r="CA1906" s="641"/>
      <c r="CB1906" s="641" t="str">
        <f t="shared" ca="1" si="267"/>
        <v/>
      </c>
      <c r="CC1906" s="641"/>
      <c r="CE1906" s="136" t="str">
        <f t="shared" ca="1" si="268"/>
        <v/>
      </c>
      <c r="CF1906" s="641" t="str">
        <f t="shared" ca="1" si="269"/>
        <v/>
      </c>
      <c r="CG1906" s="641"/>
      <c r="CH1906" s="641" t="str">
        <f t="shared" ca="1" si="270"/>
        <v/>
      </c>
      <c r="CI1906" s="641"/>
      <c r="CJ1906" s="641" t="str">
        <f t="shared" ca="1" si="271"/>
        <v/>
      </c>
      <c r="CK1906" s="641"/>
      <c r="CL1906" s="641" t="str">
        <f t="shared" ca="1" si="272"/>
        <v/>
      </c>
      <c r="CM1906" s="641"/>
      <c r="CO1906" s="136" t="str">
        <f t="shared" ca="1" si="273"/>
        <v/>
      </c>
      <c r="CP1906" s="641" t="str">
        <f t="shared" ca="1" si="274"/>
        <v/>
      </c>
      <c r="CQ1906" s="641"/>
      <c r="CR1906" s="641" t="str">
        <f t="shared" ca="1" si="275"/>
        <v/>
      </c>
      <c r="CS1906" s="641"/>
      <c r="CT1906" s="641" t="str">
        <f t="shared" ca="1" si="276"/>
        <v/>
      </c>
      <c r="CU1906" s="641"/>
      <c r="CV1906" s="641" t="str">
        <f t="shared" ca="1" si="277"/>
        <v/>
      </c>
      <c r="CW1906" s="641"/>
      <c r="CY1906" s="136" t="str">
        <f t="shared" ca="1" si="278"/>
        <v/>
      </c>
      <c r="CZ1906" s="641" t="str">
        <f t="shared" ca="1" si="279"/>
        <v/>
      </c>
      <c r="DA1906" s="641"/>
      <c r="DB1906" s="641" t="str">
        <f t="shared" ca="1" si="280"/>
        <v/>
      </c>
      <c r="DC1906" s="641"/>
      <c r="DD1906" s="641" t="str">
        <f t="shared" ca="1" si="281"/>
        <v/>
      </c>
      <c r="DE1906" s="641"/>
      <c r="DF1906" s="641" t="str">
        <f t="shared" ca="1" si="282"/>
        <v/>
      </c>
      <c r="DG1906" s="641"/>
      <c r="DI1906" s="136" t="str">
        <f t="shared" ca="1" si="283"/>
        <v/>
      </c>
      <c r="DJ1906" s="641" t="str">
        <f t="shared" ca="1" si="284"/>
        <v/>
      </c>
      <c r="DK1906" s="641"/>
      <c r="DL1906" s="641" t="str">
        <f t="shared" ca="1" si="285"/>
        <v/>
      </c>
      <c r="DM1906" s="641"/>
      <c r="DN1906" s="641" t="str">
        <f t="shared" ca="1" si="286"/>
        <v/>
      </c>
      <c r="DO1906" s="641"/>
      <c r="DP1906" s="641" t="str">
        <f t="shared" ca="1" si="287"/>
        <v/>
      </c>
      <c r="DQ1906" s="641"/>
      <c r="DS1906" s="136" t="str">
        <f t="shared" ca="1" si="288"/>
        <v/>
      </c>
      <c r="DT1906" s="641" t="str">
        <f t="shared" ca="1" si="289"/>
        <v/>
      </c>
      <c r="DU1906" s="641"/>
      <c r="DV1906" s="641" t="str">
        <f t="shared" ca="1" si="290"/>
        <v/>
      </c>
      <c r="DW1906" s="641"/>
      <c r="DX1906" s="641" t="str">
        <f t="shared" ca="1" si="291"/>
        <v/>
      </c>
      <c r="DY1906" s="641"/>
      <c r="DZ1906" s="641" t="str">
        <f t="shared" ca="1" si="292"/>
        <v/>
      </c>
      <c r="EA1906" s="641"/>
      <c r="EC1906" s="136" t="str">
        <f t="shared" ca="1" si="293"/>
        <v/>
      </c>
      <c r="ED1906" s="641" t="str">
        <f t="shared" ca="1" si="294"/>
        <v/>
      </c>
      <c r="EE1906" s="641"/>
      <c r="EF1906" s="641" t="str">
        <f t="shared" ca="1" si="295"/>
        <v/>
      </c>
      <c r="EG1906" s="641"/>
      <c r="EH1906" s="641" t="str">
        <f t="shared" ca="1" si="296"/>
        <v/>
      </c>
      <c r="EI1906" s="641"/>
      <c r="EJ1906" s="641" t="str">
        <f t="shared" ca="1" si="297"/>
        <v/>
      </c>
      <c r="EK1906" s="641"/>
      <c r="EM1906" s="136" t="str">
        <f t="shared" ca="1" si="298"/>
        <v/>
      </c>
      <c r="EN1906" s="641" t="str">
        <f t="shared" ca="1" si="299"/>
        <v/>
      </c>
      <c r="EO1906" s="641"/>
      <c r="EP1906" s="641" t="str">
        <f t="shared" ca="1" si="300"/>
        <v/>
      </c>
      <c r="EQ1906" s="641"/>
      <c r="ER1906" s="641" t="str">
        <f t="shared" ca="1" si="301"/>
        <v/>
      </c>
      <c r="ES1906" s="641"/>
      <c r="ET1906" s="641" t="str">
        <f t="shared" ca="1" si="302"/>
        <v/>
      </c>
      <c r="EU1906" s="641"/>
      <c r="EW1906" s="136" t="str">
        <f t="shared" ca="1" si="303"/>
        <v/>
      </c>
      <c r="EX1906" s="641" t="str">
        <f t="shared" ca="1" si="304"/>
        <v/>
      </c>
      <c r="EY1906" s="641"/>
      <c r="EZ1906" s="641" t="str">
        <f t="shared" ca="1" si="305"/>
        <v/>
      </c>
      <c r="FA1906" s="641"/>
      <c r="FB1906" s="641" t="str">
        <f t="shared" ca="1" si="306"/>
        <v/>
      </c>
      <c r="FC1906" s="641"/>
      <c r="FD1906" s="641" t="str">
        <f t="shared" ca="1" si="307"/>
        <v/>
      </c>
      <c r="FE1906" s="641"/>
      <c r="FG1906" s="136" t="str">
        <f t="shared" ca="1" si="308"/>
        <v/>
      </c>
      <c r="FH1906" s="641" t="str">
        <f t="shared" ca="1" si="309"/>
        <v/>
      </c>
      <c r="FI1906" s="641"/>
      <c r="FJ1906" s="641" t="str">
        <f t="shared" ca="1" si="310"/>
        <v/>
      </c>
      <c r="FK1906" s="641"/>
      <c r="FL1906" s="641" t="str">
        <f t="shared" ca="1" si="311"/>
        <v/>
      </c>
      <c r="FM1906" s="641"/>
      <c r="FN1906" s="641" t="str">
        <f t="shared" ca="1" si="312"/>
        <v/>
      </c>
      <c r="FO1906" s="641"/>
    </row>
    <row r="1907" spans="1:171" hidden="1">
      <c r="A1907" s="19">
        <v>98</v>
      </c>
      <c r="B1907" s="19" t="str">
        <f ca="1">IF(ISERROR(INDEX(WS,ROWS($A$1810:$A1907))),"",MID(INDEX(WS,ROWS($A$1810:$A1907)), FIND("]",INDEX(WS,ROWS($A$1810:$A1907)))+1,32))&amp;T(NOW())</f>
        <v/>
      </c>
      <c r="C1907" s="136" t="str">
        <f t="shared" ca="1" si="222"/>
        <v/>
      </c>
      <c r="D1907" s="641" t="str">
        <f t="shared" ca="1" si="224"/>
        <v/>
      </c>
      <c r="E1907" s="641"/>
      <c r="F1907" s="641" t="str">
        <f t="shared" ca="1" si="225"/>
        <v/>
      </c>
      <c r="G1907" s="641"/>
      <c r="H1907" s="641" t="str">
        <f t="shared" ca="1" si="226"/>
        <v/>
      </c>
      <c r="I1907" s="641"/>
      <c r="J1907" s="641" t="str">
        <f t="shared" ca="1" si="227"/>
        <v/>
      </c>
      <c r="K1907" s="641"/>
      <c r="L1907" s="210"/>
      <c r="M1907" s="136" t="str">
        <f t="shared" ca="1" si="228"/>
        <v/>
      </c>
      <c r="N1907" s="641" t="str">
        <f t="shared" ca="1" si="229"/>
        <v/>
      </c>
      <c r="O1907" s="641"/>
      <c r="P1907" s="641" t="str">
        <f t="shared" ca="1" si="230"/>
        <v/>
      </c>
      <c r="Q1907" s="641"/>
      <c r="R1907" s="641" t="str">
        <f t="shared" ca="1" si="231"/>
        <v/>
      </c>
      <c r="S1907" s="641"/>
      <c r="T1907" s="641" t="str">
        <f t="shared" ca="1" si="232"/>
        <v/>
      </c>
      <c r="U1907" s="641"/>
      <c r="V1907" s="19" t="str">
        <f t="shared" ca="1" si="233"/>
        <v/>
      </c>
      <c r="W1907" s="136" t="str">
        <f t="shared" ca="1" si="234"/>
        <v/>
      </c>
      <c r="X1907" s="641" t="str">
        <f t="shared" ca="1" si="235"/>
        <v/>
      </c>
      <c r="Y1907" s="641"/>
      <c r="Z1907" s="641" t="str">
        <f t="shared" ca="1" si="236"/>
        <v/>
      </c>
      <c r="AA1907" s="641"/>
      <c r="AB1907" s="641" t="str">
        <f t="shared" ca="1" si="237"/>
        <v/>
      </c>
      <c r="AC1907" s="641"/>
      <c r="AD1907" s="641" t="str">
        <f t="shared" ca="1" si="238"/>
        <v/>
      </c>
      <c r="AE1907" s="641"/>
      <c r="AF1907" s="19" t="str">
        <f t="shared" ca="1" si="239"/>
        <v/>
      </c>
      <c r="AG1907" s="136" t="str">
        <f t="shared" ca="1" si="240"/>
        <v/>
      </c>
      <c r="AH1907" s="641" t="str">
        <f t="shared" ca="1" si="241"/>
        <v/>
      </c>
      <c r="AI1907" s="641"/>
      <c r="AJ1907" s="641" t="str">
        <f t="shared" ca="1" si="242"/>
        <v/>
      </c>
      <c r="AK1907" s="641"/>
      <c r="AL1907" s="641" t="str">
        <f t="shared" ca="1" si="243"/>
        <v/>
      </c>
      <c r="AM1907" s="641"/>
      <c r="AN1907" s="641" t="str">
        <f t="shared" ca="1" si="244"/>
        <v/>
      </c>
      <c r="AO1907" s="641"/>
      <c r="AP1907" s="19" t="str">
        <f t="shared" ca="1" si="245"/>
        <v/>
      </c>
      <c r="AQ1907" s="136" t="str">
        <f t="shared" ca="1" si="246"/>
        <v/>
      </c>
      <c r="AR1907" s="641" t="str">
        <f t="shared" ca="1" si="247"/>
        <v/>
      </c>
      <c r="AS1907" s="641"/>
      <c r="AT1907" s="641" t="str">
        <f t="shared" ca="1" si="248"/>
        <v/>
      </c>
      <c r="AU1907" s="641"/>
      <c r="AV1907" s="641" t="str">
        <f t="shared" ca="1" si="249"/>
        <v/>
      </c>
      <c r="AW1907" s="641"/>
      <c r="AX1907" s="641" t="str">
        <f t="shared" ca="1" si="250"/>
        <v/>
      </c>
      <c r="AY1907" s="641"/>
      <c r="AZ1907" s="19" t="str">
        <f t="shared" ca="1" si="251"/>
        <v/>
      </c>
      <c r="BA1907" s="136" t="str">
        <f t="shared" ca="1" si="252"/>
        <v/>
      </c>
      <c r="BB1907" s="641" t="str">
        <f t="shared" ca="1" si="253"/>
        <v/>
      </c>
      <c r="BC1907" s="641"/>
      <c r="BD1907" s="641" t="str">
        <f t="shared" ca="1" si="254"/>
        <v/>
      </c>
      <c r="BE1907" s="641"/>
      <c r="BF1907" s="641" t="str">
        <f t="shared" ca="1" si="255"/>
        <v/>
      </c>
      <c r="BG1907" s="641"/>
      <c r="BH1907" s="641" t="str">
        <f t="shared" ca="1" si="256"/>
        <v/>
      </c>
      <c r="BI1907" s="641"/>
      <c r="BJ1907" s="19" t="str">
        <f t="shared" ca="1" si="257"/>
        <v/>
      </c>
      <c r="BK1907" s="136" t="str">
        <f t="shared" ca="1" si="258"/>
        <v/>
      </c>
      <c r="BL1907" s="641" t="str">
        <f t="shared" ca="1" si="259"/>
        <v/>
      </c>
      <c r="BM1907" s="641"/>
      <c r="BN1907" s="641" t="str">
        <f t="shared" ca="1" si="260"/>
        <v/>
      </c>
      <c r="BO1907" s="641"/>
      <c r="BP1907" s="641" t="str">
        <f t="shared" ca="1" si="261"/>
        <v/>
      </c>
      <c r="BQ1907" s="641"/>
      <c r="BR1907" s="641" t="str">
        <f t="shared" ca="1" si="223"/>
        <v/>
      </c>
      <c r="BS1907" s="641"/>
      <c r="BT1907" s="19" t="str">
        <f t="shared" ca="1" si="262"/>
        <v/>
      </c>
      <c r="BU1907" s="136" t="str">
        <f t="shared" ca="1" si="263"/>
        <v/>
      </c>
      <c r="BV1907" s="641" t="str">
        <f t="shared" ca="1" si="264"/>
        <v/>
      </c>
      <c r="BW1907" s="641"/>
      <c r="BX1907" s="641" t="str">
        <f t="shared" ca="1" si="265"/>
        <v/>
      </c>
      <c r="BY1907" s="641"/>
      <c r="BZ1907" s="641" t="str">
        <f t="shared" ca="1" si="266"/>
        <v/>
      </c>
      <c r="CA1907" s="641"/>
      <c r="CB1907" s="641" t="str">
        <f t="shared" ca="1" si="267"/>
        <v/>
      </c>
      <c r="CC1907" s="641"/>
      <c r="CE1907" s="136" t="str">
        <f t="shared" ca="1" si="268"/>
        <v/>
      </c>
      <c r="CF1907" s="641" t="str">
        <f t="shared" ca="1" si="269"/>
        <v/>
      </c>
      <c r="CG1907" s="641"/>
      <c r="CH1907" s="641" t="str">
        <f t="shared" ca="1" si="270"/>
        <v/>
      </c>
      <c r="CI1907" s="641"/>
      <c r="CJ1907" s="641" t="str">
        <f t="shared" ca="1" si="271"/>
        <v/>
      </c>
      <c r="CK1907" s="641"/>
      <c r="CL1907" s="641" t="str">
        <f t="shared" ca="1" si="272"/>
        <v/>
      </c>
      <c r="CM1907" s="641"/>
      <c r="CO1907" s="136" t="str">
        <f t="shared" ca="1" si="273"/>
        <v/>
      </c>
      <c r="CP1907" s="641" t="str">
        <f t="shared" ca="1" si="274"/>
        <v/>
      </c>
      <c r="CQ1907" s="641"/>
      <c r="CR1907" s="641" t="str">
        <f t="shared" ca="1" si="275"/>
        <v/>
      </c>
      <c r="CS1907" s="641"/>
      <c r="CT1907" s="641" t="str">
        <f t="shared" ca="1" si="276"/>
        <v/>
      </c>
      <c r="CU1907" s="641"/>
      <c r="CV1907" s="641" t="str">
        <f t="shared" ca="1" si="277"/>
        <v/>
      </c>
      <c r="CW1907" s="641"/>
      <c r="CY1907" s="136" t="str">
        <f t="shared" ca="1" si="278"/>
        <v/>
      </c>
      <c r="CZ1907" s="641" t="str">
        <f t="shared" ca="1" si="279"/>
        <v/>
      </c>
      <c r="DA1907" s="641"/>
      <c r="DB1907" s="641" t="str">
        <f t="shared" ca="1" si="280"/>
        <v/>
      </c>
      <c r="DC1907" s="641"/>
      <c r="DD1907" s="641" t="str">
        <f t="shared" ca="1" si="281"/>
        <v/>
      </c>
      <c r="DE1907" s="641"/>
      <c r="DF1907" s="641" t="str">
        <f t="shared" ca="1" si="282"/>
        <v/>
      </c>
      <c r="DG1907" s="641"/>
      <c r="DI1907" s="136" t="str">
        <f t="shared" ca="1" si="283"/>
        <v/>
      </c>
      <c r="DJ1907" s="641" t="str">
        <f t="shared" ca="1" si="284"/>
        <v/>
      </c>
      <c r="DK1907" s="641"/>
      <c r="DL1907" s="641" t="str">
        <f t="shared" ca="1" si="285"/>
        <v/>
      </c>
      <c r="DM1907" s="641"/>
      <c r="DN1907" s="641" t="str">
        <f t="shared" ca="1" si="286"/>
        <v/>
      </c>
      <c r="DO1907" s="641"/>
      <c r="DP1907" s="641" t="str">
        <f t="shared" ca="1" si="287"/>
        <v/>
      </c>
      <c r="DQ1907" s="641"/>
      <c r="DS1907" s="136" t="str">
        <f t="shared" ca="1" si="288"/>
        <v/>
      </c>
      <c r="DT1907" s="641" t="str">
        <f t="shared" ca="1" si="289"/>
        <v/>
      </c>
      <c r="DU1907" s="641"/>
      <c r="DV1907" s="641" t="str">
        <f t="shared" ca="1" si="290"/>
        <v/>
      </c>
      <c r="DW1907" s="641"/>
      <c r="DX1907" s="641" t="str">
        <f t="shared" ca="1" si="291"/>
        <v/>
      </c>
      <c r="DY1907" s="641"/>
      <c r="DZ1907" s="641" t="str">
        <f t="shared" ca="1" si="292"/>
        <v/>
      </c>
      <c r="EA1907" s="641"/>
      <c r="EC1907" s="136" t="str">
        <f t="shared" ca="1" si="293"/>
        <v/>
      </c>
      <c r="ED1907" s="641" t="str">
        <f t="shared" ca="1" si="294"/>
        <v/>
      </c>
      <c r="EE1907" s="641"/>
      <c r="EF1907" s="641" t="str">
        <f t="shared" ca="1" si="295"/>
        <v/>
      </c>
      <c r="EG1907" s="641"/>
      <c r="EH1907" s="641" t="str">
        <f t="shared" ca="1" si="296"/>
        <v/>
      </c>
      <c r="EI1907" s="641"/>
      <c r="EJ1907" s="641" t="str">
        <f t="shared" ca="1" si="297"/>
        <v/>
      </c>
      <c r="EK1907" s="641"/>
      <c r="EM1907" s="136" t="str">
        <f t="shared" ca="1" si="298"/>
        <v/>
      </c>
      <c r="EN1907" s="641" t="str">
        <f t="shared" ca="1" si="299"/>
        <v/>
      </c>
      <c r="EO1907" s="641"/>
      <c r="EP1907" s="641" t="str">
        <f t="shared" ca="1" si="300"/>
        <v/>
      </c>
      <c r="EQ1907" s="641"/>
      <c r="ER1907" s="641" t="str">
        <f t="shared" ca="1" si="301"/>
        <v/>
      </c>
      <c r="ES1907" s="641"/>
      <c r="ET1907" s="641" t="str">
        <f t="shared" ca="1" si="302"/>
        <v/>
      </c>
      <c r="EU1907" s="641"/>
      <c r="EW1907" s="136" t="str">
        <f t="shared" ca="1" si="303"/>
        <v/>
      </c>
      <c r="EX1907" s="641" t="str">
        <f t="shared" ca="1" si="304"/>
        <v/>
      </c>
      <c r="EY1907" s="641"/>
      <c r="EZ1907" s="641" t="str">
        <f t="shared" ca="1" si="305"/>
        <v/>
      </c>
      <c r="FA1907" s="641"/>
      <c r="FB1907" s="641" t="str">
        <f t="shared" ca="1" si="306"/>
        <v/>
      </c>
      <c r="FC1907" s="641"/>
      <c r="FD1907" s="641" t="str">
        <f t="shared" ca="1" si="307"/>
        <v/>
      </c>
      <c r="FE1907" s="641"/>
      <c r="FG1907" s="136" t="str">
        <f t="shared" ca="1" si="308"/>
        <v/>
      </c>
      <c r="FH1907" s="641" t="str">
        <f t="shared" ca="1" si="309"/>
        <v/>
      </c>
      <c r="FI1907" s="641"/>
      <c r="FJ1907" s="641" t="str">
        <f t="shared" ca="1" si="310"/>
        <v/>
      </c>
      <c r="FK1907" s="641"/>
      <c r="FL1907" s="641" t="str">
        <f t="shared" ca="1" si="311"/>
        <v/>
      </c>
      <c r="FM1907" s="641"/>
      <c r="FN1907" s="641" t="str">
        <f t="shared" ca="1" si="312"/>
        <v/>
      </c>
      <c r="FO1907" s="641"/>
    </row>
    <row r="1908" spans="1:171" hidden="1">
      <c r="A1908" s="19">
        <v>99</v>
      </c>
      <c r="B1908" s="19" t="str">
        <f ca="1">IF(ISERROR(INDEX(WS,ROWS($A$1810:$A1908))),"",MID(INDEX(WS,ROWS($A$1810:$A1908)), FIND("]",INDEX(WS,ROWS($A$1810:$A1908)))+1,32))&amp;T(NOW())</f>
        <v/>
      </c>
      <c r="C1908" s="136" t="str">
        <f t="shared" ca="1" si="222"/>
        <v/>
      </c>
      <c r="D1908" s="641" t="str">
        <f t="shared" ca="1" si="224"/>
        <v/>
      </c>
      <c r="E1908" s="641"/>
      <c r="F1908" s="641" t="str">
        <f t="shared" ca="1" si="225"/>
        <v/>
      </c>
      <c r="G1908" s="641"/>
      <c r="H1908" s="641" t="str">
        <f t="shared" ca="1" si="226"/>
        <v/>
      </c>
      <c r="I1908" s="641"/>
      <c r="J1908" s="641" t="str">
        <f t="shared" ca="1" si="227"/>
        <v/>
      </c>
      <c r="K1908" s="641"/>
      <c r="L1908" s="210"/>
      <c r="M1908" s="136" t="str">
        <f t="shared" ca="1" si="228"/>
        <v/>
      </c>
      <c r="N1908" s="641" t="str">
        <f t="shared" ca="1" si="229"/>
        <v/>
      </c>
      <c r="O1908" s="641"/>
      <c r="P1908" s="641" t="str">
        <f t="shared" ca="1" si="230"/>
        <v/>
      </c>
      <c r="Q1908" s="641"/>
      <c r="R1908" s="641" t="str">
        <f t="shared" ca="1" si="231"/>
        <v/>
      </c>
      <c r="S1908" s="641"/>
      <c r="T1908" s="641" t="str">
        <f t="shared" ca="1" si="232"/>
        <v/>
      </c>
      <c r="U1908" s="641"/>
      <c r="V1908" s="19" t="str">
        <f t="shared" ca="1" si="233"/>
        <v/>
      </c>
      <c r="W1908" s="136" t="str">
        <f t="shared" ca="1" si="234"/>
        <v/>
      </c>
      <c r="X1908" s="641" t="str">
        <f t="shared" ca="1" si="235"/>
        <v/>
      </c>
      <c r="Y1908" s="641"/>
      <c r="Z1908" s="641" t="str">
        <f t="shared" ca="1" si="236"/>
        <v/>
      </c>
      <c r="AA1908" s="641"/>
      <c r="AB1908" s="641" t="str">
        <f t="shared" ca="1" si="237"/>
        <v/>
      </c>
      <c r="AC1908" s="641"/>
      <c r="AD1908" s="641" t="str">
        <f t="shared" ca="1" si="238"/>
        <v/>
      </c>
      <c r="AE1908" s="641"/>
      <c r="AF1908" s="19" t="str">
        <f t="shared" ca="1" si="239"/>
        <v/>
      </c>
      <c r="AG1908" s="136" t="str">
        <f t="shared" ca="1" si="240"/>
        <v/>
      </c>
      <c r="AH1908" s="641" t="str">
        <f t="shared" ca="1" si="241"/>
        <v/>
      </c>
      <c r="AI1908" s="641"/>
      <c r="AJ1908" s="641" t="str">
        <f t="shared" ca="1" si="242"/>
        <v/>
      </c>
      <c r="AK1908" s="641"/>
      <c r="AL1908" s="641" t="str">
        <f t="shared" ca="1" si="243"/>
        <v/>
      </c>
      <c r="AM1908" s="641"/>
      <c r="AN1908" s="641" t="str">
        <f t="shared" ca="1" si="244"/>
        <v/>
      </c>
      <c r="AO1908" s="641"/>
      <c r="AP1908" s="19" t="str">
        <f t="shared" ca="1" si="245"/>
        <v/>
      </c>
      <c r="AQ1908" s="136" t="str">
        <f t="shared" ca="1" si="246"/>
        <v/>
      </c>
      <c r="AR1908" s="641" t="str">
        <f t="shared" ca="1" si="247"/>
        <v/>
      </c>
      <c r="AS1908" s="641"/>
      <c r="AT1908" s="641" t="str">
        <f t="shared" ca="1" si="248"/>
        <v/>
      </c>
      <c r="AU1908" s="641"/>
      <c r="AV1908" s="641" t="str">
        <f t="shared" ca="1" si="249"/>
        <v/>
      </c>
      <c r="AW1908" s="641"/>
      <c r="AX1908" s="641" t="str">
        <f t="shared" ca="1" si="250"/>
        <v/>
      </c>
      <c r="AY1908" s="641"/>
      <c r="AZ1908" s="19" t="str">
        <f t="shared" ca="1" si="251"/>
        <v/>
      </c>
      <c r="BA1908" s="136" t="str">
        <f t="shared" ca="1" si="252"/>
        <v/>
      </c>
      <c r="BB1908" s="641" t="str">
        <f t="shared" ca="1" si="253"/>
        <v/>
      </c>
      <c r="BC1908" s="641"/>
      <c r="BD1908" s="641" t="str">
        <f t="shared" ca="1" si="254"/>
        <v/>
      </c>
      <c r="BE1908" s="641"/>
      <c r="BF1908" s="641" t="str">
        <f t="shared" ca="1" si="255"/>
        <v/>
      </c>
      <c r="BG1908" s="641"/>
      <c r="BH1908" s="641" t="str">
        <f t="shared" ca="1" si="256"/>
        <v/>
      </c>
      <c r="BI1908" s="641"/>
      <c r="BJ1908" s="19" t="str">
        <f t="shared" ca="1" si="257"/>
        <v/>
      </c>
      <c r="BK1908" s="136" t="str">
        <f t="shared" ca="1" si="258"/>
        <v/>
      </c>
      <c r="BL1908" s="641" t="str">
        <f t="shared" ca="1" si="259"/>
        <v/>
      </c>
      <c r="BM1908" s="641"/>
      <c r="BN1908" s="641" t="str">
        <f t="shared" ca="1" si="260"/>
        <v/>
      </c>
      <c r="BO1908" s="641"/>
      <c r="BP1908" s="641" t="str">
        <f t="shared" ca="1" si="261"/>
        <v/>
      </c>
      <c r="BQ1908" s="641"/>
      <c r="BR1908" s="641" t="str">
        <f t="shared" ca="1" si="223"/>
        <v/>
      </c>
      <c r="BS1908" s="641"/>
      <c r="BT1908" s="19" t="str">
        <f t="shared" ca="1" si="262"/>
        <v/>
      </c>
      <c r="BU1908" s="136" t="str">
        <f t="shared" ca="1" si="263"/>
        <v/>
      </c>
      <c r="BV1908" s="641" t="str">
        <f t="shared" ca="1" si="264"/>
        <v/>
      </c>
      <c r="BW1908" s="641"/>
      <c r="BX1908" s="641" t="str">
        <f t="shared" ca="1" si="265"/>
        <v/>
      </c>
      <c r="BY1908" s="641"/>
      <c r="BZ1908" s="641" t="str">
        <f t="shared" ca="1" si="266"/>
        <v/>
      </c>
      <c r="CA1908" s="641"/>
      <c r="CB1908" s="641" t="str">
        <f t="shared" ca="1" si="267"/>
        <v/>
      </c>
      <c r="CC1908" s="641"/>
      <c r="CE1908" s="136" t="str">
        <f t="shared" ca="1" si="268"/>
        <v/>
      </c>
      <c r="CF1908" s="641" t="str">
        <f t="shared" ca="1" si="269"/>
        <v/>
      </c>
      <c r="CG1908" s="641"/>
      <c r="CH1908" s="641" t="str">
        <f t="shared" ca="1" si="270"/>
        <v/>
      </c>
      <c r="CI1908" s="641"/>
      <c r="CJ1908" s="641" t="str">
        <f t="shared" ca="1" si="271"/>
        <v/>
      </c>
      <c r="CK1908" s="641"/>
      <c r="CL1908" s="641" t="str">
        <f t="shared" ca="1" si="272"/>
        <v/>
      </c>
      <c r="CM1908" s="641"/>
      <c r="CO1908" s="136" t="str">
        <f t="shared" ca="1" si="273"/>
        <v/>
      </c>
      <c r="CP1908" s="641" t="str">
        <f t="shared" ca="1" si="274"/>
        <v/>
      </c>
      <c r="CQ1908" s="641"/>
      <c r="CR1908" s="641" t="str">
        <f t="shared" ca="1" si="275"/>
        <v/>
      </c>
      <c r="CS1908" s="641"/>
      <c r="CT1908" s="641" t="str">
        <f t="shared" ca="1" si="276"/>
        <v/>
      </c>
      <c r="CU1908" s="641"/>
      <c r="CV1908" s="641" t="str">
        <f t="shared" ca="1" si="277"/>
        <v/>
      </c>
      <c r="CW1908" s="641"/>
      <c r="CY1908" s="136" t="str">
        <f t="shared" ca="1" si="278"/>
        <v/>
      </c>
      <c r="CZ1908" s="641" t="str">
        <f t="shared" ca="1" si="279"/>
        <v/>
      </c>
      <c r="DA1908" s="641"/>
      <c r="DB1908" s="641" t="str">
        <f t="shared" ca="1" si="280"/>
        <v/>
      </c>
      <c r="DC1908" s="641"/>
      <c r="DD1908" s="641" t="str">
        <f t="shared" ca="1" si="281"/>
        <v/>
      </c>
      <c r="DE1908" s="641"/>
      <c r="DF1908" s="641" t="str">
        <f t="shared" ca="1" si="282"/>
        <v/>
      </c>
      <c r="DG1908" s="641"/>
      <c r="DI1908" s="136" t="str">
        <f t="shared" ca="1" si="283"/>
        <v/>
      </c>
      <c r="DJ1908" s="641" t="str">
        <f t="shared" ca="1" si="284"/>
        <v/>
      </c>
      <c r="DK1908" s="641"/>
      <c r="DL1908" s="641" t="str">
        <f t="shared" ca="1" si="285"/>
        <v/>
      </c>
      <c r="DM1908" s="641"/>
      <c r="DN1908" s="641" t="str">
        <f t="shared" ca="1" si="286"/>
        <v/>
      </c>
      <c r="DO1908" s="641"/>
      <c r="DP1908" s="641" t="str">
        <f t="shared" ca="1" si="287"/>
        <v/>
      </c>
      <c r="DQ1908" s="641"/>
      <c r="DS1908" s="136" t="str">
        <f t="shared" ca="1" si="288"/>
        <v/>
      </c>
      <c r="DT1908" s="641" t="str">
        <f t="shared" ca="1" si="289"/>
        <v/>
      </c>
      <c r="DU1908" s="641"/>
      <c r="DV1908" s="641" t="str">
        <f t="shared" ca="1" si="290"/>
        <v/>
      </c>
      <c r="DW1908" s="641"/>
      <c r="DX1908" s="641" t="str">
        <f t="shared" ca="1" si="291"/>
        <v/>
      </c>
      <c r="DY1908" s="641"/>
      <c r="DZ1908" s="641" t="str">
        <f t="shared" ca="1" si="292"/>
        <v/>
      </c>
      <c r="EA1908" s="641"/>
      <c r="EC1908" s="136" t="str">
        <f t="shared" ca="1" si="293"/>
        <v/>
      </c>
      <c r="ED1908" s="641" t="str">
        <f t="shared" ca="1" si="294"/>
        <v/>
      </c>
      <c r="EE1908" s="641"/>
      <c r="EF1908" s="641" t="str">
        <f t="shared" ca="1" si="295"/>
        <v/>
      </c>
      <c r="EG1908" s="641"/>
      <c r="EH1908" s="641" t="str">
        <f t="shared" ca="1" si="296"/>
        <v/>
      </c>
      <c r="EI1908" s="641"/>
      <c r="EJ1908" s="641" t="str">
        <f t="shared" ca="1" si="297"/>
        <v/>
      </c>
      <c r="EK1908" s="641"/>
      <c r="EM1908" s="136" t="str">
        <f t="shared" ca="1" si="298"/>
        <v/>
      </c>
      <c r="EN1908" s="641" t="str">
        <f t="shared" ca="1" si="299"/>
        <v/>
      </c>
      <c r="EO1908" s="641"/>
      <c r="EP1908" s="641" t="str">
        <f t="shared" ca="1" si="300"/>
        <v/>
      </c>
      <c r="EQ1908" s="641"/>
      <c r="ER1908" s="641" t="str">
        <f t="shared" ca="1" si="301"/>
        <v/>
      </c>
      <c r="ES1908" s="641"/>
      <c r="ET1908" s="641" t="str">
        <f t="shared" ca="1" si="302"/>
        <v/>
      </c>
      <c r="EU1908" s="641"/>
      <c r="EW1908" s="136" t="str">
        <f t="shared" ca="1" si="303"/>
        <v/>
      </c>
      <c r="EX1908" s="641" t="str">
        <f t="shared" ca="1" si="304"/>
        <v/>
      </c>
      <c r="EY1908" s="641"/>
      <c r="EZ1908" s="641" t="str">
        <f t="shared" ca="1" si="305"/>
        <v/>
      </c>
      <c r="FA1908" s="641"/>
      <c r="FB1908" s="641" t="str">
        <f t="shared" ca="1" si="306"/>
        <v/>
      </c>
      <c r="FC1908" s="641"/>
      <c r="FD1908" s="641" t="str">
        <f t="shared" ca="1" si="307"/>
        <v/>
      </c>
      <c r="FE1908" s="641"/>
      <c r="FG1908" s="136" t="str">
        <f t="shared" ca="1" si="308"/>
        <v/>
      </c>
      <c r="FH1908" s="641" t="str">
        <f t="shared" ca="1" si="309"/>
        <v/>
      </c>
      <c r="FI1908" s="641"/>
      <c r="FJ1908" s="641" t="str">
        <f t="shared" ca="1" si="310"/>
        <v/>
      </c>
      <c r="FK1908" s="641"/>
      <c r="FL1908" s="641" t="str">
        <f t="shared" ca="1" si="311"/>
        <v/>
      </c>
      <c r="FM1908" s="641"/>
      <c r="FN1908" s="641" t="str">
        <f t="shared" ca="1" si="312"/>
        <v/>
      </c>
      <c r="FO1908" s="641"/>
    </row>
    <row r="1909" spans="1:171" hidden="1">
      <c r="A1909" s="19">
        <v>100</v>
      </c>
      <c r="B1909" s="19" t="str">
        <f ca="1">IF(ISERROR(INDEX(WS,ROWS($A$1810:$A1909))),"",MID(INDEX(WS,ROWS($A$1810:$A1909)), FIND("]",INDEX(WS,ROWS($A$1810:$A1909)))+1,32))&amp;T(NOW())</f>
        <v/>
      </c>
      <c r="C1909" s="136" t="str">
        <f t="shared" ca="1" si="222"/>
        <v/>
      </c>
      <c r="D1909" s="641" t="str">
        <f t="shared" ca="1" si="224"/>
        <v/>
      </c>
      <c r="E1909" s="641"/>
      <c r="F1909" s="641" t="str">
        <f t="shared" ca="1" si="225"/>
        <v/>
      </c>
      <c r="G1909" s="641"/>
      <c r="H1909" s="641" t="str">
        <f t="shared" ca="1" si="226"/>
        <v/>
      </c>
      <c r="I1909" s="641"/>
      <c r="J1909" s="641" t="str">
        <f t="shared" ca="1" si="227"/>
        <v/>
      </c>
      <c r="K1909" s="641"/>
      <c r="L1909" s="210"/>
      <c r="M1909" s="136" t="str">
        <f t="shared" ca="1" si="228"/>
        <v/>
      </c>
      <c r="N1909" s="641" t="str">
        <f t="shared" ca="1" si="229"/>
        <v/>
      </c>
      <c r="O1909" s="641"/>
      <c r="P1909" s="641" t="str">
        <f t="shared" ca="1" si="230"/>
        <v/>
      </c>
      <c r="Q1909" s="641"/>
      <c r="R1909" s="641" t="str">
        <f t="shared" ca="1" si="231"/>
        <v/>
      </c>
      <c r="S1909" s="641"/>
      <c r="T1909" s="641" t="str">
        <f t="shared" ca="1" si="232"/>
        <v/>
      </c>
      <c r="U1909" s="641"/>
      <c r="V1909" s="19" t="str">
        <f t="shared" ca="1" si="233"/>
        <v/>
      </c>
      <c r="W1909" s="136" t="str">
        <f t="shared" ca="1" si="234"/>
        <v/>
      </c>
      <c r="X1909" s="641" t="str">
        <f t="shared" ca="1" si="235"/>
        <v/>
      </c>
      <c r="Y1909" s="641"/>
      <c r="Z1909" s="641" t="str">
        <f t="shared" ca="1" si="236"/>
        <v/>
      </c>
      <c r="AA1909" s="641"/>
      <c r="AB1909" s="641" t="str">
        <f t="shared" ca="1" si="237"/>
        <v/>
      </c>
      <c r="AC1909" s="641"/>
      <c r="AD1909" s="641" t="str">
        <f t="shared" ca="1" si="238"/>
        <v/>
      </c>
      <c r="AE1909" s="641"/>
      <c r="AF1909" s="19" t="str">
        <f t="shared" ca="1" si="239"/>
        <v/>
      </c>
      <c r="AG1909" s="136" t="str">
        <f t="shared" ca="1" si="240"/>
        <v/>
      </c>
      <c r="AH1909" s="641" t="str">
        <f t="shared" ca="1" si="241"/>
        <v/>
      </c>
      <c r="AI1909" s="641"/>
      <c r="AJ1909" s="641" t="str">
        <f t="shared" ca="1" si="242"/>
        <v/>
      </c>
      <c r="AK1909" s="641"/>
      <c r="AL1909" s="641" t="str">
        <f t="shared" ca="1" si="243"/>
        <v/>
      </c>
      <c r="AM1909" s="641"/>
      <c r="AN1909" s="641" t="str">
        <f t="shared" ca="1" si="244"/>
        <v/>
      </c>
      <c r="AO1909" s="641"/>
      <c r="AP1909" s="19" t="str">
        <f t="shared" ca="1" si="245"/>
        <v/>
      </c>
      <c r="AQ1909" s="136" t="str">
        <f t="shared" ca="1" si="246"/>
        <v/>
      </c>
      <c r="AR1909" s="641" t="str">
        <f t="shared" ca="1" si="247"/>
        <v/>
      </c>
      <c r="AS1909" s="641"/>
      <c r="AT1909" s="641" t="str">
        <f t="shared" ca="1" si="248"/>
        <v/>
      </c>
      <c r="AU1909" s="641"/>
      <c r="AV1909" s="641" t="str">
        <f t="shared" ca="1" si="249"/>
        <v/>
      </c>
      <c r="AW1909" s="641"/>
      <c r="AX1909" s="641" t="str">
        <f t="shared" ca="1" si="250"/>
        <v/>
      </c>
      <c r="AY1909" s="641"/>
      <c r="AZ1909" s="19" t="str">
        <f t="shared" ca="1" si="251"/>
        <v/>
      </c>
      <c r="BA1909" s="136" t="str">
        <f t="shared" ca="1" si="252"/>
        <v/>
      </c>
      <c r="BB1909" s="641" t="str">
        <f t="shared" ca="1" si="253"/>
        <v/>
      </c>
      <c r="BC1909" s="641"/>
      <c r="BD1909" s="641" t="str">
        <f t="shared" ca="1" si="254"/>
        <v/>
      </c>
      <c r="BE1909" s="641"/>
      <c r="BF1909" s="641" t="str">
        <f t="shared" ca="1" si="255"/>
        <v/>
      </c>
      <c r="BG1909" s="641"/>
      <c r="BH1909" s="641" t="str">
        <f t="shared" ca="1" si="256"/>
        <v/>
      </c>
      <c r="BI1909" s="641"/>
      <c r="BJ1909" s="19" t="str">
        <f t="shared" ca="1" si="257"/>
        <v/>
      </c>
      <c r="BK1909" s="136" t="str">
        <f t="shared" ca="1" si="258"/>
        <v/>
      </c>
      <c r="BL1909" s="641" t="str">
        <f t="shared" ca="1" si="259"/>
        <v/>
      </c>
      <c r="BM1909" s="641"/>
      <c r="BN1909" s="641" t="str">
        <f t="shared" ca="1" si="260"/>
        <v/>
      </c>
      <c r="BO1909" s="641"/>
      <c r="BP1909" s="641" t="str">
        <f t="shared" ca="1" si="261"/>
        <v/>
      </c>
      <c r="BQ1909" s="641"/>
      <c r="BR1909" s="641" t="str">
        <f t="shared" ca="1" si="223"/>
        <v/>
      </c>
      <c r="BS1909" s="641"/>
      <c r="BT1909" s="19" t="str">
        <f t="shared" ca="1" si="262"/>
        <v/>
      </c>
      <c r="BU1909" s="136" t="str">
        <f t="shared" ca="1" si="263"/>
        <v/>
      </c>
      <c r="BV1909" s="641" t="str">
        <f t="shared" ca="1" si="264"/>
        <v/>
      </c>
      <c r="BW1909" s="641"/>
      <c r="BX1909" s="641" t="str">
        <f t="shared" ca="1" si="265"/>
        <v/>
      </c>
      <c r="BY1909" s="641"/>
      <c r="BZ1909" s="641" t="str">
        <f t="shared" ca="1" si="266"/>
        <v/>
      </c>
      <c r="CA1909" s="641"/>
      <c r="CB1909" s="641" t="str">
        <f t="shared" ca="1" si="267"/>
        <v/>
      </c>
      <c r="CC1909" s="641"/>
      <c r="CE1909" s="136" t="str">
        <f t="shared" ca="1" si="268"/>
        <v/>
      </c>
      <c r="CF1909" s="641" t="str">
        <f t="shared" ca="1" si="269"/>
        <v/>
      </c>
      <c r="CG1909" s="641"/>
      <c r="CH1909" s="641" t="str">
        <f t="shared" ca="1" si="270"/>
        <v/>
      </c>
      <c r="CI1909" s="641"/>
      <c r="CJ1909" s="641" t="str">
        <f t="shared" ca="1" si="271"/>
        <v/>
      </c>
      <c r="CK1909" s="641"/>
      <c r="CL1909" s="641" t="str">
        <f t="shared" ca="1" si="272"/>
        <v/>
      </c>
      <c r="CM1909" s="641"/>
      <c r="CO1909" s="136" t="str">
        <f t="shared" ca="1" si="273"/>
        <v/>
      </c>
      <c r="CP1909" s="641" t="str">
        <f t="shared" ca="1" si="274"/>
        <v/>
      </c>
      <c r="CQ1909" s="641"/>
      <c r="CR1909" s="641" t="str">
        <f t="shared" ca="1" si="275"/>
        <v/>
      </c>
      <c r="CS1909" s="641"/>
      <c r="CT1909" s="641" t="str">
        <f t="shared" ca="1" si="276"/>
        <v/>
      </c>
      <c r="CU1909" s="641"/>
      <c r="CV1909" s="641" t="str">
        <f t="shared" ca="1" si="277"/>
        <v/>
      </c>
      <c r="CW1909" s="641"/>
      <c r="CY1909" s="136" t="str">
        <f t="shared" ca="1" si="278"/>
        <v/>
      </c>
      <c r="CZ1909" s="641" t="str">
        <f t="shared" ca="1" si="279"/>
        <v/>
      </c>
      <c r="DA1909" s="641"/>
      <c r="DB1909" s="641" t="str">
        <f t="shared" ca="1" si="280"/>
        <v/>
      </c>
      <c r="DC1909" s="641"/>
      <c r="DD1909" s="641" t="str">
        <f t="shared" ca="1" si="281"/>
        <v/>
      </c>
      <c r="DE1909" s="641"/>
      <c r="DF1909" s="641" t="str">
        <f t="shared" ca="1" si="282"/>
        <v/>
      </c>
      <c r="DG1909" s="641"/>
      <c r="DI1909" s="136" t="str">
        <f t="shared" ca="1" si="283"/>
        <v/>
      </c>
      <c r="DJ1909" s="641" t="str">
        <f t="shared" ca="1" si="284"/>
        <v/>
      </c>
      <c r="DK1909" s="641"/>
      <c r="DL1909" s="641" t="str">
        <f t="shared" ca="1" si="285"/>
        <v/>
      </c>
      <c r="DM1909" s="641"/>
      <c r="DN1909" s="641" t="str">
        <f t="shared" ca="1" si="286"/>
        <v/>
      </c>
      <c r="DO1909" s="641"/>
      <c r="DP1909" s="641" t="str">
        <f t="shared" ca="1" si="287"/>
        <v/>
      </c>
      <c r="DQ1909" s="641"/>
      <c r="DS1909" s="136" t="str">
        <f t="shared" ca="1" si="288"/>
        <v/>
      </c>
      <c r="DT1909" s="641" t="str">
        <f t="shared" ca="1" si="289"/>
        <v/>
      </c>
      <c r="DU1909" s="641"/>
      <c r="DV1909" s="641" t="str">
        <f t="shared" ca="1" si="290"/>
        <v/>
      </c>
      <c r="DW1909" s="641"/>
      <c r="DX1909" s="641" t="str">
        <f t="shared" ca="1" si="291"/>
        <v/>
      </c>
      <c r="DY1909" s="641"/>
      <c r="DZ1909" s="641" t="str">
        <f t="shared" ca="1" si="292"/>
        <v/>
      </c>
      <c r="EA1909" s="641"/>
      <c r="EC1909" s="136" t="str">
        <f t="shared" ca="1" si="293"/>
        <v/>
      </c>
      <c r="ED1909" s="641" t="str">
        <f t="shared" ca="1" si="294"/>
        <v/>
      </c>
      <c r="EE1909" s="641"/>
      <c r="EF1909" s="641" t="str">
        <f t="shared" ca="1" si="295"/>
        <v/>
      </c>
      <c r="EG1909" s="641"/>
      <c r="EH1909" s="641" t="str">
        <f t="shared" ca="1" si="296"/>
        <v/>
      </c>
      <c r="EI1909" s="641"/>
      <c r="EJ1909" s="641" t="str">
        <f t="shared" ca="1" si="297"/>
        <v/>
      </c>
      <c r="EK1909" s="641"/>
      <c r="EM1909" s="136" t="str">
        <f t="shared" ca="1" si="298"/>
        <v/>
      </c>
      <c r="EN1909" s="641" t="str">
        <f t="shared" ca="1" si="299"/>
        <v/>
      </c>
      <c r="EO1909" s="641"/>
      <c r="EP1909" s="641" t="str">
        <f t="shared" ca="1" si="300"/>
        <v/>
      </c>
      <c r="EQ1909" s="641"/>
      <c r="ER1909" s="641" t="str">
        <f t="shared" ca="1" si="301"/>
        <v/>
      </c>
      <c r="ES1909" s="641"/>
      <c r="ET1909" s="641" t="str">
        <f t="shared" ca="1" si="302"/>
        <v/>
      </c>
      <c r="EU1909" s="641"/>
      <c r="EW1909" s="136" t="str">
        <f t="shared" ca="1" si="303"/>
        <v/>
      </c>
      <c r="EX1909" s="641" t="str">
        <f t="shared" ca="1" si="304"/>
        <v/>
      </c>
      <c r="EY1909" s="641"/>
      <c r="EZ1909" s="641" t="str">
        <f t="shared" ca="1" si="305"/>
        <v/>
      </c>
      <c r="FA1909" s="641"/>
      <c r="FB1909" s="641" t="str">
        <f t="shared" ca="1" si="306"/>
        <v/>
      </c>
      <c r="FC1909" s="641"/>
      <c r="FD1909" s="641" t="str">
        <f t="shared" ca="1" si="307"/>
        <v/>
      </c>
      <c r="FE1909" s="641"/>
      <c r="FG1909" s="136" t="str">
        <f t="shared" ca="1" si="308"/>
        <v/>
      </c>
      <c r="FH1909" s="641" t="str">
        <f t="shared" ca="1" si="309"/>
        <v/>
      </c>
      <c r="FI1909" s="641"/>
      <c r="FJ1909" s="641" t="str">
        <f t="shared" ca="1" si="310"/>
        <v/>
      </c>
      <c r="FK1909" s="641"/>
      <c r="FL1909" s="641" t="str">
        <f t="shared" ca="1" si="311"/>
        <v/>
      </c>
      <c r="FM1909" s="641"/>
      <c r="FN1909" s="641" t="str">
        <f t="shared" ca="1" si="312"/>
        <v/>
      </c>
      <c r="FO1909" s="641"/>
    </row>
    <row r="1910" spans="1:171" hidden="1">
      <c r="L1910" s="210"/>
    </row>
    <row r="1911" spans="1:171" hidden="1">
      <c r="L1911" s="210"/>
    </row>
    <row r="1912" spans="1:171" ht="16.5" hidden="1" thickBot="1">
      <c r="A1912" s="420" t="s">
        <v>2354</v>
      </c>
      <c r="B1912" s="421" t="s">
        <v>2355</v>
      </c>
      <c r="L1912" s="210"/>
    </row>
    <row r="1913" spans="1:171" ht="16.5" hidden="1" thickBot="1">
      <c r="A1913" s="420" t="s">
        <v>2356</v>
      </c>
      <c r="B1913" s="421" t="s">
        <v>2357</v>
      </c>
      <c r="L1913" s="210"/>
    </row>
    <row r="1914" spans="1:171" ht="16.5" hidden="1" thickBot="1">
      <c r="A1914" s="420" t="s">
        <v>2358</v>
      </c>
      <c r="B1914" s="421" t="s">
        <v>1162</v>
      </c>
      <c r="L1914" s="210"/>
    </row>
    <row r="1915" spans="1:171" ht="16.5" hidden="1" thickBot="1">
      <c r="A1915" s="420" t="s">
        <v>2359</v>
      </c>
      <c r="B1915" s="422" t="s">
        <v>2360</v>
      </c>
      <c r="L1915" s="210"/>
    </row>
    <row r="1916" spans="1:171" ht="16.5" hidden="1" thickBot="1">
      <c r="A1916" s="423" t="s">
        <v>2361</v>
      </c>
      <c r="B1916" s="424" t="s">
        <v>2362</v>
      </c>
      <c r="L1916" s="210"/>
    </row>
    <row r="1917" spans="1:171" ht="16.5" hidden="1" thickBot="1">
      <c r="A1917" s="423" t="s">
        <v>2363</v>
      </c>
      <c r="B1917" s="424" t="s">
        <v>2364</v>
      </c>
      <c r="L1917" s="210"/>
    </row>
    <row r="1918" spans="1:171" ht="16.5" hidden="1" thickBot="1">
      <c r="A1918" s="423" t="s">
        <v>2365</v>
      </c>
      <c r="B1918" s="424" t="s">
        <v>2366</v>
      </c>
      <c r="L1918" s="210"/>
    </row>
    <row r="1919" spans="1:171" ht="16.5" hidden="1" thickBot="1">
      <c r="A1919" s="423" t="s">
        <v>2367</v>
      </c>
      <c r="B1919" s="424" t="s">
        <v>2368</v>
      </c>
      <c r="L1919" s="210"/>
    </row>
    <row r="1920" spans="1:171" ht="16.5" hidden="1" thickBot="1">
      <c r="A1920" s="423" t="s">
        <v>2369</v>
      </c>
      <c r="B1920" s="424" t="s">
        <v>2370</v>
      </c>
      <c r="L1920" s="210"/>
    </row>
    <row r="1921" spans="1:12" ht="16.5" hidden="1" thickBot="1">
      <c r="A1921" s="423" t="s">
        <v>2371</v>
      </c>
      <c r="B1921" s="424" t="s">
        <v>2372</v>
      </c>
      <c r="L1921" s="210"/>
    </row>
    <row r="1922" spans="1:12" ht="16.5" hidden="1" thickBot="1">
      <c r="A1922" s="423" t="s">
        <v>2373</v>
      </c>
      <c r="B1922" s="424" t="s">
        <v>2374</v>
      </c>
      <c r="L1922" s="210"/>
    </row>
    <row r="1923" spans="1:12" ht="16.5" hidden="1" thickBot="1">
      <c r="A1923" s="423" t="s">
        <v>2375</v>
      </c>
      <c r="B1923" s="424" t="s">
        <v>2376</v>
      </c>
      <c r="L1923" s="210"/>
    </row>
    <row r="1924" spans="1:12" ht="16.5" hidden="1" thickBot="1">
      <c r="A1924" s="423" t="s">
        <v>2377</v>
      </c>
      <c r="B1924" s="422" t="s">
        <v>2378</v>
      </c>
      <c r="L1924" s="210"/>
    </row>
    <row r="1925" spans="1:12" ht="16.5" hidden="1" thickBot="1">
      <c r="A1925" s="423" t="s">
        <v>2379</v>
      </c>
      <c r="B1925" s="424" t="s">
        <v>58</v>
      </c>
      <c r="L1925" s="210"/>
    </row>
    <row r="1926" spans="1:12" ht="16.5" hidden="1" thickBot="1">
      <c r="A1926" s="423" t="s">
        <v>2380</v>
      </c>
      <c r="B1926" s="424" t="s">
        <v>2381</v>
      </c>
      <c r="L1926" s="210"/>
    </row>
    <row r="1927" spans="1:12" ht="16.5" hidden="1" thickBot="1">
      <c r="A1927" s="423" t="s">
        <v>2382</v>
      </c>
      <c r="B1927" s="424" t="s">
        <v>2383</v>
      </c>
      <c r="L1927" s="210"/>
    </row>
    <row r="1928" spans="1:12" ht="16.5" hidden="1" thickBot="1">
      <c r="A1928" s="423" t="s">
        <v>2384</v>
      </c>
      <c r="B1928" s="424" t="s">
        <v>2385</v>
      </c>
      <c r="L1928" s="210"/>
    </row>
    <row r="1929" spans="1:12" ht="16.5" hidden="1" thickBot="1">
      <c r="A1929" s="423" t="s">
        <v>2386</v>
      </c>
      <c r="B1929" s="424" t="s">
        <v>2387</v>
      </c>
      <c r="L1929" s="210"/>
    </row>
    <row r="1930" spans="1:12" ht="16.5" hidden="1" thickBot="1">
      <c r="A1930" s="423" t="s">
        <v>2388</v>
      </c>
      <c r="B1930" s="424" t="s">
        <v>2389</v>
      </c>
      <c r="L1930" s="210"/>
    </row>
    <row r="1931" spans="1:12" ht="16.5" hidden="1" thickBot="1">
      <c r="A1931" s="423" t="s">
        <v>2390</v>
      </c>
      <c r="B1931" s="422" t="s">
        <v>2391</v>
      </c>
      <c r="L1931" s="210"/>
    </row>
    <row r="1932" spans="1:12" ht="16.5" hidden="1" thickBot="1">
      <c r="A1932" s="423" t="s">
        <v>2392</v>
      </c>
      <c r="B1932" s="424" t="s">
        <v>59</v>
      </c>
      <c r="L1932" s="210"/>
    </row>
    <row r="1933" spans="1:12" ht="16.5" hidden="1" thickBot="1">
      <c r="A1933" s="423" t="s">
        <v>2393</v>
      </c>
      <c r="B1933" s="424" t="s">
        <v>2394</v>
      </c>
      <c r="L1933" s="210"/>
    </row>
    <row r="1934" spans="1:12" ht="16.5" hidden="1" thickBot="1">
      <c r="A1934" s="423" t="s">
        <v>2395</v>
      </c>
      <c r="B1934" s="424" t="s">
        <v>2396</v>
      </c>
      <c r="L1934" s="210"/>
    </row>
    <row r="1935" spans="1:12" ht="16.5" hidden="1" thickBot="1">
      <c r="A1935" s="423" t="s">
        <v>2397</v>
      </c>
      <c r="B1935" s="424" t="s">
        <v>63</v>
      </c>
      <c r="L1935" s="210"/>
    </row>
    <row r="1936" spans="1:12" ht="16.5" hidden="1" thickBot="1">
      <c r="A1936" s="423" t="s">
        <v>2398</v>
      </c>
      <c r="B1936" s="424" t="s">
        <v>2399</v>
      </c>
      <c r="L1936" s="210"/>
    </row>
    <row r="1937" spans="1:12" ht="16.5" hidden="1" thickBot="1">
      <c r="A1937" s="423" t="s">
        <v>2400</v>
      </c>
      <c r="B1937" s="424" t="s">
        <v>2401</v>
      </c>
      <c r="L1937" s="210"/>
    </row>
    <row r="1938" spans="1:12" ht="32.25" hidden="1" thickBot="1">
      <c r="A1938" s="423" t="s">
        <v>2402</v>
      </c>
      <c r="B1938" s="424" t="s">
        <v>2403</v>
      </c>
      <c r="L1938" s="210"/>
    </row>
    <row r="1939" spans="1:12" ht="16.5" hidden="1" thickBot="1">
      <c r="A1939" s="423" t="s">
        <v>2404</v>
      </c>
      <c r="B1939" s="424" t="s">
        <v>2405</v>
      </c>
      <c r="L1939" s="210"/>
    </row>
    <row r="1940" spans="1:12" ht="16.5" hidden="1" thickBot="1">
      <c r="A1940" s="423" t="s">
        <v>2406</v>
      </c>
      <c r="B1940" s="424" t="s">
        <v>2407</v>
      </c>
      <c r="L1940" s="210"/>
    </row>
    <row r="1941" spans="1:12" ht="16.5" hidden="1" thickBot="1">
      <c r="A1941" s="423" t="s">
        <v>2408</v>
      </c>
      <c r="B1941" s="422" t="s">
        <v>2409</v>
      </c>
      <c r="L1941" s="210"/>
    </row>
    <row r="1942" spans="1:12" ht="16.5" hidden="1" thickBot="1">
      <c r="A1942" s="423" t="s">
        <v>2410</v>
      </c>
      <c r="B1942" s="424" t="s">
        <v>2411</v>
      </c>
      <c r="L1942" s="210"/>
    </row>
    <row r="1943" spans="1:12" ht="16.5" hidden="1" thickBot="1">
      <c r="A1943" s="423" t="s">
        <v>2412</v>
      </c>
      <c r="B1943" s="424" t="s">
        <v>67</v>
      </c>
      <c r="L1943" s="210"/>
    </row>
    <row r="1944" spans="1:12" ht="16.5" hidden="1" thickBot="1">
      <c r="A1944" s="423" t="s">
        <v>2413</v>
      </c>
      <c r="B1944" s="424" t="s">
        <v>68</v>
      </c>
      <c r="L1944" s="210"/>
    </row>
    <row r="1945" spans="1:12" ht="16.5" hidden="1" thickBot="1">
      <c r="A1945" s="423" t="s">
        <v>2414</v>
      </c>
      <c r="B1945" s="424" t="s">
        <v>2415</v>
      </c>
      <c r="L1945" s="210"/>
    </row>
    <row r="1946" spans="1:12" ht="16.5" hidden="1" thickBot="1">
      <c r="A1946" s="423" t="s">
        <v>2416</v>
      </c>
      <c r="B1946" s="424" t="s">
        <v>2417</v>
      </c>
      <c r="L1946" s="210"/>
    </row>
    <row r="1947" spans="1:12" ht="16.5" hidden="1" thickBot="1">
      <c r="A1947" s="423" t="s">
        <v>2418</v>
      </c>
      <c r="B1947" s="424" t="s">
        <v>2419</v>
      </c>
      <c r="L1947" s="210"/>
    </row>
    <row r="1948" spans="1:12" ht="16.5" hidden="1" thickBot="1">
      <c r="A1948" s="423" t="s">
        <v>2420</v>
      </c>
      <c r="B1948" s="424" t="s">
        <v>2421</v>
      </c>
      <c r="L1948" s="210"/>
    </row>
    <row r="1949" spans="1:12" ht="16.5" hidden="1" thickBot="1">
      <c r="A1949" s="423" t="s">
        <v>2422</v>
      </c>
      <c r="B1949" s="424" t="s">
        <v>2423</v>
      </c>
      <c r="L1949" s="210"/>
    </row>
    <row r="1950" spans="1:12" ht="16.5" hidden="1" thickBot="1">
      <c r="A1950" s="423" t="s">
        <v>2424</v>
      </c>
      <c r="B1950" s="422" t="s">
        <v>2425</v>
      </c>
      <c r="L1950" s="210"/>
    </row>
    <row r="1951" spans="1:12" ht="16.5" hidden="1" thickBot="1">
      <c r="A1951" s="423" t="s">
        <v>2426</v>
      </c>
      <c r="B1951" s="424" t="s">
        <v>70</v>
      </c>
      <c r="L1951" s="210"/>
    </row>
    <row r="1952" spans="1:12" ht="16.5" hidden="1" thickBot="1">
      <c r="A1952" s="423" t="s">
        <v>2427</v>
      </c>
      <c r="B1952" s="424" t="s">
        <v>71</v>
      </c>
      <c r="L1952" s="210"/>
    </row>
    <row r="1953" spans="1:12" ht="16.5" hidden="1" thickBot="1">
      <c r="A1953" s="423" t="s">
        <v>2428</v>
      </c>
      <c r="B1953" s="424" t="s">
        <v>72</v>
      </c>
      <c r="L1953" s="210"/>
    </row>
    <row r="1954" spans="1:12" ht="16.5" hidden="1" thickBot="1">
      <c r="A1954" s="423" t="s">
        <v>2429</v>
      </c>
      <c r="B1954" s="424" t="s">
        <v>73</v>
      </c>
      <c r="L1954" s="210"/>
    </row>
    <row r="1955" spans="1:12" ht="16.5" hidden="1" thickBot="1">
      <c r="A1955" s="423" t="s">
        <v>2430</v>
      </c>
      <c r="B1955" s="424" t="s">
        <v>2431</v>
      </c>
      <c r="L1955" s="210"/>
    </row>
    <row r="1956" spans="1:12" ht="16.5" hidden="1" thickBot="1">
      <c r="A1956" s="423" t="s">
        <v>2432</v>
      </c>
      <c r="B1956" s="424" t="s">
        <v>2433</v>
      </c>
      <c r="L1956" s="210"/>
    </row>
    <row r="1957" spans="1:12" ht="16.5" hidden="1" thickBot="1">
      <c r="A1957" s="423" t="s">
        <v>2434</v>
      </c>
      <c r="B1957" s="424" t="s">
        <v>2435</v>
      </c>
      <c r="L1957" s="210"/>
    </row>
    <row r="1958" spans="1:12" ht="16.5" hidden="1" thickBot="1">
      <c r="A1958" s="423" t="s">
        <v>2436</v>
      </c>
      <c r="B1958" s="424" t="s">
        <v>2437</v>
      </c>
      <c r="L1958" s="210"/>
    </row>
    <row r="1959" spans="1:12" ht="16.5" hidden="1" thickBot="1">
      <c r="A1959" s="423" t="s">
        <v>2438</v>
      </c>
      <c r="B1959" s="424" t="s">
        <v>2439</v>
      </c>
      <c r="L1959" s="210"/>
    </row>
    <row r="1960" spans="1:12" ht="16.5" hidden="1" thickBot="1">
      <c r="A1960" s="423" t="s">
        <v>2440</v>
      </c>
      <c r="B1960" s="422" t="s">
        <v>2441</v>
      </c>
      <c r="L1960" s="210"/>
    </row>
    <row r="1961" spans="1:12" ht="16.5" hidden="1" thickBot="1">
      <c r="A1961" s="423" t="s">
        <v>2442</v>
      </c>
      <c r="B1961" s="424" t="s">
        <v>2443</v>
      </c>
      <c r="L1961" s="210"/>
    </row>
    <row r="1962" spans="1:12" ht="16.5" hidden="1" thickBot="1">
      <c r="A1962" s="423" t="s">
        <v>2444</v>
      </c>
      <c r="B1962" s="424" t="s">
        <v>76</v>
      </c>
      <c r="L1962" s="210"/>
    </row>
    <row r="1963" spans="1:12" ht="16.5" hidden="1" thickBot="1">
      <c r="A1963" s="423" t="s">
        <v>2445</v>
      </c>
      <c r="B1963" s="424" t="s">
        <v>2446</v>
      </c>
      <c r="L1963" s="210"/>
    </row>
    <row r="1964" spans="1:12" ht="16.5" hidden="1" thickBot="1">
      <c r="A1964" s="423" t="s">
        <v>2447</v>
      </c>
      <c r="B1964" s="424" t="s">
        <v>78</v>
      </c>
      <c r="L1964" s="210"/>
    </row>
    <row r="1965" spans="1:12" ht="16.5" hidden="1" thickBot="1">
      <c r="A1965" s="423" t="s">
        <v>2448</v>
      </c>
      <c r="B1965" s="424" t="s">
        <v>79</v>
      </c>
      <c r="L1965" s="210"/>
    </row>
    <row r="1966" spans="1:12" ht="16.5" hidden="1" thickBot="1">
      <c r="A1966" s="423" t="s">
        <v>2449</v>
      </c>
      <c r="B1966" s="424" t="s">
        <v>50</v>
      </c>
      <c r="L1966" s="210"/>
    </row>
    <row r="1967" spans="1:12" ht="16.5" hidden="1" thickBot="1">
      <c r="A1967" s="423" t="s">
        <v>2450</v>
      </c>
      <c r="B1967" s="424" t="s">
        <v>2451</v>
      </c>
      <c r="L1967" s="210"/>
    </row>
    <row r="1968" spans="1:12" ht="16.5" hidden="1" thickBot="1">
      <c r="A1968" s="423" t="s">
        <v>2452</v>
      </c>
      <c r="B1968" s="424" t="s">
        <v>2453</v>
      </c>
      <c r="L1968" s="210"/>
    </row>
    <row r="1969" spans="1:12" ht="16.5" hidden="1" thickBot="1">
      <c r="A1969" s="423" t="s">
        <v>2454</v>
      </c>
      <c r="B1969" s="424" t="s">
        <v>2455</v>
      </c>
      <c r="L1969" s="210"/>
    </row>
    <row r="1970" spans="1:12" ht="16.5" hidden="1" thickBot="1">
      <c r="A1970" s="423" t="s">
        <v>2456</v>
      </c>
      <c r="B1970" s="421" t="s">
        <v>2457</v>
      </c>
      <c r="L1970" s="210"/>
    </row>
    <row r="1971" spans="1:12" ht="16.5" hidden="1" thickBot="1">
      <c r="A1971" s="423" t="s">
        <v>2458</v>
      </c>
      <c r="B1971" s="422" t="s">
        <v>948</v>
      </c>
      <c r="L1971" s="210"/>
    </row>
    <row r="1972" spans="1:12" ht="16.5" hidden="1" thickBot="1">
      <c r="A1972" s="423" t="s">
        <v>2459</v>
      </c>
      <c r="B1972" s="424" t="s">
        <v>115</v>
      </c>
      <c r="L1972" s="210"/>
    </row>
    <row r="1973" spans="1:12" ht="16.5" hidden="1" thickBot="1">
      <c r="A1973" s="423" t="s">
        <v>2460</v>
      </c>
      <c r="B1973" s="424" t="s">
        <v>123</v>
      </c>
      <c r="L1973" s="210"/>
    </row>
    <row r="1974" spans="1:12" ht="16.5" hidden="1" thickBot="1">
      <c r="A1974" s="423" t="s">
        <v>2461</v>
      </c>
      <c r="B1974" s="424" t="s">
        <v>126</v>
      </c>
      <c r="L1974" s="210"/>
    </row>
    <row r="1975" spans="1:12" ht="16.5" hidden="1" thickBot="1">
      <c r="A1975" s="423" t="s">
        <v>2462</v>
      </c>
      <c r="B1975" s="424" t="s">
        <v>2463</v>
      </c>
      <c r="L1975" s="210"/>
    </row>
    <row r="1976" spans="1:12" ht="16.5" hidden="1" thickBot="1">
      <c r="A1976" s="423" t="s">
        <v>2464</v>
      </c>
      <c r="B1976" s="424" t="s">
        <v>129</v>
      </c>
      <c r="L1976" s="210"/>
    </row>
    <row r="1977" spans="1:12" ht="16.5" hidden="1" thickBot="1">
      <c r="A1977" s="423" t="s">
        <v>2465</v>
      </c>
      <c r="B1977" s="424" t="s">
        <v>2466</v>
      </c>
      <c r="L1977" s="210"/>
    </row>
    <row r="1978" spans="1:12" ht="16.5" hidden="1" thickBot="1">
      <c r="A1978" s="423" t="s">
        <v>2467</v>
      </c>
      <c r="B1978" s="424" t="s">
        <v>2468</v>
      </c>
      <c r="L1978" s="210"/>
    </row>
    <row r="1979" spans="1:12" ht="16.5" hidden="1" thickBot="1">
      <c r="A1979" s="423" t="s">
        <v>2469</v>
      </c>
      <c r="B1979" s="424" t="s">
        <v>2470</v>
      </c>
      <c r="L1979" s="210"/>
    </row>
    <row r="1980" spans="1:12" ht="16.5" hidden="1" thickBot="1">
      <c r="A1980" s="423" t="s">
        <v>2471</v>
      </c>
      <c r="B1980" s="422" t="s">
        <v>949</v>
      </c>
      <c r="L1980" s="210"/>
    </row>
    <row r="1981" spans="1:12" ht="16.5" hidden="1" thickBot="1">
      <c r="A1981" s="423" t="s">
        <v>2472</v>
      </c>
      <c r="B1981" s="424" t="s">
        <v>130</v>
      </c>
      <c r="L1981" s="210"/>
    </row>
    <row r="1982" spans="1:12" ht="16.5" hidden="1" thickBot="1">
      <c r="A1982" s="423" t="s">
        <v>2473</v>
      </c>
      <c r="B1982" s="424" t="s">
        <v>690</v>
      </c>
      <c r="L1982" s="210"/>
    </row>
    <row r="1983" spans="1:12" ht="16.5" hidden="1" thickBot="1">
      <c r="A1983" s="423" t="s">
        <v>2474</v>
      </c>
      <c r="B1983" s="424" t="s">
        <v>134</v>
      </c>
      <c r="L1983" s="210"/>
    </row>
    <row r="1984" spans="1:12" ht="16.5" hidden="1" thickBot="1">
      <c r="A1984" s="423" t="s">
        <v>2475</v>
      </c>
      <c r="B1984" s="424" t="s">
        <v>692</v>
      </c>
      <c r="L1984" s="210"/>
    </row>
    <row r="1985" spans="1:12" ht="16.5" hidden="1" thickBot="1">
      <c r="A1985" s="423" t="s">
        <v>2476</v>
      </c>
      <c r="B1985" s="424" t="s">
        <v>693</v>
      </c>
      <c r="L1985" s="210"/>
    </row>
    <row r="1986" spans="1:12" ht="16.5" hidden="1" thickBot="1">
      <c r="A1986" s="423" t="s">
        <v>2477</v>
      </c>
      <c r="B1986" s="424" t="s">
        <v>141</v>
      </c>
      <c r="L1986" s="210"/>
    </row>
    <row r="1987" spans="1:12" ht="16.5" hidden="1" thickBot="1">
      <c r="A1987" s="423" t="s">
        <v>2478</v>
      </c>
      <c r="B1987" s="424" t="s">
        <v>2479</v>
      </c>
      <c r="L1987" s="210"/>
    </row>
    <row r="1988" spans="1:12" ht="16.5" hidden="1" thickBot="1">
      <c r="A1988" s="423" t="s">
        <v>2480</v>
      </c>
      <c r="B1988" s="424" t="s">
        <v>2481</v>
      </c>
      <c r="L1988" s="210"/>
    </row>
    <row r="1989" spans="1:12" ht="16.5" hidden="1" thickBot="1">
      <c r="A1989" s="423" t="s">
        <v>2482</v>
      </c>
      <c r="B1989" s="424" t="s">
        <v>2483</v>
      </c>
      <c r="L1989" s="210"/>
    </row>
    <row r="1990" spans="1:12" ht="16.5" hidden="1" thickBot="1">
      <c r="A1990" s="423" t="s">
        <v>2484</v>
      </c>
      <c r="B1990" s="422" t="s">
        <v>950</v>
      </c>
      <c r="L1990" s="210"/>
    </row>
    <row r="1991" spans="1:12" ht="16.5" hidden="1" thickBot="1">
      <c r="A1991" s="423" t="s">
        <v>2485</v>
      </c>
      <c r="B1991" s="424" t="s">
        <v>950</v>
      </c>
      <c r="L1991" s="210"/>
    </row>
    <row r="1992" spans="1:12" ht="16.5" hidden="1" thickBot="1">
      <c r="A1992" s="423" t="s">
        <v>2486</v>
      </c>
      <c r="B1992" s="424" t="s">
        <v>2487</v>
      </c>
      <c r="L1992" s="210"/>
    </row>
    <row r="1993" spans="1:12" ht="16.5" hidden="1" thickBot="1">
      <c r="A1993" s="423" t="s">
        <v>2488</v>
      </c>
      <c r="B1993" s="424" t="s">
        <v>2489</v>
      </c>
      <c r="L1993" s="210"/>
    </row>
    <row r="1994" spans="1:12" ht="16.5" hidden="1" thickBot="1">
      <c r="A1994" s="423" t="s">
        <v>2490</v>
      </c>
      <c r="B1994" s="424" t="s">
        <v>2491</v>
      </c>
      <c r="L1994" s="210"/>
    </row>
    <row r="1995" spans="1:12" ht="16.5" hidden="1" thickBot="1">
      <c r="A1995" s="423" t="s">
        <v>2492</v>
      </c>
      <c r="B1995" s="424" t="s">
        <v>2493</v>
      </c>
      <c r="L1995" s="210"/>
    </row>
    <row r="1996" spans="1:12" ht="16.5" hidden="1" thickBot="1">
      <c r="A1996" s="423" t="s">
        <v>2494</v>
      </c>
      <c r="B1996" s="422" t="s">
        <v>951</v>
      </c>
      <c r="L1996" s="210"/>
    </row>
    <row r="1997" spans="1:12" ht="16.5" hidden="1" thickBot="1">
      <c r="A1997" s="423" t="s">
        <v>2495</v>
      </c>
      <c r="B1997" s="424" t="s">
        <v>951</v>
      </c>
      <c r="L1997" s="210"/>
    </row>
    <row r="1998" spans="1:12" ht="16.5" hidden="1" thickBot="1">
      <c r="A1998" s="423" t="s">
        <v>2496</v>
      </c>
      <c r="B1998" s="424" t="s">
        <v>144</v>
      </c>
      <c r="L1998" s="210"/>
    </row>
    <row r="1999" spans="1:12" ht="32.25" hidden="1" thickBot="1">
      <c r="A1999" s="423" t="s">
        <v>2497</v>
      </c>
      <c r="B1999" s="424" t="s">
        <v>2498</v>
      </c>
      <c r="L1999" s="210"/>
    </row>
    <row r="2000" spans="1:12" ht="16.5" hidden="1" thickBot="1">
      <c r="A2000" s="423" t="s">
        <v>2499</v>
      </c>
      <c r="B2000" s="424" t="s">
        <v>2500</v>
      </c>
      <c r="L2000" s="210"/>
    </row>
    <row r="2001" spans="1:12" ht="16.5" hidden="1" thickBot="1">
      <c r="A2001" s="423" t="s">
        <v>2501</v>
      </c>
      <c r="B2001" s="424" t="s">
        <v>2502</v>
      </c>
      <c r="L2001" s="210"/>
    </row>
    <row r="2002" spans="1:12" ht="16.5" hidden="1" thickBot="1">
      <c r="A2002" s="423" t="s">
        <v>2503</v>
      </c>
      <c r="B2002" s="422" t="s">
        <v>952</v>
      </c>
      <c r="L2002" s="210"/>
    </row>
    <row r="2003" spans="1:12" ht="16.5" hidden="1" thickBot="1">
      <c r="A2003" s="423" t="s">
        <v>2504</v>
      </c>
      <c r="B2003" s="424" t="s">
        <v>145</v>
      </c>
      <c r="L2003" s="210"/>
    </row>
    <row r="2004" spans="1:12" ht="16.5" hidden="1" thickBot="1">
      <c r="A2004" s="423" t="s">
        <v>2505</v>
      </c>
      <c r="B2004" s="424" t="s">
        <v>146</v>
      </c>
      <c r="L2004" s="210"/>
    </row>
    <row r="2005" spans="1:12" ht="16.5" hidden="1" thickBot="1">
      <c r="A2005" s="423" t="s">
        <v>2506</v>
      </c>
      <c r="B2005" s="424" t="s">
        <v>147</v>
      </c>
      <c r="L2005" s="210"/>
    </row>
    <row r="2006" spans="1:12" ht="16.5" hidden="1" thickBot="1">
      <c r="A2006" s="423" t="s">
        <v>2507</v>
      </c>
      <c r="B2006" s="424" t="s">
        <v>2508</v>
      </c>
      <c r="L2006" s="210"/>
    </row>
    <row r="2007" spans="1:12" ht="16.5" hidden="1" thickBot="1">
      <c r="A2007" s="423" t="s">
        <v>2509</v>
      </c>
      <c r="B2007" s="424" t="s">
        <v>148</v>
      </c>
      <c r="L2007" s="210"/>
    </row>
    <row r="2008" spans="1:12" ht="32.25" hidden="1" thickBot="1">
      <c r="A2008" s="423" t="s">
        <v>2510</v>
      </c>
      <c r="B2008" s="424" t="s">
        <v>2511</v>
      </c>
      <c r="L2008" s="210"/>
    </row>
    <row r="2009" spans="1:12" ht="16.5" hidden="1" thickBot="1">
      <c r="A2009" s="423" t="s">
        <v>2512</v>
      </c>
      <c r="B2009" s="424" t="s">
        <v>2513</v>
      </c>
      <c r="L2009" s="210"/>
    </row>
    <row r="2010" spans="1:12" ht="16.5" hidden="1" thickBot="1">
      <c r="A2010" s="423" t="s">
        <v>2514</v>
      </c>
      <c r="B2010" s="424" t="s">
        <v>2515</v>
      </c>
      <c r="L2010" s="210"/>
    </row>
    <row r="2011" spans="1:12" ht="16.5" hidden="1" thickBot="1">
      <c r="A2011" s="423" t="s">
        <v>2516</v>
      </c>
      <c r="B2011" s="422" t="s">
        <v>953</v>
      </c>
      <c r="L2011" s="210"/>
    </row>
    <row r="2012" spans="1:12" ht="16.5" hidden="1" thickBot="1">
      <c r="A2012" s="423" t="s">
        <v>2517</v>
      </c>
      <c r="B2012" s="424" t="s">
        <v>149</v>
      </c>
      <c r="L2012" s="210"/>
    </row>
    <row r="2013" spans="1:12" ht="16.5" hidden="1" thickBot="1">
      <c r="A2013" s="423" t="s">
        <v>2518</v>
      </c>
      <c r="B2013" s="424" t="s">
        <v>150</v>
      </c>
      <c r="L2013" s="210"/>
    </row>
    <row r="2014" spans="1:12" ht="16.5" hidden="1" thickBot="1">
      <c r="A2014" s="423" t="s">
        <v>2519</v>
      </c>
      <c r="B2014" s="424" t="s">
        <v>151</v>
      </c>
      <c r="L2014" s="210"/>
    </row>
    <row r="2015" spans="1:12" ht="16.5" hidden="1" thickBot="1">
      <c r="A2015" s="423" t="s">
        <v>2520</v>
      </c>
      <c r="B2015" s="424" t="s">
        <v>152</v>
      </c>
      <c r="L2015" s="210"/>
    </row>
    <row r="2016" spans="1:12" ht="16.5" hidden="1" thickBot="1">
      <c r="A2016" s="423" t="s">
        <v>2521</v>
      </c>
      <c r="B2016" s="424" t="s">
        <v>153</v>
      </c>
      <c r="L2016" s="210"/>
    </row>
    <row r="2017" spans="1:12" ht="32.25" hidden="1" thickBot="1">
      <c r="A2017" s="423" t="s">
        <v>2522</v>
      </c>
      <c r="B2017" s="424" t="s">
        <v>2523</v>
      </c>
      <c r="L2017" s="210"/>
    </row>
    <row r="2018" spans="1:12" ht="16.5" hidden="1" thickBot="1">
      <c r="A2018" s="423" t="s">
        <v>2524</v>
      </c>
      <c r="B2018" s="424" t="s">
        <v>2525</v>
      </c>
      <c r="L2018" s="210"/>
    </row>
    <row r="2019" spans="1:12" ht="16.5" hidden="1" thickBot="1">
      <c r="A2019" s="423" t="s">
        <v>2526</v>
      </c>
      <c r="B2019" s="424" t="s">
        <v>2527</v>
      </c>
      <c r="L2019" s="210"/>
    </row>
    <row r="2020" spans="1:12" ht="16.5" hidden="1" thickBot="1">
      <c r="A2020" s="423" t="s">
        <v>2528</v>
      </c>
      <c r="B2020" s="422" t="s">
        <v>954</v>
      </c>
      <c r="L2020" s="210"/>
    </row>
    <row r="2021" spans="1:12" ht="16.5" hidden="1" thickBot="1">
      <c r="A2021" s="423" t="s">
        <v>2529</v>
      </c>
      <c r="B2021" s="424" t="s">
        <v>954</v>
      </c>
      <c r="L2021" s="210"/>
    </row>
    <row r="2022" spans="1:12" ht="16.5" hidden="1" thickBot="1">
      <c r="A2022" s="423" t="s">
        <v>2530</v>
      </c>
      <c r="B2022" s="424" t="s">
        <v>2531</v>
      </c>
      <c r="L2022" s="210"/>
    </row>
    <row r="2023" spans="1:12" ht="16.5" hidden="1" thickBot="1">
      <c r="A2023" s="423" t="s">
        <v>2532</v>
      </c>
      <c r="B2023" s="424" t="s">
        <v>2533</v>
      </c>
      <c r="L2023" s="210"/>
    </row>
    <row r="2024" spans="1:12" ht="16.5" hidden="1" thickBot="1">
      <c r="A2024" s="423" t="s">
        <v>2534</v>
      </c>
      <c r="B2024" s="424" t="s">
        <v>2535</v>
      </c>
      <c r="L2024" s="210"/>
    </row>
    <row r="2025" spans="1:12" ht="16.5" hidden="1" thickBot="1">
      <c r="A2025" s="423" t="s">
        <v>2536</v>
      </c>
      <c r="B2025" s="424" t="s">
        <v>2537</v>
      </c>
      <c r="L2025" s="210"/>
    </row>
    <row r="2026" spans="1:12" ht="16.5" hidden="1" thickBot="1">
      <c r="A2026" s="423" t="s">
        <v>2538</v>
      </c>
      <c r="B2026" s="422" t="s">
        <v>955</v>
      </c>
      <c r="L2026" s="210"/>
    </row>
    <row r="2027" spans="1:12" ht="16.5" hidden="1" thickBot="1">
      <c r="A2027" s="423" t="s">
        <v>2539</v>
      </c>
      <c r="B2027" s="424" t="s">
        <v>955</v>
      </c>
      <c r="L2027" s="210"/>
    </row>
    <row r="2028" spans="1:12" ht="16.5" hidden="1" thickBot="1">
      <c r="A2028" s="423" t="s">
        <v>2540</v>
      </c>
      <c r="B2028" s="424" t="s">
        <v>2541</v>
      </c>
      <c r="L2028" s="210"/>
    </row>
    <row r="2029" spans="1:12" ht="16.5" hidden="1" thickBot="1">
      <c r="A2029" s="423" t="s">
        <v>2542</v>
      </c>
      <c r="B2029" s="424" t="s">
        <v>2543</v>
      </c>
      <c r="L2029" s="210"/>
    </row>
    <row r="2030" spans="1:12" ht="16.5" hidden="1" thickBot="1">
      <c r="A2030" s="423" t="s">
        <v>2544</v>
      </c>
      <c r="B2030" s="424" t="s">
        <v>2545</v>
      </c>
      <c r="L2030" s="210"/>
    </row>
    <row r="2031" spans="1:12" ht="16.5" hidden="1" thickBot="1">
      <c r="A2031" s="423" t="s">
        <v>2546</v>
      </c>
      <c r="B2031" s="424" t="s">
        <v>2547</v>
      </c>
      <c r="L2031" s="210"/>
    </row>
    <row r="2032" spans="1:12" ht="16.5" hidden="1" thickBot="1">
      <c r="A2032" s="423" t="s">
        <v>2548</v>
      </c>
      <c r="B2032" s="422" t="s">
        <v>956</v>
      </c>
      <c r="L2032" s="210"/>
    </row>
    <row r="2033" spans="1:12" ht="16.5" hidden="1" thickBot="1">
      <c r="A2033" s="423" t="s">
        <v>2549</v>
      </c>
      <c r="B2033" s="424" t="s">
        <v>2550</v>
      </c>
      <c r="L2033" s="210"/>
    </row>
    <row r="2034" spans="1:12" ht="16.5" hidden="1" thickBot="1">
      <c r="A2034" s="423" t="s">
        <v>2551</v>
      </c>
      <c r="B2034" s="424" t="s">
        <v>157</v>
      </c>
      <c r="L2034" s="210"/>
    </row>
    <row r="2035" spans="1:12" ht="16.5" hidden="1" thickBot="1">
      <c r="A2035" s="423" t="s">
        <v>2552</v>
      </c>
      <c r="B2035" s="424" t="s">
        <v>158</v>
      </c>
      <c r="L2035" s="210"/>
    </row>
    <row r="2036" spans="1:12" ht="16.5" hidden="1" thickBot="1">
      <c r="A2036" s="423" t="s">
        <v>2553</v>
      </c>
      <c r="B2036" s="424" t="s">
        <v>2554</v>
      </c>
      <c r="L2036" s="210"/>
    </row>
    <row r="2037" spans="1:12" ht="32.25" hidden="1" thickBot="1">
      <c r="A2037" s="423" t="s">
        <v>2555</v>
      </c>
      <c r="B2037" s="424" t="s">
        <v>2556</v>
      </c>
      <c r="L2037" s="210"/>
    </row>
    <row r="2038" spans="1:12" ht="32.25" hidden="1" thickBot="1">
      <c r="A2038" s="423" t="s">
        <v>2557</v>
      </c>
      <c r="B2038" s="424" t="s">
        <v>2558</v>
      </c>
      <c r="L2038" s="210"/>
    </row>
    <row r="2039" spans="1:12" ht="32.25" hidden="1" thickBot="1">
      <c r="A2039" s="423" t="s">
        <v>2559</v>
      </c>
      <c r="B2039" s="424" t="s">
        <v>2560</v>
      </c>
      <c r="L2039" s="210"/>
    </row>
    <row r="2040" spans="1:12" ht="32.25" hidden="1" thickBot="1">
      <c r="A2040" s="423" t="s">
        <v>2561</v>
      </c>
      <c r="B2040" s="424" t="s">
        <v>2562</v>
      </c>
      <c r="L2040" s="210"/>
    </row>
    <row r="2041" spans="1:12" ht="16.5" hidden="1" thickBot="1">
      <c r="A2041" s="423" t="s">
        <v>2563</v>
      </c>
      <c r="B2041" s="421" t="s">
        <v>1164</v>
      </c>
      <c r="L2041" s="210"/>
    </row>
    <row r="2042" spans="1:12" ht="16.5" hidden="1" thickBot="1">
      <c r="A2042" s="423" t="s">
        <v>2564</v>
      </c>
      <c r="B2042" s="422" t="s">
        <v>1164</v>
      </c>
      <c r="L2042" s="210"/>
    </row>
    <row r="2043" spans="1:12" ht="16.5" hidden="1" thickBot="1">
      <c r="A2043" s="423" t="s">
        <v>2565</v>
      </c>
      <c r="B2043" s="424" t="s">
        <v>1164</v>
      </c>
      <c r="L2043" s="210"/>
    </row>
    <row r="2044" spans="1:12" ht="16.5" hidden="1" thickBot="1">
      <c r="A2044" s="423" t="s">
        <v>2566</v>
      </c>
      <c r="B2044" s="424" t="s">
        <v>2567</v>
      </c>
      <c r="L2044" s="210"/>
    </row>
    <row r="2045" spans="1:12" ht="32.25" hidden="1" thickBot="1">
      <c r="A2045" s="423" t="s">
        <v>2568</v>
      </c>
      <c r="B2045" s="424" t="s">
        <v>2569</v>
      </c>
      <c r="L2045" s="210"/>
    </row>
    <row r="2046" spans="1:12" ht="16.5" hidden="1" thickBot="1">
      <c r="A2046" s="423" t="s">
        <v>2570</v>
      </c>
      <c r="B2046" s="424" t="s">
        <v>2571</v>
      </c>
      <c r="L2046" s="210"/>
    </row>
    <row r="2047" spans="1:12" ht="16.5" hidden="1" thickBot="1">
      <c r="A2047" s="423" t="s">
        <v>2572</v>
      </c>
      <c r="B2047" s="424" t="s">
        <v>2573</v>
      </c>
      <c r="L2047" s="210"/>
    </row>
    <row r="2048" spans="1:12" ht="16.5" hidden="1" thickBot="1">
      <c r="A2048" s="423" t="s">
        <v>2574</v>
      </c>
      <c r="B2048" s="421" t="s">
        <v>2575</v>
      </c>
      <c r="L2048" s="210"/>
    </row>
    <row r="2049" spans="1:12" ht="16.5" hidden="1" thickBot="1">
      <c r="A2049" s="423" t="s">
        <v>2576</v>
      </c>
      <c r="B2049" s="421" t="s">
        <v>1165</v>
      </c>
      <c r="L2049" s="210"/>
    </row>
    <row r="2050" spans="1:12" ht="16.5" hidden="1" thickBot="1">
      <c r="A2050" s="423" t="s">
        <v>2577</v>
      </c>
      <c r="B2050" s="422" t="s">
        <v>1165</v>
      </c>
      <c r="L2050" s="210"/>
    </row>
    <row r="2051" spans="1:12" ht="16.5" hidden="1" thickBot="1">
      <c r="A2051" s="423" t="s">
        <v>2578</v>
      </c>
      <c r="B2051" s="424" t="s">
        <v>2579</v>
      </c>
      <c r="L2051" s="210"/>
    </row>
    <row r="2052" spans="1:12" ht="16.5" hidden="1" thickBot="1">
      <c r="A2052" s="423" t="s">
        <v>2580</v>
      </c>
      <c r="B2052" s="424" t="s">
        <v>175</v>
      </c>
      <c r="L2052" s="210"/>
    </row>
    <row r="2053" spans="1:12" ht="16.5" hidden="1" thickBot="1">
      <c r="A2053" s="423" t="s">
        <v>2581</v>
      </c>
      <c r="B2053" s="424" t="s">
        <v>2582</v>
      </c>
      <c r="L2053" s="210"/>
    </row>
    <row r="2054" spans="1:12" ht="16.5" hidden="1" thickBot="1">
      <c r="A2054" s="423" t="s">
        <v>2583</v>
      </c>
      <c r="B2054" s="424" t="s">
        <v>2584</v>
      </c>
      <c r="L2054" s="210"/>
    </row>
    <row r="2055" spans="1:12" ht="16.5" hidden="1" thickBot="1">
      <c r="A2055" s="423" t="s">
        <v>2585</v>
      </c>
      <c r="B2055" s="424" t="s">
        <v>2586</v>
      </c>
      <c r="L2055" s="210"/>
    </row>
    <row r="2056" spans="1:12" ht="16.5" hidden="1" thickBot="1">
      <c r="A2056" s="423" t="s">
        <v>2587</v>
      </c>
      <c r="B2056" s="421" t="s">
        <v>2588</v>
      </c>
      <c r="L2056" s="210"/>
    </row>
    <row r="2057" spans="1:12" ht="16.5" hidden="1" thickBot="1">
      <c r="A2057" s="423" t="s">
        <v>2589</v>
      </c>
      <c r="B2057" s="421" t="s">
        <v>1136</v>
      </c>
      <c r="L2057" s="210"/>
    </row>
    <row r="2058" spans="1:12" ht="16.5" hidden="1" thickBot="1">
      <c r="A2058" s="423" t="s">
        <v>2590</v>
      </c>
      <c r="B2058" s="422" t="s">
        <v>1136</v>
      </c>
      <c r="L2058" s="210"/>
    </row>
    <row r="2059" spans="1:12" ht="16.5" hidden="1" thickBot="1">
      <c r="A2059" s="423" t="s">
        <v>2591</v>
      </c>
      <c r="B2059" s="424" t="s">
        <v>2592</v>
      </c>
      <c r="L2059" s="210"/>
    </row>
    <row r="2060" spans="1:12" ht="16.5" hidden="1" thickBot="1">
      <c r="A2060" s="423" t="s">
        <v>2593</v>
      </c>
      <c r="B2060" s="424" t="s">
        <v>2594</v>
      </c>
      <c r="L2060" s="210"/>
    </row>
    <row r="2061" spans="1:12" ht="16.5" hidden="1" thickBot="1">
      <c r="A2061" s="423" t="s">
        <v>2595</v>
      </c>
      <c r="B2061" s="424" t="s">
        <v>2596</v>
      </c>
      <c r="L2061" s="210"/>
    </row>
    <row r="2062" spans="1:12" ht="16.5" hidden="1" thickBot="1">
      <c r="A2062" s="423" t="s">
        <v>2597</v>
      </c>
      <c r="B2062" s="424" t="s">
        <v>2598</v>
      </c>
      <c r="L2062" s="210"/>
    </row>
    <row r="2063" spans="1:12" ht="16.5" hidden="1" thickBot="1">
      <c r="A2063" s="423" t="s">
        <v>2599</v>
      </c>
      <c r="B2063" s="424" t="s">
        <v>2600</v>
      </c>
      <c r="L2063" s="210"/>
    </row>
    <row r="2064" spans="1:12" ht="16.5" hidden="1" thickBot="1">
      <c r="A2064" s="423" t="s">
        <v>2601</v>
      </c>
      <c r="B2064" s="424" t="s">
        <v>2602</v>
      </c>
      <c r="L2064" s="210"/>
    </row>
    <row r="2065" spans="1:12" ht="16.5" hidden="1" thickBot="1">
      <c r="A2065" s="423" t="s">
        <v>2603</v>
      </c>
      <c r="B2065" s="424" t="s">
        <v>2604</v>
      </c>
      <c r="L2065" s="210"/>
    </row>
    <row r="2066" spans="1:12" ht="16.5" hidden="1" thickBot="1">
      <c r="A2066" s="423" t="s">
        <v>2605</v>
      </c>
      <c r="B2066" s="424" t="s">
        <v>2606</v>
      </c>
      <c r="L2066" s="210"/>
    </row>
    <row r="2067" spans="1:12" ht="16.5" hidden="1" thickBot="1">
      <c r="A2067" s="423" t="s">
        <v>2607</v>
      </c>
      <c r="B2067" s="421" t="s">
        <v>2608</v>
      </c>
      <c r="L2067" s="210"/>
    </row>
    <row r="2068" spans="1:12" ht="16.5" hidden="1" thickBot="1">
      <c r="A2068" s="423" t="s">
        <v>2609</v>
      </c>
      <c r="B2068" s="421" t="s">
        <v>1168</v>
      </c>
      <c r="L2068" s="210"/>
    </row>
    <row r="2069" spans="1:12" ht="16.5" hidden="1" thickBot="1">
      <c r="A2069" s="423" t="s">
        <v>2610</v>
      </c>
      <c r="B2069" s="422" t="s">
        <v>1168</v>
      </c>
      <c r="L2069" s="210"/>
    </row>
    <row r="2070" spans="1:12" ht="16.5" hidden="1" thickBot="1">
      <c r="A2070" s="423" t="s">
        <v>2611</v>
      </c>
      <c r="B2070" s="424" t="s">
        <v>2612</v>
      </c>
      <c r="L2070" s="210"/>
    </row>
    <row r="2071" spans="1:12" ht="16.5" hidden="1" thickBot="1">
      <c r="A2071" s="423" t="s">
        <v>2613</v>
      </c>
      <c r="B2071" s="424" t="s">
        <v>2614</v>
      </c>
      <c r="L2071" s="210"/>
    </row>
    <row r="2072" spans="1:12" ht="16.5" hidden="1" thickBot="1">
      <c r="A2072" s="423" t="s">
        <v>2615</v>
      </c>
      <c r="B2072" s="424" t="s">
        <v>2616</v>
      </c>
      <c r="L2072" s="210"/>
    </row>
    <row r="2073" spans="1:12" ht="16.5" hidden="1" thickBot="1">
      <c r="A2073" s="423" t="s">
        <v>2617</v>
      </c>
      <c r="B2073" s="424" t="s">
        <v>2618</v>
      </c>
      <c r="L2073" s="210"/>
    </row>
    <row r="2074" spans="1:12" ht="16.5" hidden="1" thickBot="1">
      <c r="A2074" s="423" t="s">
        <v>2619</v>
      </c>
      <c r="B2074" s="424" t="s">
        <v>2620</v>
      </c>
      <c r="L2074" s="210"/>
    </row>
    <row r="2075" spans="1:12" ht="16.5" hidden="1" thickBot="1">
      <c r="A2075" s="423" t="s">
        <v>2621</v>
      </c>
      <c r="B2075" s="424" t="s">
        <v>2622</v>
      </c>
      <c r="L2075" s="210"/>
    </row>
    <row r="2076" spans="1:12" ht="16.5" hidden="1" thickBot="1">
      <c r="A2076" s="423" t="s">
        <v>2623</v>
      </c>
      <c r="B2076" s="424" t="s">
        <v>2624</v>
      </c>
      <c r="L2076" s="210"/>
    </row>
    <row r="2077" spans="1:12" ht="16.5" hidden="1" thickBot="1">
      <c r="A2077" s="423" t="s">
        <v>2625</v>
      </c>
      <c r="B2077" s="424" t="s">
        <v>2626</v>
      </c>
      <c r="L2077" s="210"/>
    </row>
    <row r="2078" spans="1:12" ht="16.5" hidden="1" thickBot="1">
      <c r="A2078" s="423" t="s">
        <v>2627</v>
      </c>
      <c r="B2078" s="421" t="s">
        <v>2628</v>
      </c>
      <c r="L2078" s="210"/>
    </row>
    <row r="2079" spans="1:12" ht="16.5" hidden="1" thickBot="1">
      <c r="A2079" s="423" t="s">
        <v>2629</v>
      </c>
      <c r="B2079" s="422" t="s">
        <v>2628</v>
      </c>
      <c r="L2079" s="210"/>
    </row>
    <row r="2080" spans="1:12" ht="16.5" hidden="1" thickBot="1">
      <c r="A2080" s="423" t="s">
        <v>2630</v>
      </c>
      <c r="B2080" s="424" t="s">
        <v>962</v>
      </c>
      <c r="L2080" s="210"/>
    </row>
    <row r="2081" spans="1:12" ht="16.5" hidden="1" thickBot="1">
      <c r="A2081" s="423" t="s">
        <v>2631</v>
      </c>
      <c r="B2081" s="424" t="s">
        <v>2632</v>
      </c>
      <c r="L2081" s="210"/>
    </row>
    <row r="2082" spans="1:12" ht="16.5" hidden="1" thickBot="1">
      <c r="A2082" s="423" t="s">
        <v>2633</v>
      </c>
      <c r="B2082" s="424" t="s">
        <v>2634</v>
      </c>
      <c r="L2082" s="210"/>
    </row>
    <row r="2083" spans="1:12" ht="16.5" hidden="1" thickBot="1">
      <c r="A2083" s="423" t="s">
        <v>2635</v>
      </c>
      <c r="B2083" s="424" t="s">
        <v>2636</v>
      </c>
      <c r="L2083" s="210"/>
    </row>
    <row r="2084" spans="1:12" ht="16.5" hidden="1" thickBot="1">
      <c r="A2084" s="423" t="s">
        <v>2637</v>
      </c>
      <c r="B2084" s="424" t="s">
        <v>2638</v>
      </c>
      <c r="L2084" s="210"/>
    </row>
    <row r="2085" spans="1:12" ht="16.5" hidden="1" thickBot="1">
      <c r="A2085" s="423" t="s">
        <v>2639</v>
      </c>
      <c r="B2085" s="424" t="s">
        <v>2640</v>
      </c>
      <c r="L2085" s="210"/>
    </row>
    <row r="2086" spans="1:12" ht="16.5" hidden="1" thickBot="1">
      <c r="A2086" s="423" t="s">
        <v>2641</v>
      </c>
      <c r="B2086" s="421" t="s">
        <v>1137</v>
      </c>
      <c r="L2086" s="210"/>
    </row>
    <row r="2087" spans="1:12" ht="16.5" hidden="1" thickBot="1">
      <c r="A2087" s="423" t="s">
        <v>2642</v>
      </c>
      <c r="B2087" s="422" t="s">
        <v>963</v>
      </c>
      <c r="L2087" s="210"/>
    </row>
    <row r="2088" spans="1:12" ht="16.5" hidden="1" thickBot="1">
      <c r="A2088" s="423" t="s">
        <v>2643</v>
      </c>
      <c r="B2088" s="424" t="s">
        <v>963</v>
      </c>
      <c r="L2088" s="210"/>
    </row>
    <row r="2089" spans="1:12" ht="16.5" hidden="1" thickBot="1">
      <c r="A2089" s="423" t="s">
        <v>2644</v>
      </c>
      <c r="B2089" s="424" t="s">
        <v>2645</v>
      </c>
      <c r="L2089" s="210"/>
    </row>
    <row r="2090" spans="1:12" ht="16.5" hidden="1" thickBot="1">
      <c r="A2090" s="423" t="s">
        <v>2646</v>
      </c>
      <c r="B2090" s="424" t="s">
        <v>2647</v>
      </c>
      <c r="L2090" s="210"/>
    </row>
    <row r="2091" spans="1:12" ht="16.5" hidden="1" thickBot="1">
      <c r="A2091" s="423" t="s">
        <v>2648</v>
      </c>
      <c r="B2091" s="424" t="s">
        <v>2649</v>
      </c>
      <c r="L2091" s="210"/>
    </row>
    <row r="2092" spans="1:12" ht="16.5" hidden="1" thickBot="1">
      <c r="A2092" s="423" t="s">
        <v>2650</v>
      </c>
      <c r="B2092" s="422" t="s">
        <v>964</v>
      </c>
      <c r="L2092" s="210"/>
    </row>
    <row r="2093" spans="1:12" ht="16.5" hidden="1" thickBot="1">
      <c r="A2093" s="423" t="s">
        <v>2651</v>
      </c>
      <c r="B2093" s="424" t="s">
        <v>964</v>
      </c>
      <c r="L2093" s="210"/>
    </row>
    <row r="2094" spans="1:12" ht="16.5" hidden="1" thickBot="1">
      <c r="A2094" s="423" t="s">
        <v>2652</v>
      </c>
      <c r="B2094" s="424" t="s">
        <v>2653</v>
      </c>
      <c r="L2094" s="210"/>
    </row>
    <row r="2095" spans="1:12" ht="16.5" hidden="1" thickBot="1">
      <c r="A2095" s="423" t="s">
        <v>2654</v>
      </c>
      <c r="B2095" s="424" t="s">
        <v>2655</v>
      </c>
      <c r="L2095" s="210"/>
    </row>
    <row r="2096" spans="1:12" ht="16.5" hidden="1" thickBot="1">
      <c r="A2096" s="423" t="s">
        <v>2656</v>
      </c>
      <c r="B2096" s="424" t="s">
        <v>2657</v>
      </c>
      <c r="L2096" s="210"/>
    </row>
    <row r="2097" spans="1:12" ht="16.5" hidden="1" thickBot="1">
      <c r="A2097" s="423" t="s">
        <v>2658</v>
      </c>
      <c r="B2097" s="421" t="s">
        <v>2659</v>
      </c>
      <c r="L2097" s="210"/>
    </row>
    <row r="2098" spans="1:12" ht="16.5" hidden="1" thickBot="1">
      <c r="A2098" s="423" t="s">
        <v>2660</v>
      </c>
      <c r="B2098" s="421" t="s">
        <v>2661</v>
      </c>
      <c r="L2098" s="210"/>
    </row>
    <row r="2099" spans="1:12" ht="16.5" hidden="1" thickBot="1">
      <c r="A2099" s="423" t="s">
        <v>2662</v>
      </c>
      <c r="B2099" s="422" t="s">
        <v>2663</v>
      </c>
      <c r="L2099" s="210"/>
    </row>
    <row r="2100" spans="1:12" ht="16.5" hidden="1" thickBot="1">
      <c r="A2100" s="423" t="s">
        <v>2664</v>
      </c>
      <c r="B2100" s="424" t="s">
        <v>2665</v>
      </c>
      <c r="L2100" s="210"/>
    </row>
    <row r="2101" spans="1:12" ht="16.5" hidden="1" thickBot="1">
      <c r="A2101" s="423" t="s">
        <v>2666</v>
      </c>
      <c r="B2101" s="424" t="s">
        <v>2667</v>
      </c>
      <c r="L2101" s="210"/>
    </row>
    <row r="2102" spans="1:12" ht="16.5" hidden="1" thickBot="1">
      <c r="A2102" s="423" t="s">
        <v>2668</v>
      </c>
      <c r="B2102" s="424" t="s">
        <v>2669</v>
      </c>
      <c r="L2102" s="210"/>
    </row>
    <row r="2103" spans="1:12" ht="16.5" hidden="1" thickBot="1">
      <c r="A2103" s="423" t="s">
        <v>2670</v>
      </c>
      <c r="B2103" s="424" t="s">
        <v>2671</v>
      </c>
      <c r="L2103" s="210"/>
    </row>
    <row r="2104" spans="1:12" ht="16.5" hidden="1" thickBot="1">
      <c r="A2104" s="423" t="s">
        <v>2672</v>
      </c>
      <c r="B2104" s="424" t="s">
        <v>2673</v>
      </c>
      <c r="L2104" s="210"/>
    </row>
    <row r="2105" spans="1:12" ht="16.5" hidden="1" thickBot="1">
      <c r="A2105" s="423" t="s">
        <v>2674</v>
      </c>
      <c r="B2105" s="422" t="s">
        <v>2675</v>
      </c>
      <c r="L2105" s="210"/>
    </row>
    <row r="2106" spans="1:12" ht="16.5" hidden="1" thickBot="1">
      <c r="A2106" s="423" t="s">
        <v>2676</v>
      </c>
      <c r="B2106" s="424" t="s">
        <v>2677</v>
      </c>
      <c r="L2106" s="210"/>
    </row>
    <row r="2107" spans="1:12" ht="16.5" hidden="1" thickBot="1">
      <c r="A2107" s="423" t="s">
        <v>2678</v>
      </c>
      <c r="B2107" s="424" t="s">
        <v>2679</v>
      </c>
      <c r="L2107" s="210"/>
    </row>
    <row r="2108" spans="1:12" ht="16.5" hidden="1" thickBot="1">
      <c r="A2108" s="423" t="s">
        <v>2680</v>
      </c>
      <c r="B2108" s="424" t="s">
        <v>2681</v>
      </c>
      <c r="L2108" s="210"/>
    </row>
    <row r="2109" spans="1:12" ht="16.5" hidden="1" thickBot="1">
      <c r="A2109" s="423" t="s">
        <v>2682</v>
      </c>
      <c r="B2109" s="424" t="s">
        <v>2683</v>
      </c>
      <c r="L2109" s="210"/>
    </row>
    <row r="2110" spans="1:12" ht="16.5" hidden="1" thickBot="1">
      <c r="A2110" s="423" t="s">
        <v>2684</v>
      </c>
      <c r="B2110" s="424" t="s">
        <v>2685</v>
      </c>
      <c r="L2110" s="210"/>
    </row>
    <row r="2111" spans="1:12" ht="16.5" hidden="1" thickBot="1">
      <c r="A2111" s="423" t="s">
        <v>2686</v>
      </c>
      <c r="B2111" s="424" t="s">
        <v>2687</v>
      </c>
      <c r="L2111" s="210"/>
    </row>
    <row r="2112" spans="1:12" ht="16.5" hidden="1" thickBot="1">
      <c r="A2112" s="423" t="s">
        <v>2688</v>
      </c>
      <c r="B2112" s="424" t="s">
        <v>2689</v>
      </c>
      <c r="L2112" s="210"/>
    </row>
    <row r="2113" spans="1:12" ht="16.5" hidden="1" thickBot="1">
      <c r="A2113" s="423" t="s">
        <v>2690</v>
      </c>
      <c r="B2113" s="424" t="s">
        <v>2691</v>
      </c>
      <c r="L2113" s="210"/>
    </row>
    <row r="2114" spans="1:12" ht="32.25" hidden="1" thickBot="1">
      <c r="A2114" s="423" t="s">
        <v>2692</v>
      </c>
      <c r="B2114" s="424" t="s">
        <v>2693</v>
      </c>
      <c r="L2114" s="210"/>
    </row>
    <row r="2115" spans="1:12" ht="16.5" hidden="1" thickBot="1">
      <c r="A2115" s="423" t="s">
        <v>2694</v>
      </c>
      <c r="B2115" s="422" t="s">
        <v>2695</v>
      </c>
      <c r="L2115" s="210"/>
    </row>
    <row r="2116" spans="1:12" ht="16.5" hidden="1" thickBot="1">
      <c r="A2116" s="423" t="s">
        <v>2696</v>
      </c>
      <c r="B2116" s="424" t="s">
        <v>2695</v>
      </c>
      <c r="L2116" s="210"/>
    </row>
    <row r="2117" spans="1:12" ht="16.5" hidden="1" thickBot="1">
      <c r="A2117" s="423" t="s">
        <v>2697</v>
      </c>
      <c r="B2117" s="422" t="s">
        <v>2698</v>
      </c>
      <c r="L2117" s="210"/>
    </row>
    <row r="2118" spans="1:12" ht="16.5" hidden="1" thickBot="1">
      <c r="A2118" s="423" t="s">
        <v>2699</v>
      </c>
      <c r="B2118" s="424" t="s">
        <v>2698</v>
      </c>
      <c r="L2118" s="210"/>
    </row>
    <row r="2119" spans="1:12" ht="16.5" hidden="1" thickBot="1">
      <c r="A2119" s="423" t="s">
        <v>2700</v>
      </c>
      <c r="B2119" s="422" t="s">
        <v>2701</v>
      </c>
      <c r="L2119" s="210"/>
    </row>
    <row r="2120" spans="1:12" ht="16.5" hidden="1" thickBot="1">
      <c r="A2120" s="423" t="s">
        <v>2702</v>
      </c>
      <c r="B2120" s="424" t="s">
        <v>2701</v>
      </c>
      <c r="L2120" s="210"/>
    </row>
    <row r="2121" spans="1:12" ht="16.5" hidden="1" thickBot="1">
      <c r="A2121" s="423" t="s">
        <v>2703</v>
      </c>
      <c r="B2121" s="422" t="s">
        <v>2704</v>
      </c>
      <c r="L2121" s="210"/>
    </row>
    <row r="2122" spans="1:12" ht="16.5" hidden="1" thickBot="1">
      <c r="A2122" s="423" t="s">
        <v>2705</v>
      </c>
      <c r="B2122" s="424" t="s">
        <v>2704</v>
      </c>
      <c r="L2122" s="210"/>
    </row>
    <row r="2123" spans="1:12" ht="16.5" hidden="1" thickBot="1">
      <c r="A2123" s="423" t="s">
        <v>2706</v>
      </c>
      <c r="B2123" s="422" t="s">
        <v>2707</v>
      </c>
      <c r="L2123" s="210"/>
    </row>
    <row r="2124" spans="1:12" ht="16.5" hidden="1" thickBot="1">
      <c r="A2124" s="423" t="s">
        <v>2708</v>
      </c>
      <c r="B2124" s="424" t="s">
        <v>2707</v>
      </c>
      <c r="L2124" s="210"/>
    </row>
    <row r="2125" spans="1:12" ht="16.5" hidden="1" thickBot="1">
      <c r="A2125" s="423" t="s">
        <v>2709</v>
      </c>
      <c r="B2125" s="422" t="s">
        <v>2710</v>
      </c>
      <c r="L2125" s="210"/>
    </row>
    <row r="2126" spans="1:12" ht="16.5" hidden="1" thickBot="1">
      <c r="A2126" s="423" t="s">
        <v>2711</v>
      </c>
      <c r="B2126" s="424" t="s">
        <v>2712</v>
      </c>
      <c r="L2126" s="210"/>
    </row>
    <row r="2127" spans="1:12" ht="16.5" hidden="1" thickBot="1">
      <c r="A2127" s="423" t="s">
        <v>2713</v>
      </c>
      <c r="B2127" s="424" t="s">
        <v>2714</v>
      </c>
      <c r="L2127" s="210"/>
    </row>
    <row r="2128" spans="1:12" ht="16.5" hidden="1" thickBot="1">
      <c r="A2128" s="423" t="s">
        <v>2715</v>
      </c>
      <c r="B2128" s="421" t="s">
        <v>2716</v>
      </c>
      <c r="L2128" s="210"/>
    </row>
    <row r="2129" spans="1:12" ht="16.5" hidden="1" thickBot="1">
      <c r="A2129" s="423" t="s">
        <v>2717</v>
      </c>
      <c r="B2129" s="422" t="s">
        <v>2718</v>
      </c>
      <c r="L2129" s="210"/>
    </row>
    <row r="2130" spans="1:12" ht="16.5" hidden="1" thickBot="1">
      <c r="A2130" s="423" t="s">
        <v>2719</v>
      </c>
      <c r="B2130" s="424" t="s">
        <v>2720</v>
      </c>
      <c r="L2130" s="210"/>
    </row>
    <row r="2131" spans="1:12" ht="16.5" hidden="1" thickBot="1">
      <c r="A2131" s="423" t="s">
        <v>2721</v>
      </c>
      <c r="B2131" s="424" t="s">
        <v>2722</v>
      </c>
      <c r="L2131" s="210"/>
    </row>
    <row r="2132" spans="1:12" ht="16.5" hidden="1" thickBot="1">
      <c r="A2132" s="423" t="s">
        <v>2723</v>
      </c>
      <c r="B2132" s="424" t="s">
        <v>2724</v>
      </c>
      <c r="L2132" s="210"/>
    </row>
    <row r="2133" spans="1:12" ht="16.5" hidden="1" thickBot="1">
      <c r="A2133" s="423" t="s">
        <v>2725</v>
      </c>
      <c r="B2133" s="424" t="s">
        <v>2726</v>
      </c>
      <c r="L2133" s="210"/>
    </row>
    <row r="2134" spans="1:12" ht="16.5" hidden="1" thickBot="1">
      <c r="A2134" s="423" t="s">
        <v>2727</v>
      </c>
      <c r="B2134" s="424" t="s">
        <v>2728</v>
      </c>
      <c r="L2134" s="210"/>
    </row>
    <row r="2135" spans="1:12" ht="16.5" hidden="1" thickBot="1">
      <c r="A2135" s="423" t="s">
        <v>2729</v>
      </c>
      <c r="B2135" s="422" t="s">
        <v>2730</v>
      </c>
      <c r="L2135" s="210"/>
    </row>
    <row r="2136" spans="1:12" ht="16.5" hidden="1" thickBot="1">
      <c r="A2136" s="423" t="s">
        <v>2731</v>
      </c>
      <c r="B2136" s="424" t="s">
        <v>2732</v>
      </c>
      <c r="L2136" s="210"/>
    </row>
    <row r="2137" spans="1:12" ht="16.5" hidden="1" thickBot="1">
      <c r="A2137" s="423" t="s">
        <v>2733</v>
      </c>
      <c r="B2137" s="424" t="s">
        <v>2734</v>
      </c>
      <c r="L2137" s="210"/>
    </row>
    <row r="2138" spans="1:12" ht="16.5" hidden="1" thickBot="1">
      <c r="A2138" s="423" t="s">
        <v>2735</v>
      </c>
      <c r="B2138" s="424" t="s">
        <v>2736</v>
      </c>
      <c r="L2138" s="210"/>
    </row>
    <row r="2139" spans="1:12" ht="16.5" hidden="1" thickBot="1">
      <c r="A2139" s="423" t="s">
        <v>2737</v>
      </c>
      <c r="B2139" s="424" t="s">
        <v>2738</v>
      </c>
      <c r="L2139" s="210"/>
    </row>
    <row r="2140" spans="1:12" ht="16.5" hidden="1" thickBot="1">
      <c r="A2140" s="423" t="s">
        <v>2739</v>
      </c>
      <c r="B2140" s="424" t="s">
        <v>2740</v>
      </c>
      <c r="L2140" s="210"/>
    </row>
    <row r="2141" spans="1:12" ht="16.5" hidden="1" thickBot="1">
      <c r="A2141" s="423" t="s">
        <v>2741</v>
      </c>
      <c r="B2141" s="424" t="s">
        <v>2742</v>
      </c>
      <c r="L2141" s="210"/>
    </row>
    <row r="2142" spans="1:12" ht="16.5" hidden="1" thickBot="1">
      <c r="A2142" s="423" t="s">
        <v>2743</v>
      </c>
      <c r="B2142" s="424" t="s">
        <v>2744</v>
      </c>
      <c r="L2142" s="210"/>
    </row>
    <row r="2143" spans="1:12" ht="16.5" hidden="1" thickBot="1">
      <c r="A2143" s="423" t="s">
        <v>2745</v>
      </c>
      <c r="B2143" s="424" t="s">
        <v>2746</v>
      </c>
      <c r="L2143" s="210"/>
    </row>
    <row r="2144" spans="1:12" ht="32.25" hidden="1" thickBot="1">
      <c r="A2144" s="423" t="s">
        <v>2747</v>
      </c>
      <c r="B2144" s="424" t="s">
        <v>2748</v>
      </c>
      <c r="L2144" s="210"/>
    </row>
    <row r="2145" spans="1:12" ht="16.5" hidden="1" thickBot="1">
      <c r="A2145" s="423" t="s">
        <v>2749</v>
      </c>
      <c r="B2145" s="422" t="s">
        <v>2750</v>
      </c>
      <c r="L2145" s="210"/>
    </row>
    <row r="2146" spans="1:12" ht="16.5" hidden="1" thickBot="1">
      <c r="A2146" s="423" t="s">
        <v>2751</v>
      </c>
      <c r="B2146" s="424" t="s">
        <v>2750</v>
      </c>
      <c r="L2146" s="210"/>
    </row>
    <row r="2147" spans="1:12" ht="16.5" hidden="1" thickBot="1">
      <c r="A2147" s="423" t="s">
        <v>2752</v>
      </c>
      <c r="B2147" s="422" t="s">
        <v>2753</v>
      </c>
      <c r="L2147" s="210"/>
    </row>
    <row r="2148" spans="1:12" ht="16.5" hidden="1" thickBot="1">
      <c r="A2148" s="423" t="s">
        <v>2754</v>
      </c>
      <c r="B2148" s="424" t="s">
        <v>2753</v>
      </c>
      <c r="L2148" s="210"/>
    </row>
    <row r="2149" spans="1:12" ht="16.5" hidden="1" thickBot="1">
      <c r="A2149" s="423" t="s">
        <v>2755</v>
      </c>
      <c r="B2149" s="422" t="s">
        <v>2756</v>
      </c>
      <c r="L2149" s="210"/>
    </row>
    <row r="2150" spans="1:12" ht="16.5" hidden="1" thickBot="1">
      <c r="A2150" s="423" t="s">
        <v>2757</v>
      </c>
      <c r="B2150" s="424" t="s">
        <v>2756</v>
      </c>
      <c r="L2150" s="210"/>
    </row>
    <row r="2151" spans="1:12" ht="16.5" hidden="1" thickBot="1">
      <c r="A2151" s="423" t="s">
        <v>2758</v>
      </c>
      <c r="B2151" s="422" t="s">
        <v>2759</v>
      </c>
      <c r="L2151" s="210"/>
    </row>
    <row r="2152" spans="1:12" ht="16.5" hidden="1" thickBot="1">
      <c r="A2152" s="423" t="s">
        <v>2760</v>
      </c>
      <c r="B2152" s="424" t="s">
        <v>2759</v>
      </c>
      <c r="L2152" s="210"/>
    </row>
    <row r="2153" spans="1:12" ht="16.5" hidden="1" thickBot="1">
      <c r="A2153" s="423" t="s">
        <v>2761</v>
      </c>
      <c r="B2153" s="422" t="s">
        <v>2762</v>
      </c>
      <c r="L2153" s="210"/>
    </row>
    <row r="2154" spans="1:12" ht="16.5" hidden="1" thickBot="1">
      <c r="A2154" s="423" t="s">
        <v>2763</v>
      </c>
      <c r="B2154" s="424" t="s">
        <v>2762</v>
      </c>
      <c r="L2154" s="210"/>
    </row>
    <row r="2155" spans="1:12" ht="16.5" hidden="1" thickBot="1">
      <c r="A2155" s="423" t="s">
        <v>2764</v>
      </c>
      <c r="B2155" s="422" t="s">
        <v>2765</v>
      </c>
      <c r="L2155" s="210"/>
    </row>
    <row r="2156" spans="1:12" ht="16.5" hidden="1" thickBot="1">
      <c r="A2156" s="423" t="s">
        <v>2766</v>
      </c>
      <c r="B2156" s="424" t="s">
        <v>2767</v>
      </c>
      <c r="L2156" s="210"/>
    </row>
    <row r="2157" spans="1:12" ht="16.5" hidden="1" thickBot="1">
      <c r="A2157" s="423" t="s">
        <v>2768</v>
      </c>
      <c r="B2157" s="424" t="s">
        <v>2769</v>
      </c>
      <c r="L2157" s="210"/>
    </row>
    <row r="2158" spans="1:12" ht="16.5" hidden="1" thickBot="1">
      <c r="A2158" s="423" t="s">
        <v>2770</v>
      </c>
      <c r="B2158" s="421" t="s">
        <v>2771</v>
      </c>
      <c r="L2158" s="210"/>
    </row>
    <row r="2159" spans="1:12" ht="16.5" hidden="1" thickBot="1">
      <c r="A2159" s="423" t="s">
        <v>2772</v>
      </c>
      <c r="B2159" s="421" t="s">
        <v>1134</v>
      </c>
      <c r="L2159" s="210"/>
    </row>
    <row r="2160" spans="1:12" ht="16.5" hidden="1" thickBot="1">
      <c r="A2160" s="423" t="s">
        <v>2773</v>
      </c>
      <c r="B2160" s="422" t="s">
        <v>176</v>
      </c>
      <c r="L2160" s="210"/>
    </row>
    <row r="2161" spans="1:12" ht="16.5" hidden="1" thickBot="1">
      <c r="A2161" s="423" t="s">
        <v>2774</v>
      </c>
      <c r="B2161" s="424" t="s">
        <v>176</v>
      </c>
      <c r="L2161" s="210"/>
    </row>
    <row r="2162" spans="1:12" ht="16.5" hidden="1" thickBot="1">
      <c r="A2162" s="423" t="s">
        <v>2775</v>
      </c>
      <c r="B2162" s="424" t="s">
        <v>2776</v>
      </c>
      <c r="L2162" s="210"/>
    </row>
    <row r="2163" spans="1:12" ht="16.5" hidden="1" thickBot="1">
      <c r="A2163" s="423" t="s">
        <v>2777</v>
      </c>
      <c r="B2163" s="424" t="s">
        <v>2778</v>
      </c>
      <c r="L2163" s="210"/>
    </row>
    <row r="2164" spans="1:12" ht="16.5" hidden="1" thickBot="1">
      <c r="A2164" s="423" t="s">
        <v>2779</v>
      </c>
      <c r="B2164" s="424" t="s">
        <v>2780</v>
      </c>
      <c r="L2164" s="210"/>
    </row>
    <row r="2165" spans="1:12" ht="16.5" hidden="1" thickBot="1">
      <c r="A2165" s="423" t="s">
        <v>2781</v>
      </c>
      <c r="B2165" s="422" t="s">
        <v>177</v>
      </c>
      <c r="L2165" s="210"/>
    </row>
    <row r="2166" spans="1:12" ht="16.5" hidden="1" thickBot="1">
      <c r="A2166" s="423" t="s">
        <v>2782</v>
      </c>
      <c r="B2166" s="424" t="s">
        <v>177</v>
      </c>
      <c r="L2166" s="210"/>
    </row>
    <row r="2167" spans="1:12" ht="16.5" hidden="1" thickBot="1">
      <c r="A2167" s="423" t="s">
        <v>2783</v>
      </c>
      <c r="B2167" s="424" t="s">
        <v>2784</v>
      </c>
      <c r="L2167" s="210"/>
    </row>
    <row r="2168" spans="1:12" ht="16.5" hidden="1" thickBot="1">
      <c r="A2168" s="423" t="s">
        <v>2785</v>
      </c>
      <c r="B2168" s="424" t="s">
        <v>2786</v>
      </c>
      <c r="L2168" s="210"/>
    </row>
    <row r="2169" spans="1:12" ht="32.25" hidden="1" thickBot="1">
      <c r="A2169" s="423" t="s">
        <v>2787</v>
      </c>
      <c r="B2169" s="424" t="s">
        <v>2788</v>
      </c>
      <c r="L2169" s="210"/>
    </row>
    <row r="2170" spans="1:12" ht="16.5" hidden="1" thickBot="1">
      <c r="A2170" s="423" t="s">
        <v>2789</v>
      </c>
      <c r="B2170" s="422" t="s">
        <v>2790</v>
      </c>
      <c r="L2170" s="210"/>
    </row>
    <row r="2171" spans="1:12" ht="16.5" hidden="1" thickBot="1">
      <c r="A2171" s="423" t="s">
        <v>2791</v>
      </c>
      <c r="B2171" s="424" t="s">
        <v>2790</v>
      </c>
      <c r="L2171" s="210"/>
    </row>
    <row r="2172" spans="1:12" ht="16.5" hidden="1" thickBot="1">
      <c r="A2172" s="423" t="s">
        <v>2792</v>
      </c>
      <c r="B2172" s="424" t="s">
        <v>2793</v>
      </c>
      <c r="L2172" s="210"/>
    </row>
    <row r="2173" spans="1:12" ht="16.5" hidden="1" thickBot="1">
      <c r="A2173" s="423" t="s">
        <v>2794</v>
      </c>
      <c r="B2173" s="424" t="s">
        <v>2795</v>
      </c>
      <c r="L2173" s="210"/>
    </row>
    <row r="2174" spans="1:12" ht="16.5" hidden="1" thickBot="1">
      <c r="A2174" s="423" t="s">
        <v>2796</v>
      </c>
      <c r="B2174" s="424" t="s">
        <v>2797</v>
      </c>
      <c r="L2174" s="210"/>
    </row>
    <row r="2175" spans="1:12" ht="16.5" hidden="1" thickBot="1">
      <c r="A2175" s="423" t="s">
        <v>2798</v>
      </c>
      <c r="B2175" s="422" t="s">
        <v>2799</v>
      </c>
      <c r="L2175" s="210"/>
    </row>
    <row r="2176" spans="1:12" ht="16.5" hidden="1" thickBot="1">
      <c r="A2176" s="423" t="s">
        <v>2800</v>
      </c>
      <c r="B2176" s="424" t="s">
        <v>2799</v>
      </c>
      <c r="L2176" s="210"/>
    </row>
    <row r="2177" spans="1:12" ht="16.5" hidden="1" thickBot="1">
      <c r="A2177" s="423" t="s">
        <v>2801</v>
      </c>
      <c r="B2177" s="424" t="s">
        <v>2802</v>
      </c>
      <c r="L2177" s="210"/>
    </row>
    <row r="2178" spans="1:12" ht="16.5" hidden="1" thickBot="1">
      <c r="A2178" s="423" t="s">
        <v>2803</v>
      </c>
      <c r="B2178" s="424" t="s">
        <v>2804</v>
      </c>
      <c r="L2178" s="210"/>
    </row>
    <row r="2179" spans="1:12" ht="16.5" hidden="1" thickBot="1">
      <c r="A2179" s="423" t="s">
        <v>2805</v>
      </c>
      <c r="B2179" s="424" t="s">
        <v>2806</v>
      </c>
      <c r="L2179" s="210"/>
    </row>
    <row r="2180" spans="1:12" ht="16.5" hidden="1" thickBot="1">
      <c r="A2180" s="423" t="s">
        <v>2807</v>
      </c>
      <c r="B2180" s="422" t="s">
        <v>2808</v>
      </c>
      <c r="L2180" s="210"/>
    </row>
    <row r="2181" spans="1:12" ht="16.5" hidden="1" thickBot="1">
      <c r="A2181" s="423" t="s">
        <v>2809</v>
      </c>
      <c r="B2181" s="424" t="s">
        <v>2808</v>
      </c>
      <c r="L2181" s="210"/>
    </row>
    <row r="2182" spans="1:12" ht="16.5" hidden="1" thickBot="1">
      <c r="A2182" s="423" t="s">
        <v>2810</v>
      </c>
      <c r="B2182" s="424" t="s">
        <v>2811</v>
      </c>
      <c r="L2182" s="210"/>
    </row>
    <row r="2183" spans="1:12" ht="16.5" hidden="1" thickBot="1">
      <c r="A2183" s="423" t="s">
        <v>2812</v>
      </c>
      <c r="B2183" s="424" t="s">
        <v>2813</v>
      </c>
      <c r="L2183" s="210"/>
    </row>
    <row r="2184" spans="1:12" ht="16.5" hidden="1" thickBot="1">
      <c r="A2184" s="423" t="s">
        <v>2814</v>
      </c>
      <c r="B2184" s="424" t="s">
        <v>2815</v>
      </c>
      <c r="L2184" s="210"/>
    </row>
    <row r="2185" spans="1:12" ht="16.5" hidden="1" thickBot="1">
      <c r="A2185" s="423" t="s">
        <v>2816</v>
      </c>
      <c r="B2185" s="422" t="s">
        <v>185</v>
      </c>
      <c r="L2185" s="210"/>
    </row>
    <row r="2186" spans="1:12" ht="16.5" hidden="1" thickBot="1">
      <c r="A2186" s="423" t="s">
        <v>2817</v>
      </c>
      <c r="B2186" s="424" t="s">
        <v>185</v>
      </c>
      <c r="L2186" s="210"/>
    </row>
    <row r="2187" spans="1:12" ht="32.25" hidden="1" thickBot="1">
      <c r="A2187" s="423" t="s">
        <v>2818</v>
      </c>
      <c r="B2187" s="424" t="s">
        <v>2819</v>
      </c>
      <c r="L2187" s="210"/>
    </row>
    <row r="2188" spans="1:12" ht="16.5" hidden="1" thickBot="1">
      <c r="A2188" s="423" t="s">
        <v>2820</v>
      </c>
      <c r="B2188" s="424" t="s">
        <v>2821</v>
      </c>
      <c r="L2188" s="210"/>
    </row>
    <row r="2189" spans="1:12" ht="32.25" hidden="1" thickBot="1">
      <c r="A2189" s="423" t="s">
        <v>2822</v>
      </c>
      <c r="B2189" s="424" t="s">
        <v>2823</v>
      </c>
      <c r="L2189" s="210"/>
    </row>
    <row r="2190" spans="1:12" ht="16.5" hidden="1" thickBot="1">
      <c r="A2190" s="423" t="s">
        <v>2824</v>
      </c>
      <c r="B2190" s="422" t="s">
        <v>2825</v>
      </c>
      <c r="L2190" s="210"/>
    </row>
    <row r="2191" spans="1:12" ht="16.5" hidden="1" thickBot="1">
      <c r="A2191" s="423" t="s">
        <v>2826</v>
      </c>
      <c r="B2191" s="424" t="s">
        <v>2825</v>
      </c>
      <c r="L2191" s="210"/>
    </row>
    <row r="2192" spans="1:12" ht="16.5" hidden="1" thickBot="1">
      <c r="A2192" s="423" t="s">
        <v>2827</v>
      </c>
      <c r="B2192" s="424" t="s">
        <v>2828</v>
      </c>
      <c r="L2192" s="210"/>
    </row>
    <row r="2193" spans="1:12" ht="16.5" hidden="1" thickBot="1">
      <c r="A2193" s="423" t="s">
        <v>2829</v>
      </c>
      <c r="B2193" s="424" t="s">
        <v>2830</v>
      </c>
      <c r="L2193" s="210"/>
    </row>
    <row r="2194" spans="1:12" ht="32.25" hidden="1" thickBot="1">
      <c r="A2194" s="423" t="s">
        <v>2831</v>
      </c>
      <c r="B2194" s="424" t="s">
        <v>2832</v>
      </c>
      <c r="L2194" s="210"/>
    </row>
    <row r="2195" spans="1:12" ht="16.5" hidden="1" thickBot="1">
      <c r="A2195" s="423" t="s">
        <v>2833</v>
      </c>
      <c r="B2195" s="422" t="s">
        <v>2834</v>
      </c>
      <c r="L2195" s="210"/>
    </row>
    <row r="2196" spans="1:12" ht="16.5" hidden="1" thickBot="1">
      <c r="A2196" s="423" t="s">
        <v>2835</v>
      </c>
      <c r="B2196" s="424" t="s">
        <v>2836</v>
      </c>
      <c r="L2196" s="210"/>
    </row>
    <row r="2197" spans="1:12" ht="16.5" hidden="1" thickBot="1">
      <c r="A2197" s="423" t="s">
        <v>2837</v>
      </c>
      <c r="B2197" s="422" t="s">
        <v>2838</v>
      </c>
      <c r="L2197" s="210"/>
    </row>
    <row r="2198" spans="1:12" ht="16.5" hidden="1" thickBot="1">
      <c r="A2198" s="423" t="s">
        <v>2839</v>
      </c>
      <c r="B2198" s="424" t="s">
        <v>2840</v>
      </c>
      <c r="L2198" s="210"/>
    </row>
    <row r="2199" spans="1:12" ht="16.5" hidden="1" thickBot="1">
      <c r="A2199" s="423" t="s">
        <v>2841</v>
      </c>
      <c r="B2199" s="421" t="s">
        <v>2842</v>
      </c>
      <c r="L2199" s="210"/>
    </row>
    <row r="2200" spans="1:12" ht="16.5" hidden="1" thickBot="1">
      <c r="A2200" s="423" t="s">
        <v>2843</v>
      </c>
      <c r="B2200" s="421" t="s">
        <v>2844</v>
      </c>
      <c r="L2200" s="210"/>
    </row>
    <row r="2201" spans="1:12" ht="16.5" hidden="1" thickBot="1">
      <c r="A2201" s="423" t="s">
        <v>2845</v>
      </c>
      <c r="B2201" s="421" t="s">
        <v>1166</v>
      </c>
      <c r="L2201" s="210"/>
    </row>
    <row r="2202" spans="1:12" ht="16.5" hidden="1" thickBot="1">
      <c r="A2202" s="423" t="s">
        <v>2846</v>
      </c>
      <c r="B2202" s="422" t="s">
        <v>1166</v>
      </c>
      <c r="L2202" s="210"/>
    </row>
    <row r="2203" spans="1:12" ht="16.5" hidden="1" thickBot="1">
      <c r="A2203" s="423" t="s">
        <v>2847</v>
      </c>
      <c r="B2203" s="424" t="s">
        <v>1166</v>
      </c>
      <c r="L2203" s="210"/>
    </row>
    <row r="2204" spans="1:12" ht="16.5" hidden="1" thickBot="1">
      <c r="A2204" s="423" t="s">
        <v>2848</v>
      </c>
      <c r="B2204" s="424" t="s">
        <v>2849</v>
      </c>
      <c r="L2204" s="210"/>
    </row>
    <row r="2205" spans="1:12" ht="16.5" hidden="1" thickBot="1">
      <c r="A2205" s="423" t="s">
        <v>2850</v>
      </c>
      <c r="B2205" s="424" t="s">
        <v>2851</v>
      </c>
      <c r="L2205" s="210"/>
    </row>
    <row r="2206" spans="1:12" ht="16.5" hidden="1" thickBot="1">
      <c r="A2206" s="423" t="s">
        <v>2852</v>
      </c>
      <c r="B2206" s="424" t="s">
        <v>2853</v>
      </c>
      <c r="L2206" s="210"/>
    </row>
    <row r="2207" spans="1:12" ht="16.5" hidden="1" thickBot="1">
      <c r="A2207" s="423" t="s">
        <v>2854</v>
      </c>
      <c r="B2207" s="421" t="s">
        <v>1167</v>
      </c>
      <c r="L2207" s="210"/>
    </row>
    <row r="2208" spans="1:12" ht="16.5" hidden="1" thickBot="1">
      <c r="A2208" s="423" t="s">
        <v>2855</v>
      </c>
      <c r="B2208" s="422" t="s">
        <v>2856</v>
      </c>
      <c r="L2208" s="210"/>
    </row>
    <row r="2209" spans="1:12" ht="16.5" hidden="1" thickBot="1">
      <c r="A2209" s="423" t="s">
        <v>2857</v>
      </c>
      <c r="B2209" s="424" t="s">
        <v>2856</v>
      </c>
      <c r="L2209" s="210"/>
    </row>
    <row r="2210" spans="1:12" ht="16.5" hidden="1" thickBot="1">
      <c r="A2210" s="423" t="s">
        <v>2858</v>
      </c>
      <c r="B2210" s="422" t="s">
        <v>2859</v>
      </c>
      <c r="L2210" s="210"/>
    </row>
    <row r="2211" spans="1:12" ht="16.5" hidden="1" thickBot="1">
      <c r="A2211" s="423" t="s">
        <v>2860</v>
      </c>
      <c r="B2211" s="424" t="s">
        <v>2859</v>
      </c>
      <c r="L2211" s="210"/>
    </row>
    <row r="2212" spans="1:12" ht="16.5" hidden="1" thickBot="1">
      <c r="A2212" s="423" t="s">
        <v>2861</v>
      </c>
      <c r="B2212" s="422" t="s">
        <v>2862</v>
      </c>
      <c r="L2212" s="210"/>
    </row>
    <row r="2213" spans="1:12" ht="16.5" hidden="1" thickBot="1">
      <c r="A2213" s="423" t="s">
        <v>2863</v>
      </c>
      <c r="B2213" s="424" t="s">
        <v>2862</v>
      </c>
      <c r="L2213" s="210"/>
    </row>
    <row r="2214" spans="1:12" ht="16.5" hidden="1" thickBot="1">
      <c r="A2214" s="423" t="s">
        <v>2864</v>
      </c>
      <c r="B2214" s="421" t="s">
        <v>2865</v>
      </c>
      <c r="L2214" s="210"/>
    </row>
    <row r="2215" spans="1:12" ht="16.5" hidden="1" thickBot="1">
      <c r="A2215" s="423" t="s">
        <v>2866</v>
      </c>
      <c r="B2215" s="422" t="s">
        <v>2865</v>
      </c>
      <c r="L2215" s="210"/>
    </row>
    <row r="2216" spans="1:12" ht="16.5" hidden="1" thickBot="1">
      <c r="A2216" s="423" t="s">
        <v>2867</v>
      </c>
      <c r="B2216" s="424" t="s">
        <v>2868</v>
      </c>
      <c r="L2216" s="210"/>
    </row>
    <row r="2217" spans="1:12" ht="16.5" hidden="1" thickBot="1">
      <c r="A2217" s="423" t="s">
        <v>2869</v>
      </c>
      <c r="B2217" s="424" t="s">
        <v>2870</v>
      </c>
      <c r="L2217" s="210"/>
    </row>
    <row r="2218" spans="1:12" ht="16.5" hidden="1" thickBot="1">
      <c r="A2218" s="423" t="s">
        <v>2871</v>
      </c>
      <c r="B2218" s="424" t="s">
        <v>2872</v>
      </c>
      <c r="L2218" s="210"/>
    </row>
    <row r="2219" spans="1:12" ht="16.5" hidden="1" thickBot="1">
      <c r="A2219" s="423" t="s">
        <v>2873</v>
      </c>
      <c r="B2219" s="424" t="s">
        <v>2874</v>
      </c>
      <c r="L2219" s="210"/>
    </row>
    <row r="2220" spans="1:12" ht="16.5" hidden="1" thickBot="1">
      <c r="A2220" s="423" t="s">
        <v>2875</v>
      </c>
      <c r="B2220" s="424" t="s">
        <v>2876</v>
      </c>
      <c r="L2220" s="210"/>
    </row>
    <row r="2221" spans="1:12" ht="16.5" hidden="1" thickBot="1">
      <c r="A2221" s="423" t="s">
        <v>2877</v>
      </c>
      <c r="B2221" s="421" t="s">
        <v>2878</v>
      </c>
      <c r="L2221" s="210"/>
    </row>
    <row r="2222" spans="1:12" ht="16.5" hidden="1" thickBot="1">
      <c r="A2222" s="423" t="s">
        <v>2879</v>
      </c>
      <c r="B2222" s="421" t="s">
        <v>2880</v>
      </c>
      <c r="L2222" s="210"/>
    </row>
    <row r="2223" spans="1:12" ht="16.5" hidden="1" thickBot="1">
      <c r="A2223" s="423" t="s">
        <v>2881</v>
      </c>
      <c r="B2223" s="422" t="s">
        <v>2880</v>
      </c>
      <c r="L2223" s="210"/>
    </row>
    <row r="2224" spans="1:12" ht="16.5" hidden="1" thickBot="1">
      <c r="A2224" s="423" t="s">
        <v>2882</v>
      </c>
      <c r="B2224" s="424" t="s">
        <v>2880</v>
      </c>
      <c r="L2224" s="210"/>
    </row>
    <row r="2225" spans="1:12" ht="16.5" hidden="1" thickBot="1">
      <c r="A2225" s="423" t="s">
        <v>2883</v>
      </c>
      <c r="B2225" s="422" t="s">
        <v>2884</v>
      </c>
      <c r="L2225" s="210"/>
    </row>
    <row r="2226" spans="1:12" ht="16.5" hidden="1" thickBot="1">
      <c r="A2226" s="423" t="s">
        <v>2885</v>
      </c>
      <c r="B2226" s="424" t="s">
        <v>2884</v>
      </c>
      <c r="L2226" s="210"/>
    </row>
    <row r="2227" spans="1:12" ht="16.5" hidden="1" thickBot="1">
      <c r="A2227" s="423" t="s">
        <v>2886</v>
      </c>
      <c r="B2227" s="424" t="s">
        <v>2887</v>
      </c>
      <c r="L2227" s="210"/>
    </row>
    <row r="2228" spans="1:12" ht="16.5" hidden="1" thickBot="1">
      <c r="A2228" s="423" t="s">
        <v>2888</v>
      </c>
      <c r="B2228" s="421" t="s">
        <v>2889</v>
      </c>
      <c r="L2228" s="210"/>
    </row>
    <row r="2229" spans="1:12" ht="16.5" hidden="1" thickBot="1">
      <c r="A2229" s="423" t="s">
        <v>2890</v>
      </c>
      <c r="B2229" s="422" t="s">
        <v>2891</v>
      </c>
      <c r="L2229" s="210"/>
    </row>
    <row r="2230" spans="1:12" ht="16.5" hidden="1" thickBot="1">
      <c r="A2230" s="423" t="s">
        <v>2892</v>
      </c>
      <c r="B2230" s="424" t="s">
        <v>2893</v>
      </c>
      <c r="L2230" s="210"/>
    </row>
    <row r="2231" spans="1:12" ht="16.5" hidden="1" thickBot="1">
      <c r="A2231" s="423" t="s">
        <v>2894</v>
      </c>
      <c r="B2231" s="422" t="s">
        <v>2895</v>
      </c>
      <c r="L2231" s="210"/>
    </row>
    <row r="2232" spans="1:12" ht="16.5" hidden="1" thickBot="1">
      <c r="A2232" s="423" t="s">
        <v>2896</v>
      </c>
      <c r="B2232" s="424" t="s">
        <v>2897</v>
      </c>
      <c r="L2232" s="210"/>
    </row>
    <row r="2233" spans="1:12" ht="16.5" hidden="1" thickBot="1">
      <c r="A2233" s="423" t="s">
        <v>2898</v>
      </c>
      <c r="B2233" s="424" t="s">
        <v>2899</v>
      </c>
      <c r="L2233" s="210"/>
    </row>
    <row r="2234" spans="1:12" ht="16.5" hidden="1" thickBot="1">
      <c r="A2234" s="423" t="s">
        <v>2900</v>
      </c>
      <c r="B2234" s="422" t="s">
        <v>2901</v>
      </c>
      <c r="L2234" s="210"/>
    </row>
    <row r="2235" spans="1:12" ht="16.5" hidden="1" thickBot="1">
      <c r="A2235" s="423" t="s">
        <v>2902</v>
      </c>
      <c r="B2235" s="424" t="s">
        <v>2903</v>
      </c>
      <c r="L2235" s="210"/>
    </row>
    <row r="2236" spans="1:12" ht="16.5" hidden="1" thickBot="1">
      <c r="A2236" s="423" t="s">
        <v>2904</v>
      </c>
      <c r="B2236" s="424" t="s">
        <v>2905</v>
      </c>
      <c r="L2236" s="210"/>
    </row>
    <row r="2237" spans="1:12" ht="16.5" hidden="1" thickBot="1">
      <c r="A2237" s="423" t="s">
        <v>2906</v>
      </c>
      <c r="B2237" s="424" t="s">
        <v>2907</v>
      </c>
      <c r="L2237" s="210"/>
    </row>
    <row r="2238" spans="1:12" ht="16.5" hidden="1" thickBot="1">
      <c r="A2238" s="423" t="s">
        <v>2908</v>
      </c>
      <c r="B2238" s="424" t="s">
        <v>2909</v>
      </c>
      <c r="L2238" s="210"/>
    </row>
    <row r="2239" spans="1:12" ht="16.5" hidden="1" thickBot="1">
      <c r="A2239" s="423" t="s">
        <v>2910</v>
      </c>
      <c r="B2239" s="424" t="s">
        <v>2911</v>
      </c>
      <c r="L2239" s="210"/>
    </row>
    <row r="2240" spans="1:12" ht="16.5" hidden="1" thickBot="1">
      <c r="A2240" s="423" t="s">
        <v>2912</v>
      </c>
      <c r="B2240" s="424" t="s">
        <v>2913</v>
      </c>
      <c r="L2240" s="210"/>
    </row>
    <row r="2241" spans="1:12" ht="16.5" hidden="1" thickBot="1">
      <c r="A2241" s="423" t="s">
        <v>2914</v>
      </c>
      <c r="B2241" s="424" t="s">
        <v>2915</v>
      </c>
      <c r="L2241" s="210"/>
    </row>
    <row r="2242" spans="1:12" ht="16.5" hidden="1" thickBot="1">
      <c r="A2242" s="423" t="s">
        <v>2916</v>
      </c>
      <c r="B2242" s="424" t="s">
        <v>2917</v>
      </c>
      <c r="L2242" s="210"/>
    </row>
    <row r="2243" spans="1:12" ht="16.5" hidden="1" thickBot="1">
      <c r="A2243" s="423" t="s">
        <v>2918</v>
      </c>
      <c r="B2243" s="424" t="s">
        <v>2919</v>
      </c>
      <c r="L2243" s="210"/>
    </row>
    <row r="2244" spans="1:12" ht="16.5" hidden="1" thickBot="1">
      <c r="A2244" s="423" t="s">
        <v>2920</v>
      </c>
      <c r="B2244" s="422" t="s">
        <v>2921</v>
      </c>
      <c r="L2244" s="210"/>
    </row>
    <row r="2245" spans="1:12" ht="16.5" hidden="1" thickBot="1">
      <c r="A2245" s="423" t="s">
        <v>2922</v>
      </c>
      <c r="B2245" s="424" t="s">
        <v>2921</v>
      </c>
      <c r="L2245" s="210"/>
    </row>
    <row r="2246" spans="1:12" ht="16.5" hidden="1" thickBot="1">
      <c r="A2246" s="423" t="s">
        <v>2923</v>
      </c>
      <c r="B2246" s="424" t="s">
        <v>2924</v>
      </c>
      <c r="L2246" s="210"/>
    </row>
    <row r="2247" spans="1:12" ht="16.5" hidden="1" thickBot="1">
      <c r="A2247" s="423" t="s">
        <v>2925</v>
      </c>
      <c r="B2247" s="424" t="s">
        <v>2926</v>
      </c>
      <c r="L2247" s="210"/>
    </row>
    <row r="2248" spans="1:12" ht="16.5" hidden="1" thickBot="1">
      <c r="A2248" s="423" t="s">
        <v>2927</v>
      </c>
      <c r="B2248" s="422" t="s">
        <v>2928</v>
      </c>
      <c r="L2248" s="210"/>
    </row>
    <row r="2249" spans="1:12" ht="16.5" hidden="1" thickBot="1">
      <c r="A2249" s="423" t="s">
        <v>2929</v>
      </c>
      <c r="B2249" s="424" t="s">
        <v>2930</v>
      </c>
      <c r="L2249" s="210"/>
    </row>
    <row r="2250" spans="1:12" ht="16.5" hidden="1" thickBot="1">
      <c r="A2250" s="423" t="s">
        <v>2931</v>
      </c>
      <c r="B2250" s="424" t="s">
        <v>2932</v>
      </c>
      <c r="L2250" s="210"/>
    </row>
    <row r="2251" spans="1:12" ht="16.5" hidden="1" thickBot="1">
      <c r="A2251" s="423" t="s">
        <v>2933</v>
      </c>
      <c r="B2251" s="424" t="s">
        <v>2934</v>
      </c>
      <c r="L2251" s="210"/>
    </row>
    <row r="2252" spans="1:12" ht="16.5" hidden="1" thickBot="1">
      <c r="A2252" s="423" t="s">
        <v>2935</v>
      </c>
      <c r="B2252" s="424" t="s">
        <v>2936</v>
      </c>
      <c r="L2252" s="210"/>
    </row>
    <row r="2253" spans="1:12" ht="16.5" hidden="1" thickBot="1">
      <c r="A2253" s="423">
        <v>100000</v>
      </c>
      <c r="B2253" s="421" t="s">
        <v>2937</v>
      </c>
      <c r="L2253" s="210"/>
    </row>
    <row r="2254" spans="1:12" ht="16.5" hidden="1" thickBot="1">
      <c r="A2254" s="423">
        <v>110000</v>
      </c>
      <c r="B2254" s="421" t="s">
        <v>2938</v>
      </c>
      <c r="L2254" s="210"/>
    </row>
    <row r="2255" spans="1:12" ht="16.5" hidden="1" thickBot="1">
      <c r="A2255" s="423">
        <v>111000</v>
      </c>
      <c r="B2255" s="421" t="s">
        <v>2939</v>
      </c>
      <c r="L2255" s="210"/>
    </row>
    <row r="2256" spans="1:12" ht="16.5" hidden="1" thickBot="1">
      <c r="A2256" s="423">
        <v>111100</v>
      </c>
      <c r="B2256" s="421" t="s">
        <v>2940</v>
      </c>
      <c r="L2256" s="210"/>
    </row>
    <row r="2257" spans="1:12" ht="16.5" hidden="1" thickBot="1">
      <c r="A2257" s="423">
        <v>111110</v>
      </c>
      <c r="B2257" s="422" t="s">
        <v>250</v>
      </c>
      <c r="L2257" s="210"/>
    </row>
    <row r="2258" spans="1:12" ht="16.5" hidden="1" thickBot="1">
      <c r="A2258" s="423">
        <v>111111</v>
      </c>
      <c r="B2258" s="424" t="s">
        <v>250</v>
      </c>
      <c r="L2258" s="210"/>
    </row>
    <row r="2259" spans="1:12" ht="32.25" hidden="1" thickBot="1">
      <c r="A2259" s="423">
        <v>111190</v>
      </c>
      <c r="B2259" s="422" t="s">
        <v>2941</v>
      </c>
      <c r="L2259" s="210"/>
    </row>
    <row r="2260" spans="1:12" ht="32.25" hidden="1" thickBot="1">
      <c r="A2260" s="423">
        <v>111191</v>
      </c>
      <c r="B2260" s="424" t="s">
        <v>2941</v>
      </c>
      <c r="L2260" s="210"/>
    </row>
    <row r="2261" spans="1:12" ht="16.5" hidden="1" thickBot="1">
      <c r="A2261" s="423">
        <v>111200</v>
      </c>
      <c r="B2261" s="421" t="s">
        <v>11</v>
      </c>
      <c r="L2261" s="210"/>
    </row>
    <row r="2262" spans="1:12" ht="16.5" hidden="1" thickBot="1">
      <c r="A2262" s="423">
        <v>111210</v>
      </c>
      <c r="B2262" s="422" t="s">
        <v>251</v>
      </c>
      <c r="L2262" s="210"/>
    </row>
    <row r="2263" spans="1:12" ht="16.5" hidden="1" thickBot="1">
      <c r="A2263" s="423">
        <v>111211</v>
      </c>
      <c r="B2263" s="424" t="s">
        <v>251</v>
      </c>
      <c r="L2263" s="210"/>
    </row>
    <row r="2264" spans="1:12" ht="16.5" hidden="1" thickBot="1">
      <c r="A2264" s="423">
        <v>111220</v>
      </c>
      <c r="B2264" s="422" t="s">
        <v>252</v>
      </c>
      <c r="L2264" s="210"/>
    </row>
    <row r="2265" spans="1:12" ht="16.5" hidden="1" thickBot="1">
      <c r="A2265" s="423">
        <v>111221</v>
      </c>
      <c r="B2265" s="424" t="s">
        <v>252</v>
      </c>
      <c r="L2265" s="210"/>
    </row>
    <row r="2266" spans="1:12" ht="16.5" hidden="1" thickBot="1">
      <c r="A2266" s="423">
        <v>111230</v>
      </c>
      <c r="B2266" s="422" t="s">
        <v>253</v>
      </c>
      <c r="L2266" s="210"/>
    </row>
    <row r="2267" spans="1:12" ht="16.5" hidden="1" thickBot="1">
      <c r="A2267" s="423">
        <v>111231</v>
      </c>
      <c r="B2267" s="424" t="s">
        <v>253</v>
      </c>
      <c r="L2267" s="210"/>
    </row>
    <row r="2268" spans="1:12" ht="16.5" hidden="1" thickBot="1">
      <c r="A2268" s="423">
        <v>111240</v>
      </c>
      <c r="B2268" s="422" t="s">
        <v>254</v>
      </c>
      <c r="L2268" s="210"/>
    </row>
    <row r="2269" spans="1:12" ht="16.5" hidden="1" thickBot="1">
      <c r="A2269" s="423">
        <v>111241</v>
      </c>
      <c r="B2269" s="424" t="s">
        <v>254</v>
      </c>
      <c r="L2269" s="210"/>
    </row>
    <row r="2270" spans="1:12" ht="16.5" hidden="1" thickBot="1">
      <c r="A2270" s="423">
        <v>111250</v>
      </c>
      <c r="B2270" s="422" t="s">
        <v>2942</v>
      </c>
      <c r="L2270" s="210"/>
    </row>
    <row r="2271" spans="1:12" ht="16.5" hidden="1" thickBot="1">
      <c r="A2271" s="423">
        <v>111251</v>
      </c>
      <c r="B2271" s="424" t="s">
        <v>255</v>
      </c>
      <c r="L2271" s="210"/>
    </row>
    <row r="2272" spans="1:12" ht="16.5" hidden="1" thickBot="1">
      <c r="A2272" s="423">
        <v>111252</v>
      </c>
      <c r="B2272" s="424" t="s">
        <v>256</v>
      </c>
      <c r="L2272" s="210"/>
    </row>
    <row r="2273" spans="1:12" ht="16.5" hidden="1" thickBot="1">
      <c r="A2273" s="423">
        <v>111255</v>
      </c>
      <c r="B2273" s="424" t="s">
        <v>257</v>
      </c>
      <c r="L2273" s="210"/>
    </row>
    <row r="2274" spans="1:12" ht="16.5" hidden="1" thickBot="1">
      <c r="A2274" s="423">
        <v>111256</v>
      </c>
      <c r="B2274" s="424" t="s">
        <v>258</v>
      </c>
      <c r="L2274" s="210"/>
    </row>
    <row r="2275" spans="1:12" ht="16.5" hidden="1" thickBot="1">
      <c r="A2275" s="423">
        <v>111290</v>
      </c>
      <c r="B2275" s="422" t="s">
        <v>2943</v>
      </c>
      <c r="L2275" s="210"/>
    </row>
    <row r="2276" spans="1:12" ht="16.5" hidden="1" thickBot="1">
      <c r="A2276" s="423">
        <v>111291</v>
      </c>
      <c r="B2276" s="424" t="s">
        <v>2944</v>
      </c>
      <c r="L2276" s="210"/>
    </row>
    <row r="2277" spans="1:12" ht="16.5" hidden="1" thickBot="1">
      <c r="A2277" s="423">
        <v>111292</v>
      </c>
      <c r="B2277" s="424" t="s">
        <v>2945</v>
      </c>
      <c r="L2277" s="210"/>
    </row>
    <row r="2278" spans="1:12" ht="16.5" hidden="1" thickBot="1">
      <c r="A2278" s="423">
        <v>111293</v>
      </c>
      <c r="B2278" s="424" t="s">
        <v>2946</v>
      </c>
      <c r="L2278" s="210"/>
    </row>
    <row r="2279" spans="1:12" ht="16.5" hidden="1" thickBot="1">
      <c r="A2279" s="423">
        <v>111294</v>
      </c>
      <c r="B2279" s="424" t="s">
        <v>2947</v>
      </c>
      <c r="L2279" s="210"/>
    </row>
    <row r="2280" spans="1:12" ht="32.25" hidden="1" thickBot="1">
      <c r="A2280" s="423">
        <v>111295</v>
      </c>
      <c r="B2280" s="424" t="s">
        <v>2948</v>
      </c>
      <c r="L2280" s="210"/>
    </row>
    <row r="2281" spans="1:12" ht="16.5" hidden="1" thickBot="1">
      <c r="A2281" s="423">
        <v>111300</v>
      </c>
      <c r="B2281" s="421" t="s">
        <v>12</v>
      </c>
      <c r="L2281" s="210"/>
    </row>
    <row r="2282" spans="1:12" ht="16.5" hidden="1" thickBot="1">
      <c r="A2282" s="423">
        <v>111310</v>
      </c>
      <c r="B2282" s="422" t="s">
        <v>259</v>
      </c>
      <c r="L2282" s="210"/>
    </row>
    <row r="2283" spans="1:12" ht="16.5" hidden="1" thickBot="1">
      <c r="A2283" s="423">
        <v>111311</v>
      </c>
      <c r="B2283" s="424" t="s">
        <v>259</v>
      </c>
      <c r="L2283" s="210"/>
    </row>
    <row r="2284" spans="1:12" ht="16.5" hidden="1" thickBot="1">
      <c r="A2284" s="423">
        <v>111380</v>
      </c>
      <c r="B2284" s="422" t="s">
        <v>260</v>
      </c>
      <c r="L2284" s="210"/>
    </row>
    <row r="2285" spans="1:12" ht="16.5" hidden="1" thickBot="1">
      <c r="A2285" s="423">
        <v>111381</v>
      </c>
      <c r="B2285" s="424" t="s">
        <v>260</v>
      </c>
      <c r="L2285" s="210"/>
    </row>
    <row r="2286" spans="1:12" ht="32.25" hidden="1" thickBot="1">
      <c r="A2286" s="423">
        <v>111390</v>
      </c>
      <c r="B2286" s="422" t="s">
        <v>2949</v>
      </c>
      <c r="L2286" s="210"/>
    </row>
    <row r="2287" spans="1:12" ht="16.5" hidden="1" thickBot="1">
      <c r="A2287" s="423">
        <v>111391</v>
      </c>
      <c r="B2287" s="424" t="s">
        <v>2950</v>
      </c>
      <c r="L2287" s="210"/>
    </row>
    <row r="2288" spans="1:12" ht="32.25" hidden="1" thickBot="1">
      <c r="A2288" s="423">
        <v>111398</v>
      </c>
      <c r="B2288" s="424" t="s">
        <v>2951</v>
      </c>
      <c r="L2288" s="210"/>
    </row>
    <row r="2289" spans="1:12" ht="16.5" hidden="1" thickBot="1">
      <c r="A2289" s="423">
        <v>111400</v>
      </c>
      <c r="B2289" s="421" t="s">
        <v>13</v>
      </c>
      <c r="L2289" s="210"/>
    </row>
    <row r="2290" spans="1:12" ht="16.5" hidden="1" thickBot="1">
      <c r="A2290" s="423">
        <v>111410</v>
      </c>
      <c r="B2290" s="422" t="s">
        <v>13</v>
      </c>
      <c r="L2290" s="210"/>
    </row>
    <row r="2291" spans="1:12" ht="16.5" hidden="1" thickBot="1">
      <c r="A2291" s="423">
        <v>111411</v>
      </c>
      <c r="B2291" s="424" t="s">
        <v>13</v>
      </c>
      <c r="L2291" s="210"/>
    </row>
    <row r="2292" spans="1:12" ht="16.5" hidden="1" thickBot="1">
      <c r="A2292" s="423">
        <v>111490</v>
      </c>
      <c r="B2292" s="422" t="s">
        <v>2952</v>
      </c>
      <c r="L2292" s="210"/>
    </row>
    <row r="2293" spans="1:12" ht="16.5" hidden="1" thickBot="1">
      <c r="A2293" s="423">
        <v>111491</v>
      </c>
      <c r="B2293" s="424" t="s">
        <v>2952</v>
      </c>
      <c r="L2293" s="210"/>
    </row>
    <row r="2294" spans="1:12" ht="16.5" hidden="1" thickBot="1">
      <c r="A2294" s="423">
        <v>111500</v>
      </c>
      <c r="B2294" s="421" t="s">
        <v>14</v>
      </c>
      <c r="L2294" s="210"/>
    </row>
    <row r="2295" spans="1:12" ht="16.5" hidden="1" thickBot="1">
      <c r="A2295" s="423">
        <v>111510</v>
      </c>
      <c r="B2295" s="422" t="s">
        <v>14</v>
      </c>
      <c r="L2295" s="210"/>
    </row>
    <row r="2296" spans="1:12" ht="16.5" hidden="1" thickBot="1">
      <c r="A2296" s="423">
        <v>111511</v>
      </c>
      <c r="B2296" s="424" t="s">
        <v>14</v>
      </c>
      <c r="L2296" s="210"/>
    </row>
    <row r="2297" spans="1:12" ht="32.25" hidden="1" thickBot="1">
      <c r="A2297" s="423">
        <v>111590</v>
      </c>
      <c r="B2297" s="422" t="s">
        <v>2953</v>
      </c>
      <c r="L2297" s="210"/>
    </row>
    <row r="2298" spans="1:12" ht="32.25" hidden="1" thickBot="1">
      <c r="A2298" s="423">
        <v>111591</v>
      </c>
      <c r="B2298" s="424" t="s">
        <v>2953</v>
      </c>
      <c r="L2298" s="210"/>
    </row>
    <row r="2299" spans="1:12" ht="16.5" hidden="1" thickBot="1">
      <c r="A2299" s="423">
        <v>111600</v>
      </c>
      <c r="B2299" s="421" t="s">
        <v>15</v>
      </c>
      <c r="L2299" s="210"/>
    </row>
    <row r="2300" spans="1:12" ht="16.5" hidden="1" thickBot="1">
      <c r="A2300" s="423">
        <v>111610</v>
      </c>
      <c r="B2300" s="422" t="s">
        <v>15</v>
      </c>
      <c r="L2300" s="210"/>
    </row>
    <row r="2301" spans="1:12" ht="16.5" hidden="1" thickBot="1">
      <c r="A2301" s="423">
        <v>111611</v>
      </c>
      <c r="B2301" s="424" t="s">
        <v>2954</v>
      </c>
      <c r="L2301" s="210"/>
    </row>
    <row r="2302" spans="1:12" ht="16.5" hidden="1" thickBot="1">
      <c r="A2302" s="423">
        <v>111612</v>
      </c>
      <c r="B2302" s="424" t="s">
        <v>2955</v>
      </c>
      <c r="L2302" s="210"/>
    </row>
    <row r="2303" spans="1:12" ht="16.5" hidden="1" thickBot="1">
      <c r="A2303" s="423">
        <v>111613</v>
      </c>
      <c r="B2303" s="424" t="s">
        <v>264</v>
      </c>
      <c r="L2303" s="210"/>
    </row>
    <row r="2304" spans="1:12" ht="32.25" hidden="1" thickBot="1">
      <c r="A2304" s="423">
        <v>111690</v>
      </c>
      <c r="B2304" s="422" t="s">
        <v>2956</v>
      </c>
      <c r="L2304" s="210"/>
    </row>
    <row r="2305" spans="1:12" ht="32.25" hidden="1" thickBot="1">
      <c r="A2305" s="423">
        <v>111691</v>
      </c>
      <c r="B2305" s="424" t="s">
        <v>2956</v>
      </c>
      <c r="L2305" s="210"/>
    </row>
    <row r="2306" spans="1:12" ht="16.5" hidden="1" thickBot="1">
      <c r="A2306" s="423">
        <v>111700</v>
      </c>
      <c r="B2306" s="421" t="s">
        <v>2957</v>
      </c>
      <c r="L2306" s="210"/>
    </row>
    <row r="2307" spans="1:12" ht="16.5" hidden="1" thickBot="1">
      <c r="A2307" s="423">
        <v>111710</v>
      </c>
      <c r="B2307" s="422" t="s">
        <v>266</v>
      </c>
      <c r="L2307" s="210"/>
    </row>
    <row r="2308" spans="1:12" ht="16.5" hidden="1" thickBot="1">
      <c r="A2308" s="423">
        <v>111711</v>
      </c>
      <c r="B2308" s="424" t="s">
        <v>266</v>
      </c>
      <c r="L2308" s="210"/>
    </row>
    <row r="2309" spans="1:12" ht="16.5" hidden="1" thickBot="1">
      <c r="A2309" s="423">
        <v>111712</v>
      </c>
      <c r="B2309" s="424" t="s">
        <v>267</v>
      </c>
      <c r="L2309" s="210"/>
    </row>
    <row r="2310" spans="1:12" ht="16.5" hidden="1" thickBot="1">
      <c r="A2310" s="423">
        <v>111790</v>
      </c>
      <c r="B2310" s="422" t="s">
        <v>2958</v>
      </c>
      <c r="L2310" s="210"/>
    </row>
    <row r="2311" spans="1:12" ht="16.5" hidden="1" thickBot="1">
      <c r="A2311" s="423">
        <v>111791</v>
      </c>
      <c r="B2311" s="424" t="s">
        <v>2958</v>
      </c>
      <c r="L2311" s="210"/>
    </row>
    <row r="2312" spans="1:12" ht="16.5" hidden="1" thickBot="1">
      <c r="A2312" s="423">
        <v>111800</v>
      </c>
      <c r="B2312" s="421" t="s">
        <v>17</v>
      </c>
      <c r="L2312" s="210"/>
    </row>
    <row r="2313" spans="1:12" ht="16.5" hidden="1" thickBot="1">
      <c r="A2313" s="423">
        <v>111810</v>
      </c>
      <c r="B2313" s="422" t="s">
        <v>17</v>
      </c>
      <c r="L2313" s="210"/>
    </row>
    <row r="2314" spans="1:12" ht="16.5" hidden="1" thickBot="1">
      <c r="A2314" s="423">
        <v>111811</v>
      </c>
      <c r="B2314" s="424" t="s">
        <v>17</v>
      </c>
      <c r="L2314" s="210"/>
    </row>
    <row r="2315" spans="1:12" ht="32.25" hidden="1" thickBot="1">
      <c r="A2315" s="423">
        <v>111890</v>
      </c>
      <c r="B2315" s="422" t="s">
        <v>2959</v>
      </c>
      <c r="L2315" s="210"/>
    </row>
    <row r="2316" spans="1:12" ht="32.25" hidden="1" thickBot="1">
      <c r="A2316" s="423">
        <v>111891</v>
      </c>
      <c r="B2316" s="424" t="s">
        <v>2959</v>
      </c>
      <c r="L2316" s="210"/>
    </row>
    <row r="2317" spans="1:12" ht="16.5" hidden="1" thickBot="1">
      <c r="A2317" s="423">
        <v>111900</v>
      </c>
      <c r="B2317" s="421" t="s">
        <v>2960</v>
      </c>
      <c r="L2317" s="210"/>
    </row>
    <row r="2318" spans="1:12" ht="32.25" hidden="1" thickBot="1">
      <c r="A2318" s="423">
        <v>111910</v>
      </c>
      <c r="B2318" s="422" t="s">
        <v>2961</v>
      </c>
      <c r="L2318" s="210"/>
    </row>
    <row r="2319" spans="1:12" ht="32.25" hidden="1" thickBot="1">
      <c r="A2319" s="423">
        <v>111911</v>
      </c>
      <c r="B2319" s="424" t="s">
        <v>2961</v>
      </c>
      <c r="L2319" s="210"/>
    </row>
    <row r="2320" spans="1:12" ht="16.5" hidden="1" thickBot="1">
      <c r="A2320" s="423">
        <v>111920</v>
      </c>
      <c r="B2320" s="422" t="s">
        <v>269</v>
      </c>
      <c r="L2320" s="210"/>
    </row>
    <row r="2321" spans="1:12" ht="16.5" hidden="1" thickBot="1">
      <c r="A2321" s="423">
        <v>111921</v>
      </c>
      <c r="B2321" s="424" t="s">
        <v>270</v>
      </c>
      <c r="L2321" s="210"/>
    </row>
    <row r="2322" spans="1:12" ht="16.5" hidden="1" thickBot="1">
      <c r="A2322" s="423">
        <v>111922</v>
      </c>
      <c r="B2322" s="424" t="s">
        <v>2962</v>
      </c>
      <c r="L2322" s="210"/>
    </row>
    <row r="2323" spans="1:12" ht="16.5" hidden="1" thickBot="1">
      <c r="A2323" s="423">
        <v>111930</v>
      </c>
      <c r="B2323" s="422" t="s">
        <v>272</v>
      </c>
      <c r="L2323" s="210"/>
    </row>
    <row r="2324" spans="1:12" ht="16.5" hidden="1" thickBot="1">
      <c r="A2324" s="423">
        <v>111931</v>
      </c>
      <c r="B2324" s="424" t="s">
        <v>272</v>
      </c>
      <c r="L2324" s="210"/>
    </row>
    <row r="2325" spans="1:12" ht="16.5" hidden="1" thickBot="1">
      <c r="A2325" s="423">
        <v>111940</v>
      </c>
      <c r="B2325" s="422" t="s">
        <v>273</v>
      </c>
      <c r="L2325" s="210"/>
    </row>
    <row r="2326" spans="1:12" ht="16.5" hidden="1" thickBot="1">
      <c r="A2326" s="423">
        <v>111941</v>
      </c>
      <c r="B2326" s="424" t="s">
        <v>273</v>
      </c>
      <c r="L2326" s="210"/>
    </row>
    <row r="2327" spans="1:12" ht="16.5" hidden="1" thickBot="1">
      <c r="A2327" s="423">
        <v>111990</v>
      </c>
      <c r="B2327" s="422" t="s">
        <v>2963</v>
      </c>
      <c r="L2327" s="210"/>
    </row>
    <row r="2328" spans="1:12" ht="32.25" hidden="1" thickBot="1">
      <c r="A2328" s="423">
        <v>111991</v>
      </c>
      <c r="B2328" s="424" t="s">
        <v>2964</v>
      </c>
      <c r="L2328" s="210"/>
    </row>
    <row r="2329" spans="1:12" ht="32.25" hidden="1" thickBot="1">
      <c r="A2329" s="423">
        <v>111992</v>
      </c>
      <c r="B2329" s="424" t="s">
        <v>2965</v>
      </c>
      <c r="L2329" s="210"/>
    </row>
    <row r="2330" spans="1:12" ht="32.25" hidden="1" thickBot="1">
      <c r="A2330" s="423">
        <v>111993</v>
      </c>
      <c r="B2330" s="424" t="s">
        <v>2966</v>
      </c>
      <c r="L2330" s="210"/>
    </row>
    <row r="2331" spans="1:12" ht="16.5" hidden="1" thickBot="1">
      <c r="A2331" s="423">
        <v>111994</v>
      </c>
      <c r="B2331" s="424" t="s">
        <v>2967</v>
      </c>
      <c r="L2331" s="210"/>
    </row>
    <row r="2332" spans="1:12" ht="16.5" hidden="1" thickBot="1">
      <c r="A2332" s="423">
        <v>112000</v>
      </c>
      <c r="B2332" s="421" t="s">
        <v>2968</v>
      </c>
      <c r="L2332" s="210"/>
    </row>
    <row r="2333" spans="1:12" ht="16.5" hidden="1" thickBot="1">
      <c r="A2333" s="423">
        <v>112100</v>
      </c>
      <c r="B2333" s="421" t="s">
        <v>2969</v>
      </c>
      <c r="L2333" s="210"/>
    </row>
    <row r="2334" spans="1:12" ht="16.5" hidden="1" thickBot="1">
      <c r="A2334" s="423">
        <v>112110</v>
      </c>
      <c r="B2334" s="422" t="s">
        <v>2969</v>
      </c>
      <c r="L2334" s="210"/>
    </row>
    <row r="2335" spans="1:12" ht="16.5" hidden="1" thickBot="1">
      <c r="A2335" s="423">
        <v>112111</v>
      </c>
      <c r="B2335" s="424" t="s">
        <v>2969</v>
      </c>
      <c r="L2335" s="210"/>
    </row>
    <row r="2336" spans="1:12" ht="32.25" hidden="1" thickBot="1">
      <c r="A2336" s="423">
        <v>112190</v>
      </c>
      <c r="B2336" s="422" t="s">
        <v>2970</v>
      </c>
      <c r="L2336" s="210"/>
    </row>
    <row r="2337" spans="1:12" ht="32.25" hidden="1" thickBot="1">
      <c r="A2337" s="423">
        <v>112191</v>
      </c>
      <c r="B2337" s="424" t="s">
        <v>2970</v>
      </c>
      <c r="L2337" s="210"/>
    </row>
    <row r="2338" spans="1:12" ht="16.5" hidden="1" thickBot="1">
      <c r="A2338" s="423">
        <v>112200</v>
      </c>
      <c r="B2338" s="421" t="s">
        <v>21</v>
      </c>
      <c r="L2338" s="210"/>
    </row>
    <row r="2339" spans="1:12" ht="16.5" hidden="1" thickBot="1">
      <c r="A2339" s="423">
        <v>112210</v>
      </c>
      <c r="B2339" s="422" t="s">
        <v>21</v>
      </c>
      <c r="L2339" s="210"/>
    </row>
    <row r="2340" spans="1:12" ht="16.5" hidden="1" thickBot="1">
      <c r="A2340" s="423">
        <v>112211</v>
      </c>
      <c r="B2340" s="424" t="s">
        <v>21</v>
      </c>
      <c r="L2340" s="210"/>
    </row>
    <row r="2341" spans="1:12" ht="16.5" hidden="1" thickBot="1">
      <c r="A2341" s="423">
        <v>112290</v>
      </c>
      <c r="B2341" s="422" t="s">
        <v>2971</v>
      </c>
      <c r="L2341" s="210"/>
    </row>
    <row r="2342" spans="1:12" ht="16.5" hidden="1" thickBot="1">
      <c r="A2342" s="423">
        <v>112291</v>
      </c>
      <c r="B2342" s="424" t="s">
        <v>2971</v>
      </c>
      <c r="L2342" s="210"/>
    </row>
    <row r="2343" spans="1:12" ht="16.5" hidden="1" thickBot="1">
      <c r="A2343" s="423">
        <v>112300</v>
      </c>
      <c r="B2343" s="421" t="s">
        <v>22</v>
      </c>
      <c r="L2343" s="210"/>
    </row>
    <row r="2344" spans="1:12" ht="16.5" hidden="1" thickBot="1">
      <c r="A2344" s="423">
        <v>112310</v>
      </c>
      <c r="B2344" s="422" t="s">
        <v>22</v>
      </c>
      <c r="L2344" s="210"/>
    </row>
    <row r="2345" spans="1:12" ht="16.5" hidden="1" thickBot="1">
      <c r="A2345" s="423">
        <v>112311</v>
      </c>
      <c r="B2345" s="424" t="s">
        <v>22</v>
      </c>
      <c r="L2345" s="210"/>
    </row>
    <row r="2346" spans="1:12" ht="16.5" hidden="1" thickBot="1">
      <c r="A2346" s="423">
        <v>112312</v>
      </c>
      <c r="B2346" s="424" t="s">
        <v>276</v>
      </c>
      <c r="L2346" s="210"/>
    </row>
    <row r="2347" spans="1:12" ht="16.5" hidden="1" thickBot="1">
      <c r="A2347" s="423">
        <v>112390</v>
      </c>
      <c r="B2347" s="422" t="s">
        <v>2972</v>
      </c>
      <c r="L2347" s="210"/>
    </row>
    <row r="2348" spans="1:12" ht="16.5" hidden="1" thickBot="1">
      <c r="A2348" s="423">
        <v>112391</v>
      </c>
      <c r="B2348" s="424" t="s">
        <v>2972</v>
      </c>
      <c r="L2348" s="210"/>
    </row>
    <row r="2349" spans="1:12" ht="16.5" hidden="1" thickBot="1">
      <c r="A2349" s="423">
        <v>112400</v>
      </c>
      <c r="B2349" s="421" t="s">
        <v>23</v>
      </c>
      <c r="L2349" s="210"/>
    </row>
    <row r="2350" spans="1:12" ht="16.5" hidden="1" thickBot="1">
      <c r="A2350" s="423">
        <v>112410</v>
      </c>
      <c r="B2350" s="422" t="s">
        <v>23</v>
      </c>
      <c r="L2350" s="210"/>
    </row>
    <row r="2351" spans="1:12" ht="16.5" hidden="1" thickBot="1">
      <c r="A2351" s="423">
        <v>112411</v>
      </c>
      <c r="B2351" s="424" t="s">
        <v>23</v>
      </c>
      <c r="L2351" s="210"/>
    </row>
    <row r="2352" spans="1:12" ht="16.5" hidden="1" thickBot="1">
      <c r="A2352" s="423">
        <v>112490</v>
      </c>
      <c r="B2352" s="422" t="s">
        <v>2973</v>
      </c>
      <c r="L2352" s="210"/>
    </row>
    <row r="2353" spans="1:12" ht="16.5" hidden="1" thickBot="1">
      <c r="A2353" s="423">
        <v>112491</v>
      </c>
      <c r="B2353" s="424" t="s">
        <v>2973</v>
      </c>
      <c r="L2353" s="210"/>
    </row>
    <row r="2354" spans="1:12" ht="16.5" hidden="1" thickBot="1">
      <c r="A2354" s="423">
        <v>112500</v>
      </c>
      <c r="B2354" s="421" t="s">
        <v>24</v>
      </c>
      <c r="L2354" s="210"/>
    </row>
    <row r="2355" spans="1:12" ht="16.5" hidden="1" thickBot="1">
      <c r="A2355" s="423">
        <v>112510</v>
      </c>
      <c r="B2355" s="422" t="s">
        <v>24</v>
      </c>
      <c r="L2355" s="210"/>
    </row>
    <row r="2356" spans="1:12" ht="16.5" hidden="1" thickBot="1">
      <c r="A2356" s="423">
        <v>112511</v>
      </c>
      <c r="B2356" s="424" t="s">
        <v>24</v>
      </c>
      <c r="L2356" s="210"/>
    </row>
    <row r="2357" spans="1:12" ht="16.5" hidden="1" thickBot="1">
      <c r="A2357" s="423">
        <v>112590</v>
      </c>
      <c r="B2357" s="422" t="s">
        <v>2974</v>
      </c>
      <c r="L2357" s="210"/>
    </row>
    <row r="2358" spans="1:12" ht="16.5" hidden="1" thickBot="1">
      <c r="A2358" s="423">
        <v>112591</v>
      </c>
      <c r="B2358" s="424" t="s">
        <v>2974</v>
      </c>
      <c r="L2358" s="210"/>
    </row>
    <row r="2359" spans="1:12" ht="16.5" hidden="1" thickBot="1">
      <c r="A2359" s="423">
        <v>112600</v>
      </c>
      <c r="B2359" s="421" t="s">
        <v>25</v>
      </c>
      <c r="L2359" s="210"/>
    </row>
    <row r="2360" spans="1:12" ht="16.5" hidden="1" thickBot="1">
      <c r="A2360" s="423">
        <v>112610</v>
      </c>
      <c r="B2360" s="422" t="s">
        <v>25</v>
      </c>
      <c r="L2360" s="210"/>
    </row>
    <row r="2361" spans="1:12" ht="16.5" hidden="1" thickBot="1">
      <c r="A2361" s="423">
        <v>112611</v>
      </c>
      <c r="B2361" s="424" t="s">
        <v>277</v>
      </c>
      <c r="L2361" s="210"/>
    </row>
    <row r="2362" spans="1:12" ht="16.5" hidden="1" thickBot="1">
      <c r="A2362" s="423">
        <v>112612</v>
      </c>
      <c r="B2362" s="424" t="s">
        <v>278</v>
      </c>
      <c r="L2362" s="210"/>
    </row>
    <row r="2363" spans="1:12" ht="16.5" hidden="1" thickBot="1">
      <c r="A2363" s="423">
        <v>112690</v>
      </c>
      <c r="B2363" s="422" t="s">
        <v>2975</v>
      </c>
      <c r="L2363" s="210"/>
    </row>
    <row r="2364" spans="1:12" ht="16.5" hidden="1" thickBot="1">
      <c r="A2364" s="423">
        <v>112691</v>
      </c>
      <c r="B2364" s="424" t="s">
        <v>2975</v>
      </c>
      <c r="L2364" s="210"/>
    </row>
    <row r="2365" spans="1:12" ht="16.5" hidden="1" thickBot="1">
      <c r="A2365" s="423">
        <v>112700</v>
      </c>
      <c r="B2365" s="421" t="s">
        <v>2976</v>
      </c>
      <c r="L2365" s="210"/>
    </row>
    <row r="2366" spans="1:12" ht="16.5" hidden="1" thickBot="1">
      <c r="A2366" s="423">
        <v>112710</v>
      </c>
      <c r="B2366" s="422" t="s">
        <v>279</v>
      </c>
      <c r="L2366" s="210"/>
    </row>
    <row r="2367" spans="1:12" ht="16.5" hidden="1" thickBot="1">
      <c r="A2367" s="423">
        <v>112711</v>
      </c>
      <c r="B2367" s="424" t="s">
        <v>279</v>
      </c>
      <c r="L2367" s="210"/>
    </row>
    <row r="2368" spans="1:12" ht="32.25" hidden="1" thickBot="1">
      <c r="A2368" s="423">
        <v>112720</v>
      </c>
      <c r="B2368" s="422" t="s">
        <v>280</v>
      </c>
      <c r="L2368" s="210"/>
    </row>
    <row r="2369" spans="1:12" ht="32.25" hidden="1" thickBot="1">
      <c r="A2369" s="423">
        <v>112721</v>
      </c>
      <c r="B2369" s="424" t="s">
        <v>280</v>
      </c>
      <c r="L2369" s="210"/>
    </row>
    <row r="2370" spans="1:12" ht="16.5" hidden="1" thickBot="1">
      <c r="A2370" s="423">
        <v>112790</v>
      </c>
      <c r="B2370" s="422" t="s">
        <v>2977</v>
      </c>
      <c r="L2370" s="210"/>
    </row>
    <row r="2371" spans="1:12" ht="32.25" hidden="1" thickBot="1">
      <c r="A2371" s="423">
        <v>112791</v>
      </c>
      <c r="B2371" s="424" t="s">
        <v>2978</v>
      </c>
      <c r="L2371" s="210"/>
    </row>
    <row r="2372" spans="1:12" ht="32.25" hidden="1" thickBot="1">
      <c r="A2372" s="423">
        <v>112792</v>
      </c>
      <c r="B2372" s="424" t="s">
        <v>2979</v>
      </c>
      <c r="L2372" s="210"/>
    </row>
    <row r="2373" spans="1:12" ht="16.5" hidden="1" thickBot="1">
      <c r="A2373" s="423">
        <v>112800</v>
      </c>
      <c r="B2373" s="421" t="s">
        <v>2980</v>
      </c>
      <c r="L2373" s="210"/>
    </row>
    <row r="2374" spans="1:12" ht="16.5" hidden="1" thickBot="1">
      <c r="A2374" s="423">
        <v>112810</v>
      </c>
      <c r="B2374" s="422" t="s">
        <v>2980</v>
      </c>
      <c r="L2374" s="210"/>
    </row>
    <row r="2375" spans="1:12" ht="16.5" hidden="1" thickBot="1">
      <c r="A2375" s="423">
        <v>112811</v>
      </c>
      <c r="B2375" s="424" t="s">
        <v>2980</v>
      </c>
      <c r="L2375" s="210"/>
    </row>
    <row r="2376" spans="1:12" ht="32.25" hidden="1" thickBot="1">
      <c r="A2376" s="423">
        <v>120000</v>
      </c>
      <c r="B2376" s="421" t="s">
        <v>2981</v>
      </c>
      <c r="L2376" s="210"/>
    </row>
    <row r="2377" spans="1:12" ht="32.25" hidden="1" thickBot="1">
      <c r="A2377" s="423">
        <v>121000</v>
      </c>
      <c r="B2377" s="421" t="s">
        <v>2982</v>
      </c>
      <c r="L2377" s="210"/>
    </row>
    <row r="2378" spans="1:12" ht="16.5" hidden="1" thickBot="1">
      <c r="A2378" s="423">
        <v>121100</v>
      </c>
      <c r="B2378" s="421" t="s">
        <v>2983</v>
      </c>
      <c r="L2378" s="210"/>
    </row>
    <row r="2379" spans="1:12" ht="16.5" hidden="1" thickBot="1">
      <c r="A2379" s="423">
        <v>121110</v>
      </c>
      <c r="B2379" s="422" t="s">
        <v>2983</v>
      </c>
      <c r="L2379" s="210"/>
    </row>
    <row r="2380" spans="1:12" ht="16.5" hidden="1" thickBot="1">
      <c r="A2380" s="423">
        <v>121111</v>
      </c>
      <c r="B2380" s="424" t="s">
        <v>2984</v>
      </c>
      <c r="L2380" s="210"/>
    </row>
    <row r="2381" spans="1:12" ht="16.5" hidden="1" thickBot="1">
      <c r="A2381" s="423">
        <v>121112</v>
      </c>
      <c r="B2381" s="424" t="s">
        <v>2985</v>
      </c>
      <c r="L2381" s="210"/>
    </row>
    <row r="2382" spans="1:12" ht="16.5" hidden="1" thickBot="1">
      <c r="A2382" s="423">
        <v>121113</v>
      </c>
      <c r="B2382" s="424" t="s">
        <v>2986</v>
      </c>
      <c r="L2382" s="210"/>
    </row>
    <row r="2383" spans="1:12" ht="16.5" hidden="1" thickBot="1">
      <c r="A2383" s="423">
        <v>121200</v>
      </c>
      <c r="B2383" s="421" t="s">
        <v>2987</v>
      </c>
      <c r="L2383" s="210"/>
    </row>
    <row r="2384" spans="1:12" ht="16.5" hidden="1" thickBot="1">
      <c r="A2384" s="423">
        <v>121210</v>
      </c>
      <c r="B2384" s="422" t="s">
        <v>2987</v>
      </c>
      <c r="L2384" s="210"/>
    </row>
    <row r="2385" spans="1:12" ht="16.5" hidden="1" thickBot="1">
      <c r="A2385" s="423">
        <v>121211</v>
      </c>
      <c r="B2385" s="424" t="s">
        <v>2988</v>
      </c>
      <c r="L2385" s="210"/>
    </row>
    <row r="2386" spans="1:12" ht="16.5" hidden="1" thickBot="1">
      <c r="A2386" s="423">
        <v>121212</v>
      </c>
      <c r="B2386" s="424" t="s">
        <v>2989</v>
      </c>
      <c r="L2386" s="210"/>
    </row>
    <row r="2387" spans="1:12" ht="16.5" hidden="1" thickBot="1">
      <c r="A2387" s="423">
        <v>121213</v>
      </c>
      <c r="B2387" s="424" t="s">
        <v>2990</v>
      </c>
      <c r="L2387" s="210"/>
    </row>
    <row r="2388" spans="1:12" ht="16.5" hidden="1" thickBot="1">
      <c r="A2388" s="423">
        <v>121214</v>
      </c>
      <c r="B2388" s="424" t="s">
        <v>2991</v>
      </c>
      <c r="L2388" s="210"/>
    </row>
    <row r="2389" spans="1:12" ht="16.5" hidden="1" thickBot="1">
      <c r="A2389" s="423">
        <v>121215</v>
      </c>
      <c r="B2389" s="424" t="s">
        <v>2992</v>
      </c>
      <c r="L2389" s="210"/>
    </row>
    <row r="2390" spans="1:12" ht="16.5" hidden="1" thickBot="1">
      <c r="A2390" s="423">
        <v>121216</v>
      </c>
      <c r="B2390" s="424" t="s">
        <v>2993</v>
      </c>
      <c r="L2390" s="210"/>
    </row>
    <row r="2391" spans="1:12" ht="16.5" hidden="1" thickBot="1">
      <c r="A2391" s="423">
        <v>121217</v>
      </c>
      <c r="B2391" s="424" t="s">
        <v>2994</v>
      </c>
      <c r="L2391" s="210"/>
    </row>
    <row r="2392" spans="1:12" ht="16.5" hidden="1" thickBot="1">
      <c r="A2392" s="423">
        <v>121218</v>
      </c>
      <c r="B2392" s="424" t="s">
        <v>2995</v>
      </c>
      <c r="L2392" s="210"/>
    </row>
    <row r="2393" spans="1:12" ht="16.5" hidden="1" thickBot="1">
      <c r="A2393" s="423">
        <v>121219</v>
      </c>
      <c r="B2393" s="424" t="s">
        <v>2996</v>
      </c>
      <c r="L2393" s="210"/>
    </row>
    <row r="2394" spans="1:12" ht="16.5" hidden="1" thickBot="1">
      <c r="A2394" s="423">
        <v>121300</v>
      </c>
      <c r="B2394" s="421" t="s">
        <v>2997</v>
      </c>
      <c r="L2394" s="210"/>
    </row>
    <row r="2395" spans="1:12" ht="16.5" hidden="1" thickBot="1">
      <c r="A2395" s="423">
        <v>121310</v>
      </c>
      <c r="B2395" s="422" t="s">
        <v>2997</v>
      </c>
      <c r="L2395" s="210"/>
    </row>
    <row r="2396" spans="1:12" ht="16.5" hidden="1" thickBot="1">
      <c r="A2396" s="423">
        <v>121311</v>
      </c>
      <c r="B2396" s="424" t="s">
        <v>2998</v>
      </c>
      <c r="L2396" s="210"/>
    </row>
    <row r="2397" spans="1:12" ht="16.5" hidden="1" thickBot="1">
      <c r="A2397" s="423">
        <v>121312</v>
      </c>
      <c r="B2397" s="424" t="s">
        <v>2999</v>
      </c>
      <c r="L2397" s="210"/>
    </row>
    <row r="2398" spans="1:12" ht="16.5" hidden="1" thickBot="1">
      <c r="A2398" s="423">
        <v>121313</v>
      </c>
      <c r="B2398" s="424" t="s">
        <v>3000</v>
      </c>
      <c r="L2398" s="210"/>
    </row>
    <row r="2399" spans="1:12" ht="16.5" hidden="1" thickBot="1">
      <c r="A2399" s="423">
        <v>121314</v>
      </c>
      <c r="B2399" s="424" t="s">
        <v>3001</v>
      </c>
      <c r="L2399" s="210"/>
    </row>
    <row r="2400" spans="1:12" ht="16.5" hidden="1" thickBot="1">
      <c r="A2400" s="423">
        <v>121315</v>
      </c>
      <c r="B2400" s="424" t="s">
        <v>3002</v>
      </c>
      <c r="L2400" s="210"/>
    </row>
    <row r="2401" spans="1:12" ht="16.5" hidden="1" thickBot="1">
      <c r="A2401" s="423">
        <v>121319</v>
      </c>
      <c r="B2401" s="424" t="s">
        <v>3003</v>
      </c>
      <c r="L2401" s="210"/>
    </row>
    <row r="2402" spans="1:12" ht="16.5" hidden="1" thickBot="1">
      <c r="A2402" s="423">
        <v>121400</v>
      </c>
      <c r="B2402" s="421" t="s">
        <v>3004</v>
      </c>
      <c r="L2402" s="210"/>
    </row>
    <row r="2403" spans="1:12" ht="16.5" hidden="1" thickBot="1">
      <c r="A2403" s="423">
        <v>121410</v>
      </c>
      <c r="B2403" s="422" t="s">
        <v>3004</v>
      </c>
      <c r="L2403" s="210"/>
    </row>
    <row r="2404" spans="1:12" ht="16.5" hidden="1" thickBot="1">
      <c r="A2404" s="423">
        <v>121411</v>
      </c>
      <c r="B2404" s="424" t="s">
        <v>3005</v>
      </c>
      <c r="L2404" s="210"/>
    </row>
    <row r="2405" spans="1:12" ht="16.5" hidden="1" thickBot="1">
      <c r="A2405" s="423">
        <v>121412</v>
      </c>
      <c r="B2405" s="424" t="s">
        <v>3006</v>
      </c>
      <c r="L2405" s="210"/>
    </row>
    <row r="2406" spans="1:12" ht="16.5" hidden="1" thickBot="1">
      <c r="A2406" s="423">
        <v>121413</v>
      </c>
      <c r="B2406" s="424" t="s">
        <v>3007</v>
      </c>
      <c r="L2406" s="210"/>
    </row>
    <row r="2407" spans="1:12" ht="16.5" hidden="1" thickBot="1">
      <c r="A2407" s="423">
        <v>121414</v>
      </c>
      <c r="B2407" s="424" t="s">
        <v>3008</v>
      </c>
      <c r="L2407" s="210"/>
    </row>
    <row r="2408" spans="1:12" ht="16.5" hidden="1" thickBot="1">
      <c r="A2408" s="423">
        <v>121418</v>
      </c>
      <c r="B2408" s="424" t="s">
        <v>3009</v>
      </c>
      <c r="L2408" s="210"/>
    </row>
    <row r="2409" spans="1:12" ht="16.5" hidden="1" thickBot="1">
      <c r="A2409" s="423">
        <v>121419</v>
      </c>
      <c r="B2409" s="424" t="s">
        <v>3010</v>
      </c>
      <c r="L2409" s="210"/>
    </row>
    <row r="2410" spans="1:12" ht="16.5" hidden="1" thickBot="1">
      <c r="A2410" s="423">
        <v>121500</v>
      </c>
      <c r="B2410" s="421" t="s">
        <v>3011</v>
      </c>
      <c r="L2410" s="210"/>
    </row>
    <row r="2411" spans="1:12" ht="16.5" hidden="1" thickBot="1">
      <c r="A2411" s="423">
        <v>121510</v>
      </c>
      <c r="B2411" s="422" t="s">
        <v>3011</v>
      </c>
      <c r="L2411" s="210"/>
    </row>
    <row r="2412" spans="1:12" ht="16.5" hidden="1" thickBot="1">
      <c r="A2412" s="423">
        <v>121511</v>
      </c>
      <c r="B2412" s="424" t="s">
        <v>3012</v>
      </c>
      <c r="L2412" s="210"/>
    </row>
    <row r="2413" spans="1:12" ht="16.5" hidden="1" thickBot="1">
      <c r="A2413" s="423">
        <v>121512</v>
      </c>
      <c r="B2413" s="424" t="s">
        <v>3013</v>
      </c>
      <c r="L2413" s="210"/>
    </row>
    <row r="2414" spans="1:12" ht="16.5" hidden="1" thickBot="1">
      <c r="A2414" s="423">
        <v>121513</v>
      </c>
      <c r="B2414" s="424" t="s">
        <v>3014</v>
      </c>
      <c r="L2414" s="210"/>
    </row>
    <row r="2415" spans="1:12" ht="16.5" hidden="1" thickBot="1">
      <c r="A2415" s="423">
        <v>121518</v>
      </c>
      <c r="B2415" s="424" t="s">
        <v>3015</v>
      </c>
      <c r="L2415" s="210"/>
    </row>
    <row r="2416" spans="1:12" ht="16.5" hidden="1" thickBot="1">
      <c r="A2416" s="423">
        <v>121600</v>
      </c>
      <c r="B2416" s="421" t="s">
        <v>3016</v>
      </c>
      <c r="L2416" s="210"/>
    </row>
    <row r="2417" spans="1:12" ht="16.5" hidden="1" thickBot="1">
      <c r="A2417" s="423">
        <v>121610</v>
      </c>
      <c r="B2417" s="422" t="s">
        <v>3016</v>
      </c>
      <c r="L2417" s="210"/>
    </row>
    <row r="2418" spans="1:12" ht="16.5" hidden="1" thickBot="1">
      <c r="A2418" s="423">
        <v>121611</v>
      </c>
      <c r="B2418" s="424" t="s">
        <v>3017</v>
      </c>
      <c r="L2418" s="210"/>
    </row>
    <row r="2419" spans="1:12" ht="16.5" hidden="1" thickBot="1">
      <c r="A2419" s="423">
        <v>121612</v>
      </c>
      <c r="B2419" s="424" t="s">
        <v>3018</v>
      </c>
      <c r="L2419" s="210"/>
    </row>
    <row r="2420" spans="1:12" ht="32.25" hidden="1" thickBot="1">
      <c r="A2420" s="423">
        <v>121618</v>
      </c>
      <c r="B2420" s="424" t="s">
        <v>3019</v>
      </c>
      <c r="L2420" s="210"/>
    </row>
    <row r="2421" spans="1:12" ht="16.5" hidden="1" thickBot="1">
      <c r="A2421" s="423">
        <v>121619</v>
      </c>
      <c r="B2421" s="424" t="s">
        <v>3020</v>
      </c>
      <c r="L2421" s="210"/>
    </row>
    <row r="2422" spans="1:12" ht="16.5" hidden="1" thickBot="1">
      <c r="A2422" s="423">
        <v>121700</v>
      </c>
      <c r="B2422" s="421" t="s">
        <v>3021</v>
      </c>
      <c r="L2422" s="210"/>
    </row>
    <row r="2423" spans="1:12" ht="16.5" hidden="1" thickBot="1">
      <c r="A2423" s="423">
        <v>121710</v>
      </c>
      <c r="B2423" s="422" t="s">
        <v>3021</v>
      </c>
      <c r="L2423" s="210"/>
    </row>
    <row r="2424" spans="1:12" ht="16.5" hidden="1" thickBot="1">
      <c r="A2424" s="423">
        <v>121711</v>
      </c>
      <c r="B2424" s="424" t="s">
        <v>3022</v>
      </c>
      <c r="L2424" s="210"/>
    </row>
    <row r="2425" spans="1:12" ht="32.25" hidden="1" thickBot="1">
      <c r="A2425" s="423">
        <v>121712</v>
      </c>
      <c r="B2425" s="424" t="s">
        <v>3023</v>
      </c>
      <c r="L2425" s="210"/>
    </row>
    <row r="2426" spans="1:12" ht="16.5" hidden="1" thickBot="1">
      <c r="A2426" s="423">
        <v>121713</v>
      </c>
      <c r="B2426" s="424" t="s">
        <v>3024</v>
      </c>
      <c r="L2426" s="210"/>
    </row>
    <row r="2427" spans="1:12" ht="16.5" hidden="1" thickBot="1">
      <c r="A2427" s="423">
        <v>121714</v>
      </c>
      <c r="B2427" s="424" t="s">
        <v>3025</v>
      </c>
      <c r="L2427" s="210"/>
    </row>
    <row r="2428" spans="1:12" ht="16.5" hidden="1" thickBot="1">
      <c r="A2428" s="423">
        <v>121715</v>
      </c>
      <c r="B2428" s="424" t="s">
        <v>3026</v>
      </c>
      <c r="L2428" s="210"/>
    </row>
    <row r="2429" spans="1:12" ht="16.5" hidden="1" thickBot="1">
      <c r="A2429" s="423">
        <v>121716</v>
      </c>
      <c r="B2429" s="424" t="s">
        <v>3027</v>
      </c>
      <c r="L2429" s="210"/>
    </row>
    <row r="2430" spans="1:12" ht="16.5" hidden="1" thickBot="1">
      <c r="A2430" s="423">
        <v>121717</v>
      </c>
      <c r="B2430" s="424" t="s">
        <v>3028</v>
      </c>
      <c r="L2430" s="210"/>
    </row>
    <row r="2431" spans="1:12" ht="16.5" hidden="1" thickBot="1">
      <c r="A2431" s="423">
        <v>121718</v>
      </c>
      <c r="B2431" s="424" t="s">
        <v>3029</v>
      </c>
      <c r="L2431" s="210"/>
    </row>
    <row r="2432" spans="1:12" ht="16.5" hidden="1" thickBot="1">
      <c r="A2432" s="423">
        <v>121719</v>
      </c>
      <c r="B2432" s="424" t="s">
        <v>3021</v>
      </c>
      <c r="L2432" s="210"/>
    </row>
    <row r="2433" spans="1:12" ht="16.5" hidden="1" thickBot="1">
      <c r="A2433" s="423">
        <v>121800</v>
      </c>
      <c r="B2433" s="421" t="s">
        <v>3030</v>
      </c>
      <c r="L2433" s="210"/>
    </row>
    <row r="2434" spans="1:12" ht="16.5" hidden="1" thickBot="1">
      <c r="A2434" s="423">
        <v>121810</v>
      </c>
      <c r="B2434" s="422" t="s">
        <v>3030</v>
      </c>
      <c r="L2434" s="210"/>
    </row>
    <row r="2435" spans="1:12" ht="16.5" hidden="1" thickBot="1">
      <c r="A2435" s="423">
        <v>121811</v>
      </c>
      <c r="B2435" s="424" t="s">
        <v>3031</v>
      </c>
      <c r="L2435" s="210"/>
    </row>
    <row r="2436" spans="1:12" ht="16.5" hidden="1" thickBot="1">
      <c r="A2436" s="423">
        <v>121812</v>
      </c>
      <c r="B2436" s="424" t="s">
        <v>3032</v>
      </c>
      <c r="L2436" s="210"/>
    </row>
    <row r="2437" spans="1:12" ht="16.5" hidden="1" thickBot="1">
      <c r="A2437" s="423">
        <v>121900</v>
      </c>
      <c r="B2437" s="421" t="s">
        <v>3033</v>
      </c>
      <c r="L2437" s="210"/>
    </row>
    <row r="2438" spans="1:12" ht="16.5" hidden="1" thickBot="1">
      <c r="A2438" s="423">
        <v>121910</v>
      </c>
      <c r="B2438" s="422" t="s">
        <v>3034</v>
      </c>
      <c r="L2438" s="210"/>
    </row>
    <row r="2439" spans="1:12" ht="16.5" hidden="1" thickBot="1">
      <c r="A2439" s="423">
        <v>121911</v>
      </c>
      <c r="B2439" s="424" t="s">
        <v>3035</v>
      </c>
      <c r="L2439" s="210"/>
    </row>
    <row r="2440" spans="1:12" ht="16.5" hidden="1" thickBot="1">
      <c r="A2440" s="423">
        <v>121912</v>
      </c>
      <c r="B2440" s="424" t="s">
        <v>3036</v>
      </c>
      <c r="L2440" s="210"/>
    </row>
    <row r="2441" spans="1:12" ht="16.5" hidden="1" thickBot="1">
      <c r="A2441" s="423">
        <v>121913</v>
      </c>
      <c r="B2441" s="424" t="s">
        <v>3037</v>
      </c>
      <c r="L2441" s="210"/>
    </row>
    <row r="2442" spans="1:12" ht="16.5" hidden="1" thickBot="1">
      <c r="A2442" s="423">
        <v>121914</v>
      </c>
      <c r="B2442" s="424" t="s">
        <v>3038</v>
      </c>
      <c r="L2442" s="210"/>
    </row>
    <row r="2443" spans="1:12" ht="16.5" hidden="1" thickBot="1">
      <c r="A2443" s="423">
        <v>121915</v>
      </c>
      <c r="B2443" s="424" t="s">
        <v>3039</v>
      </c>
      <c r="L2443" s="210"/>
    </row>
    <row r="2444" spans="1:12" ht="16.5" hidden="1" thickBot="1">
      <c r="A2444" s="423">
        <v>121916</v>
      </c>
      <c r="B2444" s="424" t="s">
        <v>3040</v>
      </c>
      <c r="L2444" s="210"/>
    </row>
    <row r="2445" spans="1:12" ht="16.5" hidden="1" thickBot="1">
      <c r="A2445" s="423">
        <v>121917</v>
      </c>
      <c r="B2445" s="424" t="s">
        <v>3041</v>
      </c>
      <c r="L2445" s="210"/>
    </row>
    <row r="2446" spans="1:12" ht="16.5" hidden="1" thickBot="1">
      <c r="A2446" s="423">
        <v>121920</v>
      </c>
      <c r="B2446" s="422" t="s">
        <v>3042</v>
      </c>
      <c r="L2446" s="210"/>
    </row>
    <row r="2447" spans="1:12" ht="16.5" hidden="1" thickBot="1">
      <c r="A2447" s="423">
        <v>121921</v>
      </c>
      <c r="B2447" s="424" t="s">
        <v>3043</v>
      </c>
      <c r="L2447" s="210"/>
    </row>
    <row r="2448" spans="1:12" ht="16.5" hidden="1" thickBot="1">
      <c r="A2448" s="423">
        <v>121922</v>
      </c>
      <c r="B2448" s="424" t="s">
        <v>3044</v>
      </c>
      <c r="L2448" s="210"/>
    </row>
    <row r="2449" spans="1:12" ht="16.5" hidden="1" thickBot="1">
      <c r="A2449" s="423">
        <v>121990</v>
      </c>
      <c r="B2449" s="422" t="s">
        <v>3045</v>
      </c>
      <c r="L2449" s="210"/>
    </row>
    <row r="2450" spans="1:12" ht="16.5" hidden="1" thickBot="1">
      <c r="A2450" s="423">
        <v>121991</v>
      </c>
      <c r="B2450" s="424" t="s">
        <v>3046</v>
      </c>
      <c r="L2450" s="210"/>
    </row>
    <row r="2451" spans="1:12" ht="16.5" hidden="1" thickBot="1">
      <c r="A2451" s="423">
        <v>121992</v>
      </c>
      <c r="B2451" s="424" t="s">
        <v>3047</v>
      </c>
      <c r="L2451" s="210"/>
    </row>
    <row r="2452" spans="1:12" ht="16.5" hidden="1" thickBot="1">
      <c r="A2452" s="423">
        <v>122000</v>
      </c>
      <c r="B2452" s="421" t="s">
        <v>3048</v>
      </c>
      <c r="L2452" s="210"/>
    </row>
    <row r="2453" spans="1:12" ht="16.5" hidden="1" thickBot="1">
      <c r="A2453" s="423">
        <v>122100</v>
      </c>
      <c r="B2453" s="421" t="s">
        <v>3049</v>
      </c>
      <c r="L2453" s="210"/>
    </row>
    <row r="2454" spans="1:12" ht="16.5" hidden="1" thickBot="1">
      <c r="A2454" s="423">
        <v>122110</v>
      </c>
      <c r="B2454" s="422" t="s">
        <v>3050</v>
      </c>
      <c r="L2454" s="210"/>
    </row>
    <row r="2455" spans="1:12" ht="16.5" hidden="1" thickBot="1">
      <c r="A2455" s="423">
        <v>122111</v>
      </c>
      <c r="B2455" s="424" t="s">
        <v>3051</v>
      </c>
      <c r="L2455" s="210"/>
    </row>
    <row r="2456" spans="1:12" ht="16.5" hidden="1" thickBot="1">
      <c r="A2456" s="423">
        <v>122112</v>
      </c>
      <c r="B2456" s="424" t="s">
        <v>3052</v>
      </c>
      <c r="L2456" s="210"/>
    </row>
    <row r="2457" spans="1:12" ht="16.5" hidden="1" thickBot="1">
      <c r="A2457" s="423">
        <v>122113</v>
      </c>
      <c r="B2457" s="424" t="s">
        <v>3053</v>
      </c>
      <c r="L2457" s="210"/>
    </row>
    <row r="2458" spans="1:12" ht="16.5" hidden="1" thickBot="1">
      <c r="A2458" s="423">
        <v>122119</v>
      </c>
      <c r="B2458" s="424" t="s">
        <v>3054</v>
      </c>
      <c r="L2458" s="210"/>
    </row>
    <row r="2459" spans="1:12" ht="16.5" hidden="1" thickBot="1">
      <c r="A2459" s="423">
        <v>122120</v>
      </c>
      <c r="B2459" s="422" t="s">
        <v>3055</v>
      </c>
      <c r="L2459" s="210"/>
    </row>
    <row r="2460" spans="1:12" ht="16.5" hidden="1" thickBot="1">
      <c r="A2460" s="423">
        <v>122121</v>
      </c>
      <c r="B2460" s="424" t="s">
        <v>3051</v>
      </c>
      <c r="L2460" s="210"/>
    </row>
    <row r="2461" spans="1:12" ht="16.5" hidden="1" thickBot="1">
      <c r="A2461" s="423">
        <v>122122</v>
      </c>
      <c r="B2461" s="424" t="s">
        <v>3053</v>
      </c>
      <c r="L2461" s="210"/>
    </row>
    <row r="2462" spans="1:12" ht="16.5" hidden="1" thickBot="1">
      <c r="A2462" s="423">
        <v>122129</v>
      </c>
      <c r="B2462" s="424" t="s">
        <v>3056</v>
      </c>
      <c r="L2462" s="210"/>
    </row>
    <row r="2463" spans="1:12" ht="16.5" hidden="1" thickBot="1">
      <c r="A2463" s="423">
        <v>122130</v>
      </c>
      <c r="B2463" s="422" t="s">
        <v>3057</v>
      </c>
      <c r="L2463" s="210"/>
    </row>
    <row r="2464" spans="1:12" ht="16.5" hidden="1" thickBot="1">
      <c r="A2464" s="423">
        <v>122131</v>
      </c>
      <c r="B2464" s="424" t="s">
        <v>3058</v>
      </c>
      <c r="L2464" s="210"/>
    </row>
    <row r="2465" spans="1:12" ht="16.5" hidden="1" thickBot="1">
      <c r="A2465" s="423">
        <v>122132</v>
      </c>
      <c r="B2465" s="424" t="s">
        <v>3059</v>
      </c>
      <c r="L2465" s="210"/>
    </row>
    <row r="2466" spans="1:12" ht="16.5" hidden="1" thickBot="1">
      <c r="A2466" s="423">
        <v>122133</v>
      </c>
      <c r="B2466" s="424" t="s">
        <v>3060</v>
      </c>
      <c r="L2466" s="210"/>
    </row>
    <row r="2467" spans="1:12" ht="16.5" hidden="1" thickBot="1">
      <c r="A2467" s="423">
        <v>122139</v>
      </c>
      <c r="B2467" s="424" t="s">
        <v>3061</v>
      </c>
      <c r="L2467" s="210"/>
    </row>
    <row r="2468" spans="1:12" ht="16.5" hidden="1" thickBot="1">
      <c r="A2468" s="423">
        <v>122140</v>
      </c>
      <c r="B2468" s="422" t="s">
        <v>3062</v>
      </c>
      <c r="L2468" s="210"/>
    </row>
    <row r="2469" spans="1:12" ht="16.5" hidden="1" thickBot="1">
      <c r="A2469" s="423">
        <v>122141</v>
      </c>
      <c r="B2469" s="424" t="s">
        <v>3063</v>
      </c>
      <c r="L2469" s="210"/>
    </row>
    <row r="2470" spans="1:12" ht="16.5" hidden="1" thickBot="1">
      <c r="A2470" s="423">
        <v>122142</v>
      </c>
      <c r="B2470" s="424" t="s">
        <v>3064</v>
      </c>
      <c r="L2470" s="210"/>
    </row>
    <row r="2471" spans="1:12" ht="16.5" hidden="1" thickBot="1">
      <c r="A2471" s="423">
        <v>122143</v>
      </c>
      <c r="B2471" s="424" t="s">
        <v>3065</v>
      </c>
      <c r="L2471" s="210"/>
    </row>
    <row r="2472" spans="1:12" ht="16.5" hidden="1" thickBot="1">
      <c r="A2472" s="423">
        <v>122144</v>
      </c>
      <c r="B2472" s="424" t="s">
        <v>3066</v>
      </c>
      <c r="L2472" s="210"/>
    </row>
    <row r="2473" spans="1:12" ht="16.5" hidden="1" thickBot="1">
      <c r="A2473" s="423">
        <v>122145</v>
      </c>
      <c r="B2473" s="424" t="s">
        <v>3067</v>
      </c>
      <c r="L2473" s="210"/>
    </row>
    <row r="2474" spans="1:12" ht="16.5" hidden="1" thickBot="1">
      <c r="A2474" s="423">
        <v>122146</v>
      </c>
      <c r="B2474" s="424" t="s">
        <v>3068</v>
      </c>
      <c r="L2474" s="210"/>
    </row>
    <row r="2475" spans="1:12" ht="16.5" hidden="1" thickBot="1">
      <c r="A2475" s="423">
        <v>122147</v>
      </c>
      <c r="B2475" s="424" t="s">
        <v>3069</v>
      </c>
      <c r="L2475" s="210"/>
    </row>
    <row r="2476" spans="1:12" ht="16.5" hidden="1" thickBot="1">
      <c r="A2476" s="423">
        <v>122148</v>
      </c>
      <c r="B2476" s="424" t="s">
        <v>3070</v>
      </c>
      <c r="L2476" s="210"/>
    </row>
    <row r="2477" spans="1:12" ht="16.5" hidden="1" thickBot="1">
      <c r="A2477" s="423">
        <v>122149</v>
      </c>
      <c r="B2477" s="424" t="s">
        <v>3071</v>
      </c>
      <c r="L2477" s="210"/>
    </row>
    <row r="2478" spans="1:12" ht="16.5" hidden="1" thickBot="1">
      <c r="A2478" s="423">
        <v>122150</v>
      </c>
      <c r="B2478" s="422" t="s">
        <v>3072</v>
      </c>
      <c r="L2478" s="210"/>
    </row>
    <row r="2479" spans="1:12" ht="16.5" hidden="1" thickBot="1">
      <c r="A2479" s="423">
        <v>122151</v>
      </c>
      <c r="B2479" s="424" t="s">
        <v>3073</v>
      </c>
      <c r="L2479" s="210"/>
    </row>
    <row r="2480" spans="1:12" ht="16.5" hidden="1" thickBot="1">
      <c r="A2480" s="423">
        <v>122152</v>
      </c>
      <c r="B2480" s="424" t="s">
        <v>3074</v>
      </c>
      <c r="L2480" s="210"/>
    </row>
    <row r="2481" spans="1:12" ht="16.5" hidden="1" thickBot="1">
      <c r="A2481" s="423">
        <v>122153</v>
      </c>
      <c r="B2481" s="424" t="s">
        <v>3075</v>
      </c>
      <c r="L2481" s="210"/>
    </row>
    <row r="2482" spans="1:12" ht="16.5" hidden="1" thickBot="1">
      <c r="A2482" s="423">
        <v>122154</v>
      </c>
      <c r="B2482" s="424" t="s">
        <v>3076</v>
      </c>
      <c r="L2482" s="210"/>
    </row>
    <row r="2483" spans="1:12" ht="16.5" hidden="1" thickBot="1">
      <c r="A2483" s="423">
        <v>122155</v>
      </c>
      <c r="B2483" s="424" t="s">
        <v>3077</v>
      </c>
      <c r="L2483" s="210"/>
    </row>
    <row r="2484" spans="1:12" ht="16.5" hidden="1" thickBot="1">
      <c r="A2484" s="423">
        <v>122156</v>
      </c>
      <c r="B2484" s="424" t="s">
        <v>3078</v>
      </c>
      <c r="L2484" s="210"/>
    </row>
    <row r="2485" spans="1:12" ht="16.5" hidden="1" thickBot="1">
      <c r="A2485" s="423">
        <v>122157</v>
      </c>
      <c r="B2485" s="424" t="s">
        <v>3079</v>
      </c>
      <c r="L2485" s="210"/>
    </row>
    <row r="2486" spans="1:12" ht="16.5" hidden="1" thickBot="1">
      <c r="A2486" s="423">
        <v>122159</v>
      </c>
      <c r="B2486" s="424" t="s">
        <v>3080</v>
      </c>
      <c r="L2486" s="210"/>
    </row>
    <row r="2487" spans="1:12" ht="16.5" hidden="1" thickBot="1">
      <c r="A2487" s="423">
        <v>122160</v>
      </c>
      <c r="B2487" s="422" t="s">
        <v>3081</v>
      </c>
      <c r="L2487" s="210"/>
    </row>
    <row r="2488" spans="1:12" ht="16.5" hidden="1" thickBot="1">
      <c r="A2488" s="423">
        <v>122161</v>
      </c>
      <c r="B2488" s="424" t="s">
        <v>3082</v>
      </c>
      <c r="L2488" s="210"/>
    </row>
    <row r="2489" spans="1:12" ht="16.5" hidden="1" thickBot="1">
      <c r="A2489" s="423">
        <v>122162</v>
      </c>
      <c r="B2489" s="424" t="s">
        <v>3083</v>
      </c>
      <c r="L2489" s="210"/>
    </row>
    <row r="2490" spans="1:12" ht="16.5" hidden="1" thickBot="1">
      <c r="A2490" s="423">
        <v>122163</v>
      </c>
      <c r="B2490" s="424" t="s">
        <v>3084</v>
      </c>
      <c r="L2490" s="210"/>
    </row>
    <row r="2491" spans="1:12" ht="16.5" hidden="1" thickBot="1">
      <c r="A2491" s="423">
        <v>122164</v>
      </c>
      <c r="B2491" s="424" t="s">
        <v>3085</v>
      </c>
      <c r="L2491" s="210"/>
    </row>
    <row r="2492" spans="1:12" ht="32.25" hidden="1" thickBot="1">
      <c r="A2492" s="423">
        <v>122165</v>
      </c>
      <c r="B2492" s="424" t="s">
        <v>3086</v>
      </c>
      <c r="L2492" s="210"/>
    </row>
    <row r="2493" spans="1:12" ht="32.25" hidden="1" thickBot="1">
      <c r="A2493" s="423">
        <v>122169</v>
      </c>
      <c r="B2493" s="424" t="s">
        <v>3087</v>
      </c>
      <c r="L2493" s="210"/>
    </row>
    <row r="2494" spans="1:12" ht="16.5" hidden="1" thickBot="1">
      <c r="A2494" s="423">
        <v>122190</v>
      </c>
      <c r="B2494" s="422" t="s">
        <v>3088</v>
      </c>
      <c r="L2494" s="210"/>
    </row>
    <row r="2495" spans="1:12" ht="16.5" hidden="1" thickBot="1">
      <c r="A2495" s="423">
        <v>122191</v>
      </c>
      <c r="B2495" s="424" t="s">
        <v>3089</v>
      </c>
      <c r="L2495" s="210"/>
    </row>
    <row r="2496" spans="1:12" ht="16.5" hidden="1" thickBot="1">
      <c r="A2496" s="423">
        <v>122192</v>
      </c>
      <c r="B2496" s="424" t="s">
        <v>3090</v>
      </c>
      <c r="L2496" s="210"/>
    </row>
    <row r="2497" spans="1:12" ht="16.5" hidden="1" thickBot="1">
      <c r="A2497" s="423">
        <v>122193</v>
      </c>
      <c r="B2497" s="424" t="s">
        <v>3091</v>
      </c>
      <c r="L2497" s="210"/>
    </row>
    <row r="2498" spans="1:12" ht="16.5" hidden="1" thickBot="1">
      <c r="A2498" s="423">
        <v>122194</v>
      </c>
      <c r="B2498" s="424" t="s">
        <v>3092</v>
      </c>
      <c r="L2498" s="210"/>
    </row>
    <row r="2499" spans="1:12" ht="16.5" hidden="1" thickBot="1">
      <c r="A2499" s="423">
        <v>122195</v>
      </c>
      <c r="B2499" s="424" t="s">
        <v>3093</v>
      </c>
      <c r="L2499" s="210"/>
    </row>
    <row r="2500" spans="1:12" ht="16.5" hidden="1" thickBot="1">
      <c r="A2500" s="423">
        <v>122196</v>
      </c>
      <c r="B2500" s="424" t="s">
        <v>3094</v>
      </c>
      <c r="L2500" s="210"/>
    </row>
    <row r="2501" spans="1:12" ht="16.5" hidden="1" thickBot="1">
      <c r="A2501" s="423">
        <v>122197</v>
      </c>
      <c r="B2501" s="424" t="s">
        <v>3079</v>
      </c>
      <c r="L2501" s="210"/>
    </row>
    <row r="2502" spans="1:12" ht="16.5" hidden="1" thickBot="1">
      <c r="A2502" s="423">
        <v>122198</v>
      </c>
      <c r="B2502" s="424" t="s">
        <v>3095</v>
      </c>
      <c r="L2502" s="210"/>
    </row>
    <row r="2503" spans="1:12" ht="16.5" hidden="1" thickBot="1">
      <c r="A2503" s="423">
        <v>122199</v>
      </c>
      <c r="B2503" s="424" t="s">
        <v>3096</v>
      </c>
      <c r="L2503" s="210"/>
    </row>
    <row r="2504" spans="1:12" ht="16.5" hidden="1" thickBot="1">
      <c r="A2504" s="423">
        <v>123000</v>
      </c>
      <c r="B2504" s="421" t="s">
        <v>3097</v>
      </c>
      <c r="L2504" s="210"/>
    </row>
    <row r="2505" spans="1:12" ht="16.5" hidden="1" thickBot="1">
      <c r="A2505" s="423">
        <v>123100</v>
      </c>
      <c r="B2505" s="421" t="s">
        <v>3098</v>
      </c>
      <c r="L2505" s="210"/>
    </row>
    <row r="2506" spans="1:12" ht="16.5" hidden="1" thickBot="1">
      <c r="A2506" s="423">
        <v>123110</v>
      </c>
      <c r="B2506" s="422" t="s">
        <v>3099</v>
      </c>
      <c r="L2506" s="210"/>
    </row>
    <row r="2507" spans="1:12" ht="16.5" hidden="1" thickBot="1">
      <c r="A2507" s="423">
        <v>123111</v>
      </c>
      <c r="B2507" s="424" t="s">
        <v>3100</v>
      </c>
      <c r="L2507" s="210"/>
    </row>
    <row r="2508" spans="1:12" ht="16.5" hidden="1" thickBot="1">
      <c r="A2508" s="423">
        <v>123112</v>
      </c>
      <c r="B2508" s="424" t="s">
        <v>3101</v>
      </c>
      <c r="L2508" s="210"/>
    </row>
    <row r="2509" spans="1:12" ht="16.5" hidden="1" thickBot="1">
      <c r="A2509" s="423">
        <v>123113</v>
      </c>
      <c r="B2509" s="424" t="s">
        <v>3102</v>
      </c>
      <c r="L2509" s="210"/>
    </row>
    <row r="2510" spans="1:12" ht="16.5" hidden="1" thickBot="1">
      <c r="A2510" s="423">
        <v>123119</v>
      </c>
      <c r="B2510" s="424" t="s">
        <v>3103</v>
      </c>
      <c r="L2510" s="210"/>
    </row>
    <row r="2511" spans="1:12" ht="16.5" hidden="1" thickBot="1">
      <c r="A2511" s="423">
        <v>123120</v>
      </c>
      <c r="B2511" s="422" t="s">
        <v>3104</v>
      </c>
      <c r="L2511" s="210"/>
    </row>
    <row r="2512" spans="1:12" ht="16.5" hidden="1" thickBot="1">
      <c r="A2512" s="423">
        <v>123121</v>
      </c>
      <c r="B2512" s="424" t="s">
        <v>3105</v>
      </c>
      <c r="L2512" s="210"/>
    </row>
    <row r="2513" spans="1:12" ht="16.5" hidden="1" thickBot="1">
      <c r="A2513" s="423">
        <v>123122</v>
      </c>
      <c r="B2513" s="424" t="s">
        <v>3106</v>
      </c>
      <c r="L2513" s="210"/>
    </row>
    <row r="2514" spans="1:12" ht="16.5" hidden="1" thickBot="1">
      <c r="A2514" s="423">
        <v>123129</v>
      </c>
      <c r="B2514" s="424" t="s">
        <v>3107</v>
      </c>
      <c r="L2514" s="210"/>
    </row>
    <row r="2515" spans="1:12" ht="16.5" hidden="1" thickBot="1">
      <c r="A2515" s="423">
        <v>123130</v>
      </c>
      <c r="B2515" s="422" t="s">
        <v>3079</v>
      </c>
      <c r="L2515" s="210"/>
    </row>
    <row r="2516" spans="1:12" ht="16.5" hidden="1" thickBot="1">
      <c r="A2516" s="423">
        <v>123131</v>
      </c>
      <c r="B2516" s="424" t="s">
        <v>3079</v>
      </c>
      <c r="L2516" s="210"/>
    </row>
    <row r="2517" spans="1:12" ht="16.5" hidden="1" thickBot="1">
      <c r="A2517" s="423">
        <v>123190</v>
      </c>
      <c r="B2517" s="422" t="s">
        <v>3108</v>
      </c>
      <c r="L2517" s="210"/>
    </row>
    <row r="2518" spans="1:12" ht="16.5" hidden="1" thickBot="1">
      <c r="A2518" s="423">
        <v>123191</v>
      </c>
      <c r="B2518" s="424" t="s">
        <v>3108</v>
      </c>
      <c r="L2518" s="210"/>
    </row>
    <row r="2519" spans="1:12" ht="16.5" hidden="1" thickBot="1">
      <c r="A2519" s="423">
        <v>123200</v>
      </c>
      <c r="B2519" s="421" t="s">
        <v>3109</v>
      </c>
      <c r="L2519" s="210"/>
    </row>
    <row r="2520" spans="1:12" ht="16.5" hidden="1" thickBot="1">
      <c r="A2520" s="423">
        <v>123210</v>
      </c>
      <c r="B2520" s="422" t="s">
        <v>3110</v>
      </c>
      <c r="L2520" s="210"/>
    </row>
    <row r="2521" spans="1:12" ht="16.5" hidden="1" thickBot="1">
      <c r="A2521" s="423">
        <v>123211</v>
      </c>
      <c r="B2521" s="424" t="s">
        <v>3110</v>
      </c>
      <c r="L2521" s="210"/>
    </row>
    <row r="2522" spans="1:12" ht="16.5" hidden="1" thickBot="1">
      <c r="A2522" s="423">
        <v>123220</v>
      </c>
      <c r="B2522" s="422" t="s">
        <v>3111</v>
      </c>
      <c r="L2522" s="210"/>
    </row>
    <row r="2523" spans="1:12" ht="16.5" hidden="1" thickBot="1">
      <c r="A2523" s="423">
        <v>123221</v>
      </c>
      <c r="B2523" s="424" t="s">
        <v>3111</v>
      </c>
      <c r="L2523" s="210"/>
    </row>
    <row r="2524" spans="1:12" ht="16.5" hidden="1" thickBot="1">
      <c r="A2524" s="423">
        <v>123230</v>
      </c>
      <c r="B2524" s="422" t="s">
        <v>3112</v>
      </c>
      <c r="L2524" s="210"/>
    </row>
    <row r="2525" spans="1:12" ht="16.5" hidden="1" thickBot="1">
      <c r="A2525" s="423">
        <v>123231</v>
      </c>
      <c r="B2525" s="424" t="s">
        <v>3112</v>
      </c>
      <c r="L2525" s="210"/>
    </row>
    <row r="2526" spans="1:12" ht="16.5" hidden="1" thickBot="1">
      <c r="A2526" s="423">
        <v>123240</v>
      </c>
      <c r="B2526" s="422" t="s">
        <v>3113</v>
      </c>
      <c r="L2526" s="210"/>
    </row>
    <row r="2527" spans="1:12" ht="16.5" hidden="1" thickBot="1">
      <c r="A2527" s="423">
        <v>123241</v>
      </c>
      <c r="B2527" s="424" t="s">
        <v>3113</v>
      </c>
      <c r="L2527" s="210"/>
    </row>
    <row r="2528" spans="1:12" ht="16.5" hidden="1" thickBot="1">
      <c r="A2528" s="423">
        <v>123250</v>
      </c>
      <c r="B2528" s="422" t="s">
        <v>3114</v>
      </c>
      <c r="L2528" s="210"/>
    </row>
    <row r="2529" spans="1:12" ht="16.5" hidden="1" thickBot="1">
      <c r="A2529" s="423">
        <v>123251</v>
      </c>
      <c r="B2529" s="424" t="s">
        <v>3114</v>
      </c>
      <c r="L2529" s="210"/>
    </row>
    <row r="2530" spans="1:12" ht="16.5" hidden="1" thickBot="1">
      <c r="A2530" s="423">
        <v>123260</v>
      </c>
      <c r="B2530" s="422" t="s">
        <v>3115</v>
      </c>
      <c r="L2530" s="210"/>
    </row>
    <row r="2531" spans="1:12" ht="16.5" hidden="1" thickBot="1">
      <c r="A2531" s="423">
        <v>123261</v>
      </c>
      <c r="B2531" s="424" t="s">
        <v>3115</v>
      </c>
      <c r="L2531" s="210"/>
    </row>
    <row r="2532" spans="1:12" ht="16.5" hidden="1" thickBot="1">
      <c r="A2532" s="423">
        <v>123290</v>
      </c>
      <c r="B2532" s="422" t="s">
        <v>3116</v>
      </c>
      <c r="L2532" s="210"/>
    </row>
    <row r="2533" spans="1:12" ht="16.5" hidden="1" thickBot="1">
      <c r="A2533" s="423">
        <v>123291</v>
      </c>
      <c r="B2533" s="424" t="s">
        <v>3116</v>
      </c>
      <c r="L2533" s="210"/>
    </row>
    <row r="2534" spans="1:12" ht="16.5" hidden="1" thickBot="1">
      <c r="A2534" s="423">
        <v>123300</v>
      </c>
      <c r="B2534" s="421" t="s">
        <v>3117</v>
      </c>
      <c r="L2534" s="210"/>
    </row>
    <row r="2535" spans="1:12" ht="16.5" hidden="1" thickBot="1">
      <c r="A2535" s="423">
        <v>123310</v>
      </c>
      <c r="B2535" s="422" t="s">
        <v>3118</v>
      </c>
      <c r="L2535" s="210"/>
    </row>
    <row r="2536" spans="1:12" ht="16.5" hidden="1" thickBot="1">
      <c r="A2536" s="423">
        <v>123311</v>
      </c>
      <c r="B2536" s="424" t="s">
        <v>3118</v>
      </c>
      <c r="L2536" s="210"/>
    </row>
    <row r="2537" spans="1:12" ht="16.5" hidden="1" thickBot="1">
      <c r="A2537" s="423">
        <v>123320</v>
      </c>
      <c r="B2537" s="422" t="s">
        <v>3043</v>
      </c>
      <c r="L2537" s="210"/>
    </row>
    <row r="2538" spans="1:12" ht="16.5" hidden="1" thickBot="1">
      <c r="A2538" s="423">
        <v>123321</v>
      </c>
      <c r="B2538" s="424" t="s">
        <v>3043</v>
      </c>
      <c r="L2538" s="210"/>
    </row>
    <row r="2539" spans="1:12" ht="16.5" hidden="1" thickBot="1">
      <c r="A2539" s="423">
        <v>123330</v>
      </c>
      <c r="B2539" s="422" t="s">
        <v>3119</v>
      </c>
      <c r="L2539" s="210"/>
    </row>
    <row r="2540" spans="1:12" ht="16.5" hidden="1" thickBot="1">
      <c r="A2540" s="423">
        <v>123331</v>
      </c>
      <c r="B2540" s="424" t="s">
        <v>3119</v>
      </c>
      <c r="L2540" s="210"/>
    </row>
    <row r="2541" spans="1:12" ht="16.5" hidden="1" thickBot="1">
      <c r="A2541" s="423">
        <v>123340</v>
      </c>
      <c r="B2541" s="422" t="s">
        <v>3120</v>
      </c>
      <c r="L2541" s="210"/>
    </row>
    <row r="2542" spans="1:12" ht="16.5" hidden="1" thickBot="1">
      <c r="A2542" s="423">
        <v>123341</v>
      </c>
      <c r="B2542" s="424" t="s">
        <v>3120</v>
      </c>
      <c r="L2542" s="210"/>
    </row>
    <row r="2543" spans="1:12" ht="16.5" hidden="1" thickBot="1">
      <c r="A2543" s="423">
        <v>123350</v>
      </c>
      <c r="B2543" s="422" t="s">
        <v>3121</v>
      </c>
      <c r="L2543" s="210"/>
    </row>
    <row r="2544" spans="1:12" ht="16.5" hidden="1" thickBot="1">
      <c r="A2544" s="423">
        <v>123351</v>
      </c>
      <c r="B2544" s="424" t="s">
        <v>3121</v>
      </c>
      <c r="L2544" s="210"/>
    </row>
    <row r="2545" spans="1:12" ht="16.5" hidden="1" thickBot="1">
      <c r="A2545" s="423">
        <v>123360</v>
      </c>
      <c r="B2545" s="422" t="s">
        <v>3122</v>
      </c>
      <c r="L2545" s="210"/>
    </row>
    <row r="2546" spans="1:12" ht="16.5" hidden="1" thickBot="1">
      <c r="A2546" s="423">
        <v>123361</v>
      </c>
      <c r="B2546" s="424" t="s">
        <v>3122</v>
      </c>
      <c r="L2546" s="210"/>
    </row>
    <row r="2547" spans="1:12" ht="32.25" hidden="1" thickBot="1">
      <c r="A2547" s="423">
        <v>123370</v>
      </c>
      <c r="B2547" s="422" t="s">
        <v>3123</v>
      </c>
      <c r="L2547" s="210"/>
    </row>
    <row r="2548" spans="1:12" ht="16.5" hidden="1" thickBot="1">
      <c r="A2548" s="423">
        <v>123371</v>
      </c>
      <c r="B2548" s="424" t="s">
        <v>3123</v>
      </c>
      <c r="L2548" s="210"/>
    </row>
    <row r="2549" spans="1:12" ht="16.5" hidden="1" thickBot="1">
      <c r="A2549" s="423">
        <v>123380</v>
      </c>
      <c r="B2549" s="422" t="s">
        <v>3124</v>
      </c>
      <c r="L2549" s="210"/>
    </row>
    <row r="2550" spans="1:12" ht="16.5" hidden="1" thickBot="1">
      <c r="A2550" s="423">
        <v>123381</v>
      </c>
      <c r="B2550" s="424" t="s">
        <v>3124</v>
      </c>
      <c r="L2550" s="210"/>
    </row>
    <row r="2551" spans="1:12" ht="16.5" hidden="1" thickBot="1">
      <c r="A2551" s="423">
        <v>123390</v>
      </c>
      <c r="B2551" s="422" t="s">
        <v>3125</v>
      </c>
      <c r="L2551" s="210"/>
    </row>
    <row r="2552" spans="1:12" ht="16.5" hidden="1" thickBot="1">
      <c r="A2552" s="423">
        <v>123391</v>
      </c>
      <c r="B2552" s="424" t="s">
        <v>3125</v>
      </c>
      <c r="L2552" s="210"/>
    </row>
    <row r="2553" spans="1:12" ht="16.5" hidden="1" thickBot="1">
      <c r="A2553" s="423">
        <v>123900</v>
      </c>
      <c r="B2553" s="421" t="s">
        <v>3126</v>
      </c>
      <c r="L2553" s="210"/>
    </row>
    <row r="2554" spans="1:12" ht="16.5" hidden="1" thickBot="1">
      <c r="A2554" s="423">
        <v>123910</v>
      </c>
      <c r="B2554" s="422" t="s">
        <v>3127</v>
      </c>
      <c r="L2554" s="210"/>
    </row>
    <row r="2555" spans="1:12" ht="16.5" hidden="1" thickBot="1">
      <c r="A2555" s="423">
        <v>123911</v>
      </c>
      <c r="B2555" s="424" t="s">
        <v>3127</v>
      </c>
      <c r="L2555" s="210"/>
    </row>
    <row r="2556" spans="1:12" ht="16.5" hidden="1" thickBot="1">
      <c r="A2556" s="423">
        <v>123920</v>
      </c>
      <c r="B2556" s="422" t="s">
        <v>3128</v>
      </c>
      <c r="L2556" s="210"/>
    </row>
    <row r="2557" spans="1:12" ht="16.5" hidden="1" thickBot="1">
      <c r="A2557" s="423">
        <v>123921</v>
      </c>
      <c r="B2557" s="424" t="s">
        <v>3128</v>
      </c>
      <c r="L2557" s="210"/>
    </row>
    <row r="2558" spans="1:12" ht="16.5" hidden="1" thickBot="1">
      <c r="A2558" s="423">
        <v>123930</v>
      </c>
      <c r="B2558" s="422" t="s">
        <v>3129</v>
      </c>
      <c r="L2558" s="210"/>
    </row>
    <row r="2559" spans="1:12" ht="16.5" hidden="1" thickBot="1">
      <c r="A2559" s="423">
        <v>123931</v>
      </c>
      <c r="B2559" s="424" t="s">
        <v>3129</v>
      </c>
      <c r="L2559" s="210"/>
    </row>
    <row r="2560" spans="1:12" ht="16.5" hidden="1" thickBot="1">
      <c r="A2560" s="423">
        <v>123940</v>
      </c>
      <c r="B2560" s="422" t="s">
        <v>3130</v>
      </c>
      <c r="L2560" s="210"/>
    </row>
    <row r="2561" spans="1:12" ht="16.5" hidden="1" thickBot="1">
      <c r="A2561" s="423">
        <v>123941</v>
      </c>
      <c r="B2561" s="424" t="s">
        <v>3130</v>
      </c>
      <c r="L2561" s="210"/>
    </row>
    <row r="2562" spans="1:12" ht="16.5" thickBot="1">
      <c r="A2562" s="423">
        <v>123950</v>
      </c>
      <c r="B2562" s="422" t="s">
        <v>3131</v>
      </c>
      <c r="L2562" s="210"/>
    </row>
    <row r="2563" spans="1:12" ht="16.5" thickBot="1">
      <c r="A2563" s="423">
        <v>123951</v>
      </c>
      <c r="B2563" s="424" t="s">
        <v>3131</v>
      </c>
      <c r="L2563" s="210"/>
    </row>
    <row r="2564" spans="1:12" ht="16.5" thickBot="1">
      <c r="A2564" s="423">
        <v>123960</v>
      </c>
      <c r="B2564" s="422" t="s">
        <v>3132</v>
      </c>
      <c r="L2564" s="210"/>
    </row>
    <row r="2565" spans="1:12" ht="32.25" thickBot="1">
      <c r="A2565" s="423">
        <v>123961</v>
      </c>
      <c r="B2565" s="424" t="s">
        <v>3133</v>
      </c>
      <c r="L2565" s="210"/>
    </row>
    <row r="2566" spans="1:12" ht="32.25" thickBot="1">
      <c r="A2566" s="423">
        <v>123962</v>
      </c>
      <c r="B2566" s="424" t="s">
        <v>3134</v>
      </c>
      <c r="L2566" s="210"/>
    </row>
    <row r="2567" spans="1:12" ht="16.5" thickBot="1">
      <c r="A2567" s="423">
        <v>123963</v>
      </c>
      <c r="B2567" s="424" t="s">
        <v>3135</v>
      </c>
      <c r="L2567" s="210"/>
    </row>
    <row r="2568" spans="1:12" ht="16.5" thickBot="1">
      <c r="A2568" s="423">
        <v>123964</v>
      </c>
      <c r="B2568" s="424" t="s">
        <v>3136</v>
      </c>
      <c r="L2568" s="210"/>
    </row>
    <row r="2569" spans="1:12" ht="16.5" thickBot="1">
      <c r="A2569" s="423">
        <v>123965</v>
      </c>
      <c r="B2569" s="424" t="s">
        <v>3137</v>
      </c>
      <c r="L2569" s="210"/>
    </row>
    <row r="2570" spans="1:12" ht="16.5" thickBot="1">
      <c r="A2570" s="423">
        <v>123966</v>
      </c>
      <c r="B2570" s="424" t="s">
        <v>3138</v>
      </c>
      <c r="L2570" s="210"/>
    </row>
    <row r="2571" spans="1:12" ht="16.5" thickBot="1">
      <c r="A2571" s="423">
        <v>123967</v>
      </c>
      <c r="B2571" s="424" t="s">
        <v>3139</v>
      </c>
      <c r="L2571" s="210"/>
    </row>
    <row r="2572" spans="1:12" ht="16.5" thickBot="1">
      <c r="A2572" s="423">
        <v>123968</v>
      </c>
      <c r="B2572" s="424" t="s">
        <v>3140</v>
      </c>
      <c r="L2572" s="210"/>
    </row>
    <row r="2573" spans="1:12" ht="16.5" thickBot="1">
      <c r="A2573" s="423">
        <v>123969</v>
      </c>
      <c r="B2573" s="424" t="s">
        <v>3141</v>
      </c>
      <c r="L2573" s="210"/>
    </row>
    <row r="2574" spans="1:12" ht="16.5" thickBot="1">
      <c r="A2574" s="423">
        <v>123990</v>
      </c>
      <c r="B2574" s="422" t="s">
        <v>3142</v>
      </c>
      <c r="L2574" s="210"/>
    </row>
    <row r="2575" spans="1:12" ht="16.5" thickBot="1">
      <c r="A2575" s="423">
        <v>123991</v>
      </c>
      <c r="B2575" s="424" t="s">
        <v>3142</v>
      </c>
      <c r="L2575" s="210"/>
    </row>
    <row r="2576" spans="1:12" ht="16.5" thickBot="1">
      <c r="A2576" s="423">
        <v>130000</v>
      </c>
      <c r="B2576" s="421" t="s">
        <v>3143</v>
      </c>
      <c r="L2576" s="210"/>
    </row>
    <row r="2577" spans="1:2" ht="16.5" thickBot="1">
      <c r="A2577" s="423">
        <v>131000</v>
      </c>
      <c r="B2577" s="421" t="s">
        <v>3143</v>
      </c>
    </row>
    <row r="2578" spans="1:2" ht="16.5" thickBot="1">
      <c r="A2578" s="423">
        <v>131100</v>
      </c>
      <c r="B2578" s="421" t="s">
        <v>3144</v>
      </c>
    </row>
    <row r="2579" spans="1:2" ht="16.5" thickBot="1">
      <c r="A2579" s="423">
        <v>131110</v>
      </c>
      <c r="B2579" s="422" t="s">
        <v>3144</v>
      </c>
    </row>
    <row r="2580" spans="1:2" ht="16.5" thickBot="1">
      <c r="A2580" s="423">
        <v>131111</v>
      </c>
      <c r="B2580" s="424" t="s">
        <v>3145</v>
      </c>
    </row>
    <row r="2581" spans="1:2" ht="16.5" thickBot="1">
      <c r="A2581" s="423">
        <v>131112</v>
      </c>
      <c r="B2581" s="424" t="s">
        <v>3146</v>
      </c>
    </row>
    <row r="2582" spans="1:2" ht="16.5" thickBot="1">
      <c r="A2582" s="423">
        <v>131113</v>
      </c>
      <c r="B2582" s="424" t="s">
        <v>3147</v>
      </c>
    </row>
    <row r="2583" spans="1:2" ht="16.5" thickBot="1">
      <c r="A2583" s="423">
        <v>131114</v>
      </c>
      <c r="B2583" s="424" t="s">
        <v>3148</v>
      </c>
    </row>
    <row r="2584" spans="1:2" ht="16.5" thickBot="1">
      <c r="A2584" s="423">
        <v>131119</v>
      </c>
      <c r="B2584" s="424" t="s">
        <v>3149</v>
      </c>
    </row>
    <row r="2585" spans="1:2" ht="16.5" thickBot="1">
      <c r="A2585" s="423">
        <v>131200</v>
      </c>
      <c r="B2585" s="421" t="s">
        <v>3150</v>
      </c>
    </row>
    <row r="2586" spans="1:2" ht="16.5" thickBot="1">
      <c r="A2586" s="423">
        <v>131210</v>
      </c>
      <c r="B2586" s="422" t="s">
        <v>3150</v>
      </c>
    </row>
    <row r="2587" spans="1:2" ht="16.5" thickBot="1">
      <c r="A2587" s="423">
        <v>131211</v>
      </c>
      <c r="B2587" s="424" t="s">
        <v>3151</v>
      </c>
    </row>
    <row r="2588" spans="1:2" ht="16.5" thickBot="1">
      <c r="A2588" s="423">
        <v>131212</v>
      </c>
      <c r="B2588" s="424" t="s">
        <v>3152</v>
      </c>
    </row>
    <row r="2589" spans="1:2" ht="16.5" thickBot="1">
      <c r="A2589" s="423">
        <v>131300</v>
      </c>
      <c r="B2589" s="421" t="s">
        <v>3153</v>
      </c>
    </row>
    <row r="2590" spans="1:2" ht="16.5" thickBot="1">
      <c r="A2590" s="423">
        <v>131310</v>
      </c>
      <c r="B2590" s="422" t="s">
        <v>3153</v>
      </c>
    </row>
    <row r="2591" spans="1:2" ht="32.25" thickBot="1">
      <c r="A2591" s="423">
        <v>131311</v>
      </c>
      <c r="B2591" s="424" t="s">
        <v>3154</v>
      </c>
    </row>
    <row r="2592" spans="1:2" ht="16.5" thickBot="1">
      <c r="A2592" s="423">
        <v>131312</v>
      </c>
      <c r="B2592" s="424" t="s">
        <v>3153</v>
      </c>
    </row>
    <row r="2593" spans="1:2" ht="16.5" thickBot="1">
      <c r="A2593" s="423">
        <v>200000</v>
      </c>
      <c r="B2593" s="421" t="s">
        <v>3155</v>
      </c>
    </row>
    <row r="2594" spans="1:2" ht="16.5" thickBot="1">
      <c r="A2594" s="423">
        <v>210000</v>
      </c>
      <c r="B2594" s="421" t="s">
        <v>3156</v>
      </c>
    </row>
    <row r="2595" spans="1:2" ht="16.5" thickBot="1">
      <c r="A2595" s="423">
        <v>211000</v>
      </c>
      <c r="B2595" s="421" t="s">
        <v>3157</v>
      </c>
    </row>
    <row r="2596" spans="1:2" ht="16.5" thickBot="1">
      <c r="A2596" s="423">
        <v>211100</v>
      </c>
      <c r="B2596" s="421" t="s">
        <v>3158</v>
      </c>
    </row>
    <row r="2597" spans="1:2" ht="16.5" thickBot="1">
      <c r="A2597" s="423">
        <v>211110</v>
      </c>
      <c r="B2597" s="422" t="s">
        <v>3158</v>
      </c>
    </row>
    <row r="2598" spans="1:2" ht="16.5" thickBot="1">
      <c r="A2598" s="423">
        <v>211111</v>
      </c>
      <c r="B2598" s="424" t="s">
        <v>3158</v>
      </c>
    </row>
    <row r="2599" spans="1:2" ht="16.5" thickBot="1">
      <c r="A2599" s="423">
        <v>211200</v>
      </c>
      <c r="B2599" s="421" t="s">
        <v>3159</v>
      </c>
    </row>
    <row r="2600" spans="1:2" ht="16.5" thickBot="1">
      <c r="A2600" s="423">
        <v>211210</v>
      </c>
      <c r="B2600" s="422" t="s">
        <v>3160</v>
      </c>
    </row>
    <row r="2601" spans="1:2" ht="16.5" thickBot="1">
      <c r="A2601" s="423">
        <v>211211</v>
      </c>
      <c r="B2601" s="424" t="s">
        <v>3160</v>
      </c>
    </row>
    <row r="2602" spans="1:2" ht="32.25" thickBot="1">
      <c r="A2602" s="423">
        <v>211220</v>
      </c>
      <c r="B2602" s="422" t="s">
        <v>3161</v>
      </c>
    </row>
    <row r="2603" spans="1:2" ht="32.25" thickBot="1">
      <c r="A2603" s="423">
        <v>211221</v>
      </c>
      <c r="B2603" s="424" t="s">
        <v>3161</v>
      </c>
    </row>
    <row r="2604" spans="1:2" ht="16.5" thickBot="1">
      <c r="A2604" s="423">
        <v>211230</v>
      </c>
      <c r="B2604" s="422" t="s">
        <v>3162</v>
      </c>
    </row>
    <row r="2605" spans="1:2" ht="16.5" thickBot="1">
      <c r="A2605" s="423">
        <v>211231</v>
      </c>
      <c r="B2605" s="424" t="s">
        <v>3162</v>
      </c>
    </row>
    <row r="2606" spans="1:2" ht="16.5" thickBot="1">
      <c r="A2606" s="423">
        <v>211240</v>
      </c>
      <c r="B2606" s="422" t="s">
        <v>3163</v>
      </c>
    </row>
    <row r="2607" spans="1:2" ht="16.5" thickBot="1">
      <c r="A2607" s="423">
        <v>211241</v>
      </c>
      <c r="B2607" s="424" t="s">
        <v>3163</v>
      </c>
    </row>
    <row r="2608" spans="1:2" ht="32.25" thickBot="1">
      <c r="A2608" s="423">
        <v>211250</v>
      </c>
      <c r="B2608" s="422" t="s">
        <v>3164</v>
      </c>
    </row>
    <row r="2609" spans="1:2" ht="32.25" thickBot="1">
      <c r="A2609" s="423">
        <v>211251</v>
      </c>
      <c r="B2609" s="424" t="s">
        <v>3165</v>
      </c>
    </row>
    <row r="2610" spans="1:2" ht="16.5" thickBot="1">
      <c r="A2610" s="423">
        <v>211252</v>
      </c>
      <c r="B2610" s="424" t="s">
        <v>3166</v>
      </c>
    </row>
    <row r="2611" spans="1:2" ht="32.25" thickBot="1">
      <c r="A2611" s="423">
        <v>211255</v>
      </c>
      <c r="B2611" s="424" t="s">
        <v>3167</v>
      </c>
    </row>
    <row r="2612" spans="1:2" ht="32.25" thickBot="1">
      <c r="A2612" s="423">
        <v>211256</v>
      </c>
      <c r="B2612" s="424" t="s">
        <v>3168</v>
      </c>
    </row>
    <row r="2613" spans="1:2" ht="32.25" thickBot="1">
      <c r="A2613" s="423">
        <v>211300</v>
      </c>
      <c r="B2613" s="421" t="s">
        <v>3169</v>
      </c>
    </row>
    <row r="2614" spans="1:2" ht="32.25" thickBot="1">
      <c r="A2614" s="423">
        <v>211310</v>
      </c>
      <c r="B2614" s="422" t="s">
        <v>3169</v>
      </c>
    </row>
    <row r="2615" spans="1:2" ht="16.5" thickBot="1">
      <c r="A2615" s="423">
        <v>211311</v>
      </c>
      <c r="B2615" s="424" t="s">
        <v>3170</v>
      </c>
    </row>
    <row r="2616" spans="1:2" ht="32.25" thickBot="1">
      <c r="A2616" s="423">
        <v>211390</v>
      </c>
      <c r="B2616" s="422" t="s">
        <v>3171</v>
      </c>
    </row>
    <row r="2617" spans="1:2" ht="32.25" thickBot="1">
      <c r="A2617" s="423">
        <v>211391</v>
      </c>
      <c r="B2617" s="424" t="s">
        <v>3171</v>
      </c>
    </row>
    <row r="2618" spans="1:2" ht="16.5" thickBot="1">
      <c r="A2618" s="423">
        <v>211400</v>
      </c>
      <c r="B2618" s="421" t="s">
        <v>3172</v>
      </c>
    </row>
    <row r="2619" spans="1:2" ht="16.5" thickBot="1">
      <c r="A2619" s="423">
        <v>211410</v>
      </c>
      <c r="B2619" s="422" t="s">
        <v>3172</v>
      </c>
    </row>
    <row r="2620" spans="1:2" ht="16.5" thickBot="1">
      <c r="A2620" s="423">
        <v>211411</v>
      </c>
      <c r="B2620" s="424" t="s">
        <v>3172</v>
      </c>
    </row>
    <row r="2621" spans="1:2" ht="32.25" thickBot="1">
      <c r="A2621" s="423">
        <v>211500</v>
      </c>
      <c r="B2621" s="421" t="s">
        <v>3173</v>
      </c>
    </row>
    <row r="2622" spans="1:2" ht="16.5" thickBot="1">
      <c r="A2622" s="423">
        <v>211510</v>
      </c>
      <c r="B2622" s="422" t="s">
        <v>3173</v>
      </c>
    </row>
    <row r="2623" spans="1:2" ht="16.5" thickBot="1">
      <c r="A2623" s="423">
        <v>211511</v>
      </c>
      <c r="B2623" s="424" t="s">
        <v>3173</v>
      </c>
    </row>
    <row r="2624" spans="1:2" ht="16.5" thickBot="1">
      <c r="A2624" s="423">
        <v>211600</v>
      </c>
      <c r="B2624" s="421" t="s">
        <v>3174</v>
      </c>
    </row>
    <row r="2625" spans="1:2" ht="16.5" thickBot="1">
      <c r="A2625" s="423">
        <v>211610</v>
      </c>
      <c r="B2625" s="422" t="s">
        <v>3174</v>
      </c>
    </row>
    <row r="2626" spans="1:2" ht="16.5" thickBot="1">
      <c r="A2626" s="423">
        <v>211611</v>
      </c>
      <c r="B2626" s="424" t="s">
        <v>3174</v>
      </c>
    </row>
    <row r="2627" spans="1:2" ht="16.5" thickBot="1">
      <c r="A2627" s="423">
        <v>211700</v>
      </c>
      <c r="B2627" s="421" t="s">
        <v>3175</v>
      </c>
    </row>
    <row r="2628" spans="1:2" ht="16.5" thickBot="1">
      <c r="A2628" s="423">
        <v>211710</v>
      </c>
      <c r="B2628" s="422" t="s">
        <v>3175</v>
      </c>
    </row>
    <row r="2629" spans="1:2" ht="16.5" thickBot="1">
      <c r="A2629" s="423">
        <v>211711</v>
      </c>
      <c r="B2629" s="424" t="s">
        <v>3175</v>
      </c>
    </row>
    <row r="2630" spans="1:2" ht="16.5" thickBot="1">
      <c r="A2630" s="423">
        <v>211800</v>
      </c>
      <c r="B2630" s="421" t="s">
        <v>3176</v>
      </c>
    </row>
    <row r="2631" spans="1:2" ht="16.5" thickBot="1">
      <c r="A2631" s="423">
        <v>211810</v>
      </c>
      <c r="B2631" s="422" t="s">
        <v>3176</v>
      </c>
    </row>
    <row r="2632" spans="1:2" ht="16.5" thickBot="1">
      <c r="A2632" s="423">
        <v>211811</v>
      </c>
      <c r="B2632" s="424" t="s">
        <v>3176</v>
      </c>
    </row>
    <row r="2633" spans="1:2" ht="16.5" thickBot="1">
      <c r="A2633" s="423">
        <v>211900</v>
      </c>
      <c r="B2633" s="421" t="s">
        <v>3177</v>
      </c>
    </row>
    <row r="2634" spans="1:2" ht="16.5" thickBot="1">
      <c r="A2634" s="423">
        <v>211910</v>
      </c>
      <c r="B2634" s="422" t="s">
        <v>3177</v>
      </c>
    </row>
    <row r="2635" spans="1:2" ht="32.25" thickBot="1">
      <c r="A2635" s="423">
        <v>211911</v>
      </c>
      <c r="B2635" s="424" t="s">
        <v>3178</v>
      </c>
    </row>
    <row r="2636" spans="1:2" ht="16.5" thickBot="1">
      <c r="A2636" s="423">
        <v>211912</v>
      </c>
      <c r="B2636" s="424" t="s">
        <v>3179</v>
      </c>
    </row>
    <row r="2637" spans="1:2" ht="32.25" thickBot="1">
      <c r="A2637" s="423">
        <v>211913</v>
      </c>
      <c r="B2637" s="424" t="s">
        <v>3180</v>
      </c>
    </row>
    <row r="2638" spans="1:2" ht="16.5" thickBot="1">
      <c r="A2638" s="423">
        <v>212000</v>
      </c>
      <c r="B2638" s="421" t="s">
        <v>3181</v>
      </c>
    </row>
    <row r="2639" spans="1:2" ht="32.25" thickBot="1">
      <c r="A2639" s="423">
        <v>212100</v>
      </c>
      <c r="B2639" s="421" t="s">
        <v>3182</v>
      </c>
    </row>
    <row r="2640" spans="1:2" ht="32.25" thickBot="1">
      <c r="A2640" s="423">
        <v>212110</v>
      </c>
      <c r="B2640" s="422" t="s">
        <v>3182</v>
      </c>
    </row>
    <row r="2641" spans="1:2" ht="32.25" thickBot="1">
      <c r="A2641" s="423">
        <v>212111</v>
      </c>
      <c r="B2641" s="424" t="s">
        <v>3182</v>
      </c>
    </row>
    <row r="2642" spans="1:2" ht="16.5" thickBot="1">
      <c r="A2642" s="423">
        <v>212200</v>
      </c>
      <c r="B2642" s="421" t="s">
        <v>3183</v>
      </c>
    </row>
    <row r="2643" spans="1:2" ht="16.5" thickBot="1">
      <c r="A2643" s="423">
        <v>212210</v>
      </c>
      <c r="B2643" s="422" t="s">
        <v>3184</v>
      </c>
    </row>
    <row r="2644" spans="1:2" ht="16.5" thickBot="1">
      <c r="A2644" s="423">
        <v>212211</v>
      </c>
      <c r="B2644" s="424" t="s">
        <v>3184</v>
      </c>
    </row>
    <row r="2645" spans="1:2" ht="16.5" thickBot="1">
      <c r="A2645" s="423">
        <v>212220</v>
      </c>
      <c r="B2645" s="422" t="s">
        <v>3185</v>
      </c>
    </row>
    <row r="2646" spans="1:2" ht="16.5" thickBot="1">
      <c r="A2646" s="423">
        <v>212221</v>
      </c>
      <c r="B2646" s="424" t="s">
        <v>3185</v>
      </c>
    </row>
    <row r="2647" spans="1:2" ht="16.5" thickBot="1">
      <c r="A2647" s="423">
        <v>212290</v>
      </c>
      <c r="B2647" s="422" t="s">
        <v>3186</v>
      </c>
    </row>
    <row r="2648" spans="1:2" ht="16.5" thickBot="1">
      <c r="A2648" s="423">
        <v>212291</v>
      </c>
      <c r="B2648" s="424" t="s">
        <v>3186</v>
      </c>
    </row>
    <row r="2649" spans="1:2" ht="32.25" thickBot="1">
      <c r="A2649" s="423">
        <v>212300</v>
      </c>
      <c r="B2649" s="421" t="s">
        <v>3187</v>
      </c>
    </row>
    <row r="2650" spans="1:2" ht="16.5" thickBot="1">
      <c r="A2650" s="423">
        <v>212310</v>
      </c>
      <c r="B2650" s="422" t="s">
        <v>3188</v>
      </c>
    </row>
    <row r="2651" spans="1:2" ht="16.5" thickBot="1">
      <c r="A2651" s="423">
        <v>212311</v>
      </c>
      <c r="B2651" s="424" t="s">
        <v>3188</v>
      </c>
    </row>
    <row r="2652" spans="1:2" ht="16.5" thickBot="1">
      <c r="A2652" s="423">
        <v>212320</v>
      </c>
      <c r="B2652" s="422" t="s">
        <v>3189</v>
      </c>
    </row>
    <row r="2653" spans="1:2" ht="16.5" thickBot="1">
      <c r="A2653" s="423">
        <v>212321</v>
      </c>
      <c r="B2653" s="424" t="s">
        <v>3189</v>
      </c>
    </row>
    <row r="2654" spans="1:2" ht="16.5" thickBot="1">
      <c r="A2654" s="423">
        <v>212330</v>
      </c>
      <c r="B2654" s="422" t="s">
        <v>3190</v>
      </c>
    </row>
    <row r="2655" spans="1:2" ht="16.5" thickBot="1">
      <c r="A2655" s="423">
        <v>212331</v>
      </c>
      <c r="B2655" s="424" t="s">
        <v>3190</v>
      </c>
    </row>
    <row r="2656" spans="1:2" ht="16.5" thickBot="1">
      <c r="A2656" s="423">
        <v>212340</v>
      </c>
      <c r="B2656" s="422" t="s">
        <v>3191</v>
      </c>
    </row>
    <row r="2657" spans="1:2" ht="16.5" thickBot="1">
      <c r="A2657" s="423">
        <v>212341</v>
      </c>
      <c r="B2657" s="424" t="s">
        <v>3191</v>
      </c>
    </row>
    <row r="2658" spans="1:2" ht="16.5" thickBot="1">
      <c r="A2658" s="423">
        <v>212350</v>
      </c>
      <c r="B2658" s="422" t="s">
        <v>3192</v>
      </c>
    </row>
    <row r="2659" spans="1:2" ht="16.5" thickBot="1">
      <c r="A2659" s="423">
        <v>212351</v>
      </c>
      <c r="B2659" s="424" t="s">
        <v>3192</v>
      </c>
    </row>
    <row r="2660" spans="1:2" ht="32.25" thickBot="1">
      <c r="A2660" s="423">
        <v>212390</v>
      </c>
      <c r="B2660" s="422" t="s">
        <v>3193</v>
      </c>
    </row>
    <row r="2661" spans="1:2" ht="32.25" thickBot="1">
      <c r="A2661" s="423">
        <v>212391</v>
      </c>
      <c r="B2661" s="424" t="s">
        <v>3193</v>
      </c>
    </row>
    <row r="2662" spans="1:2" ht="16.5" thickBot="1">
      <c r="A2662" s="423">
        <v>212400</v>
      </c>
      <c r="B2662" s="421" t="s">
        <v>3194</v>
      </c>
    </row>
    <row r="2663" spans="1:2" ht="16.5" thickBot="1">
      <c r="A2663" s="423">
        <v>212410</v>
      </c>
      <c r="B2663" s="422" t="s">
        <v>3195</v>
      </c>
    </row>
    <row r="2664" spans="1:2" ht="16.5" thickBot="1">
      <c r="A2664" s="423">
        <v>212411</v>
      </c>
      <c r="B2664" s="424" t="s">
        <v>3195</v>
      </c>
    </row>
    <row r="2665" spans="1:2" ht="32.25" thickBot="1">
      <c r="A2665" s="423">
        <v>212490</v>
      </c>
      <c r="B2665" s="422" t="s">
        <v>3196</v>
      </c>
    </row>
    <row r="2666" spans="1:2" ht="32.25" thickBot="1">
      <c r="A2666" s="423">
        <v>212491</v>
      </c>
      <c r="B2666" s="424" t="s">
        <v>3196</v>
      </c>
    </row>
    <row r="2667" spans="1:2" ht="32.25" thickBot="1">
      <c r="A2667" s="423">
        <v>212500</v>
      </c>
      <c r="B2667" s="421" t="s">
        <v>3197</v>
      </c>
    </row>
    <row r="2668" spans="1:2" ht="16.5" thickBot="1">
      <c r="A2668" s="423">
        <v>212510</v>
      </c>
      <c r="B2668" s="422" t="s">
        <v>3197</v>
      </c>
    </row>
    <row r="2669" spans="1:2" ht="16.5" thickBot="1">
      <c r="A2669" s="423">
        <v>212511</v>
      </c>
      <c r="B2669" s="424" t="s">
        <v>3197</v>
      </c>
    </row>
    <row r="2670" spans="1:2" ht="16.5" thickBot="1">
      <c r="A2670" s="423">
        <v>212600</v>
      </c>
      <c r="B2670" s="421" t="s">
        <v>3198</v>
      </c>
    </row>
    <row r="2671" spans="1:2" ht="16.5" thickBot="1">
      <c r="A2671" s="423">
        <v>212610</v>
      </c>
      <c r="B2671" s="422" t="s">
        <v>3198</v>
      </c>
    </row>
    <row r="2672" spans="1:2" ht="16.5" thickBot="1">
      <c r="A2672" s="423">
        <v>212611</v>
      </c>
      <c r="B2672" s="424" t="s">
        <v>3198</v>
      </c>
    </row>
    <row r="2673" spans="1:2" ht="16.5" thickBot="1">
      <c r="A2673" s="423">
        <v>213000</v>
      </c>
      <c r="B2673" s="421" t="s">
        <v>3199</v>
      </c>
    </row>
    <row r="2674" spans="1:2" ht="16.5" thickBot="1">
      <c r="A2674" s="423">
        <v>213100</v>
      </c>
      <c r="B2674" s="421" t="s">
        <v>3200</v>
      </c>
    </row>
    <row r="2675" spans="1:2" ht="16.5" thickBot="1">
      <c r="A2675" s="423">
        <v>213110</v>
      </c>
      <c r="B2675" s="422" t="s">
        <v>3200</v>
      </c>
    </row>
    <row r="2676" spans="1:2" ht="16.5" thickBot="1">
      <c r="A2676" s="423">
        <v>213111</v>
      </c>
      <c r="B2676" s="424" t="s">
        <v>3200</v>
      </c>
    </row>
    <row r="2677" spans="1:2" ht="32.25" thickBot="1">
      <c r="A2677" s="423">
        <v>214000</v>
      </c>
      <c r="B2677" s="421" t="s">
        <v>3201</v>
      </c>
    </row>
    <row r="2678" spans="1:2" ht="16.5" thickBot="1">
      <c r="A2678" s="423">
        <v>214100</v>
      </c>
      <c r="B2678" s="421" t="s">
        <v>3202</v>
      </c>
    </row>
    <row r="2679" spans="1:2" ht="16.5" thickBot="1">
      <c r="A2679" s="423">
        <v>214110</v>
      </c>
      <c r="B2679" s="422" t="s">
        <v>3202</v>
      </c>
    </row>
    <row r="2680" spans="1:2" ht="16.5" thickBot="1">
      <c r="A2680" s="423">
        <v>214111</v>
      </c>
      <c r="B2680" s="424" t="s">
        <v>3202</v>
      </c>
    </row>
    <row r="2681" spans="1:2" ht="32.25" thickBot="1">
      <c r="A2681" s="423">
        <v>215000</v>
      </c>
      <c r="B2681" s="421" t="s">
        <v>3203</v>
      </c>
    </row>
    <row r="2682" spans="1:2" ht="32.25" thickBot="1">
      <c r="A2682" s="423">
        <v>215100</v>
      </c>
      <c r="B2682" s="421" t="s">
        <v>3204</v>
      </c>
    </row>
    <row r="2683" spans="1:2" ht="16.5" thickBot="1">
      <c r="A2683" s="423">
        <v>215110</v>
      </c>
      <c r="B2683" s="422" t="s">
        <v>3205</v>
      </c>
    </row>
    <row r="2684" spans="1:2" ht="16.5" thickBot="1">
      <c r="A2684" s="423">
        <v>215111</v>
      </c>
      <c r="B2684" s="424" t="s">
        <v>3204</v>
      </c>
    </row>
    <row r="2685" spans="1:2" ht="16.5" thickBot="1">
      <c r="A2685" s="423">
        <v>220000</v>
      </c>
      <c r="B2685" s="421" t="s">
        <v>3206</v>
      </c>
    </row>
    <row r="2686" spans="1:2" ht="16.5" thickBot="1">
      <c r="A2686" s="423">
        <v>221000</v>
      </c>
      <c r="B2686" s="421" t="s">
        <v>3207</v>
      </c>
    </row>
    <row r="2687" spans="1:2" ht="32.25" thickBot="1">
      <c r="A2687" s="423">
        <v>221100</v>
      </c>
      <c r="B2687" s="421" t="s">
        <v>3208</v>
      </c>
    </row>
    <row r="2688" spans="1:2" ht="32.25" thickBot="1">
      <c r="A2688" s="423">
        <v>221110</v>
      </c>
      <c r="B2688" s="422" t="s">
        <v>3208</v>
      </c>
    </row>
    <row r="2689" spans="1:2" ht="32.25" thickBot="1">
      <c r="A2689" s="423">
        <v>221111</v>
      </c>
      <c r="B2689" s="424" t="s">
        <v>3208</v>
      </c>
    </row>
    <row r="2690" spans="1:2" ht="16.5" thickBot="1">
      <c r="A2690" s="423">
        <v>221200</v>
      </c>
      <c r="B2690" s="421" t="s">
        <v>3209</v>
      </c>
    </row>
    <row r="2691" spans="1:2" ht="16.5" thickBot="1">
      <c r="A2691" s="423">
        <v>221210</v>
      </c>
      <c r="B2691" s="422" t="s">
        <v>3210</v>
      </c>
    </row>
    <row r="2692" spans="1:2" ht="16.5" thickBot="1">
      <c r="A2692" s="423">
        <v>221211</v>
      </c>
      <c r="B2692" s="424" t="s">
        <v>3210</v>
      </c>
    </row>
    <row r="2693" spans="1:2" ht="32.25" thickBot="1">
      <c r="A2693" s="423">
        <v>221220</v>
      </c>
      <c r="B2693" s="422" t="s">
        <v>3211</v>
      </c>
    </row>
    <row r="2694" spans="1:2" ht="32.25" thickBot="1">
      <c r="A2694" s="423">
        <v>221221</v>
      </c>
      <c r="B2694" s="424" t="s">
        <v>3211</v>
      </c>
    </row>
    <row r="2695" spans="1:2" ht="16.5" thickBot="1">
      <c r="A2695" s="423">
        <v>221230</v>
      </c>
      <c r="B2695" s="422" t="s">
        <v>3212</v>
      </c>
    </row>
    <row r="2696" spans="1:2" ht="16.5" thickBot="1">
      <c r="A2696" s="423">
        <v>221231</v>
      </c>
      <c r="B2696" s="424" t="s">
        <v>3212</v>
      </c>
    </row>
    <row r="2697" spans="1:2" ht="16.5" thickBot="1">
      <c r="A2697" s="423">
        <v>221240</v>
      </c>
      <c r="B2697" s="422" t="s">
        <v>3213</v>
      </c>
    </row>
    <row r="2698" spans="1:2" ht="16.5" thickBot="1">
      <c r="A2698" s="423">
        <v>221241</v>
      </c>
      <c r="B2698" s="424" t="s">
        <v>3213</v>
      </c>
    </row>
    <row r="2699" spans="1:2" ht="32.25" thickBot="1">
      <c r="A2699" s="423">
        <v>221250</v>
      </c>
      <c r="B2699" s="422" t="s">
        <v>3214</v>
      </c>
    </row>
    <row r="2700" spans="1:2" ht="32.25" thickBot="1">
      <c r="A2700" s="423">
        <v>221251</v>
      </c>
      <c r="B2700" s="424" t="s">
        <v>3215</v>
      </c>
    </row>
    <row r="2701" spans="1:2" ht="16.5" thickBot="1">
      <c r="A2701" s="423">
        <v>221252</v>
      </c>
      <c r="B2701" s="424" t="s">
        <v>3216</v>
      </c>
    </row>
    <row r="2702" spans="1:2" ht="32.25" thickBot="1">
      <c r="A2702" s="423">
        <v>221255</v>
      </c>
      <c r="B2702" s="424" t="s">
        <v>3217</v>
      </c>
    </row>
    <row r="2703" spans="1:2" ht="32.25" thickBot="1">
      <c r="A2703" s="423">
        <v>221256</v>
      </c>
      <c r="B2703" s="424" t="s">
        <v>3218</v>
      </c>
    </row>
    <row r="2704" spans="1:2" ht="32.25" thickBot="1">
      <c r="A2704" s="423">
        <v>221300</v>
      </c>
      <c r="B2704" s="421" t="s">
        <v>3219</v>
      </c>
    </row>
    <row r="2705" spans="1:2" ht="16.5" thickBot="1">
      <c r="A2705" s="423">
        <v>221310</v>
      </c>
      <c r="B2705" s="422" t="s">
        <v>3220</v>
      </c>
    </row>
    <row r="2706" spans="1:2" ht="16.5" thickBot="1">
      <c r="A2706" s="423">
        <v>221311</v>
      </c>
      <c r="B2706" s="424" t="s">
        <v>3220</v>
      </c>
    </row>
    <row r="2707" spans="1:2" ht="32.25" thickBot="1">
      <c r="A2707" s="423">
        <v>221390</v>
      </c>
      <c r="B2707" s="422" t="s">
        <v>3221</v>
      </c>
    </row>
    <row r="2708" spans="1:2" ht="32.25" thickBot="1">
      <c r="A2708" s="423">
        <v>221391</v>
      </c>
      <c r="B2708" s="424" t="s">
        <v>3221</v>
      </c>
    </row>
    <row r="2709" spans="1:2" ht="32.25" thickBot="1">
      <c r="A2709" s="423">
        <v>221400</v>
      </c>
      <c r="B2709" s="421" t="s">
        <v>3222</v>
      </c>
    </row>
    <row r="2710" spans="1:2" ht="16.5" thickBot="1">
      <c r="A2710" s="423">
        <v>221410</v>
      </c>
      <c r="B2710" s="422" t="s">
        <v>3222</v>
      </c>
    </row>
    <row r="2711" spans="1:2" ht="16.5" thickBot="1">
      <c r="A2711" s="423">
        <v>221411</v>
      </c>
      <c r="B2711" s="424" t="s">
        <v>3222</v>
      </c>
    </row>
    <row r="2712" spans="1:2" ht="32.25" thickBot="1">
      <c r="A2712" s="423">
        <v>221500</v>
      </c>
      <c r="B2712" s="421" t="s">
        <v>3223</v>
      </c>
    </row>
    <row r="2713" spans="1:2" ht="32.25" thickBot="1">
      <c r="A2713" s="423">
        <v>221510</v>
      </c>
      <c r="B2713" s="422" t="s">
        <v>3223</v>
      </c>
    </row>
    <row r="2714" spans="1:2" ht="16.5" thickBot="1">
      <c r="A2714" s="423">
        <v>221511</v>
      </c>
      <c r="B2714" s="424" t="s">
        <v>3223</v>
      </c>
    </row>
    <row r="2715" spans="1:2" ht="16.5" thickBot="1">
      <c r="A2715" s="423">
        <v>221600</v>
      </c>
      <c r="B2715" s="421" t="s">
        <v>3224</v>
      </c>
    </row>
    <row r="2716" spans="1:2" ht="16.5" thickBot="1">
      <c r="A2716" s="423">
        <v>221610</v>
      </c>
      <c r="B2716" s="422" t="s">
        <v>3224</v>
      </c>
    </row>
    <row r="2717" spans="1:2" ht="16.5" thickBot="1">
      <c r="A2717" s="423">
        <v>221611</v>
      </c>
      <c r="B2717" s="424" t="s">
        <v>3224</v>
      </c>
    </row>
    <row r="2718" spans="1:2" ht="16.5" thickBot="1">
      <c r="A2718" s="423">
        <v>221700</v>
      </c>
      <c r="B2718" s="421" t="s">
        <v>3225</v>
      </c>
    </row>
    <row r="2719" spans="1:2" ht="16.5" thickBot="1">
      <c r="A2719" s="423">
        <v>221710</v>
      </c>
      <c r="B2719" s="422" t="s">
        <v>3225</v>
      </c>
    </row>
    <row r="2720" spans="1:2" ht="16.5" thickBot="1">
      <c r="A2720" s="423">
        <v>221711</v>
      </c>
      <c r="B2720" s="424" t="s">
        <v>3225</v>
      </c>
    </row>
    <row r="2721" spans="1:2" ht="16.5" thickBot="1">
      <c r="A2721" s="423">
        <v>221800</v>
      </c>
      <c r="B2721" s="421" t="s">
        <v>3226</v>
      </c>
    </row>
    <row r="2722" spans="1:2" ht="16.5" thickBot="1">
      <c r="A2722" s="423">
        <v>221810</v>
      </c>
      <c r="B2722" s="422" t="s">
        <v>3226</v>
      </c>
    </row>
    <row r="2723" spans="1:2" ht="16.5" thickBot="1">
      <c r="A2723" s="423">
        <v>221811</v>
      </c>
      <c r="B2723" s="424" t="s">
        <v>3226</v>
      </c>
    </row>
    <row r="2724" spans="1:2" ht="16.5" thickBot="1">
      <c r="A2724" s="423">
        <v>222000</v>
      </c>
      <c r="B2724" s="421" t="s">
        <v>3227</v>
      </c>
    </row>
    <row r="2725" spans="1:2" ht="32.25" thickBot="1">
      <c r="A2725" s="423">
        <v>222100</v>
      </c>
      <c r="B2725" s="421" t="s">
        <v>3228</v>
      </c>
    </row>
    <row r="2726" spans="1:2" ht="32.25" thickBot="1">
      <c r="A2726" s="423">
        <v>222110</v>
      </c>
      <c r="B2726" s="422" t="s">
        <v>3228</v>
      </c>
    </row>
    <row r="2727" spans="1:2" ht="32.25" thickBot="1">
      <c r="A2727" s="423">
        <v>222111</v>
      </c>
      <c r="B2727" s="424" t="s">
        <v>3228</v>
      </c>
    </row>
    <row r="2728" spans="1:2" ht="16.5" thickBot="1">
      <c r="A2728" s="423">
        <v>222200</v>
      </c>
      <c r="B2728" s="421" t="s">
        <v>3229</v>
      </c>
    </row>
    <row r="2729" spans="1:2" ht="16.5" thickBot="1">
      <c r="A2729" s="423">
        <v>222210</v>
      </c>
      <c r="B2729" s="422" t="s">
        <v>3230</v>
      </c>
    </row>
    <row r="2730" spans="1:2" ht="16.5" thickBot="1">
      <c r="A2730" s="423">
        <v>222211</v>
      </c>
      <c r="B2730" s="424" t="s">
        <v>3230</v>
      </c>
    </row>
    <row r="2731" spans="1:2" ht="16.5" thickBot="1">
      <c r="A2731" s="423">
        <v>222220</v>
      </c>
      <c r="B2731" s="422" t="s">
        <v>3231</v>
      </c>
    </row>
    <row r="2732" spans="1:2" ht="16.5" thickBot="1">
      <c r="A2732" s="423">
        <v>222221</v>
      </c>
      <c r="B2732" s="424" t="s">
        <v>3231</v>
      </c>
    </row>
    <row r="2733" spans="1:2" ht="16.5" thickBot="1">
      <c r="A2733" s="423">
        <v>222290</v>
      </c>
      <c r="B2733" s="422" t="s">
        <v>3232</v>
      </c>
    </row>
    <row r="2734" spans="1:2" ht="16.5" thickBot="1">
      <c r="A2734" s="423">
        <v>222291</v>
      </c>
      <c r="B2734" s="424" t="s">
        <v>3232</v>
      </c>
    </row>
    <row r="2735" spans="1:2" ht="32.25" thickBot="1">
      <c r="A2735" s="423">
        <v>222300</v>
      </c>
      <c r="B2735" s="421" t="s">
        <v>3233</v>
      </c>
    </row>
    <row r="2736" spans="1:2" ht="16.5" thickBot="1">
      <c r="A2736" s="423">
        <v>222310</v>
      </c>
      <c r="B2736" s="422" t="s">
        <v>3234</v>
      </c>
    </row>
    <row r="2737" spans="1:2" ht="16.5" thickBot="1">
      <c r="A2737" s="423">
        <v>222311</v>
      </c>
      <c r="B2737" s="424" t="s">
        <v>3234</v>
      </c>
    </row>
    <row r="2738" spans="1:2" ht="16.5" thickBot="1">
      <c r="A2738" s="423">
        <v>222320</v>
      </c>
      <c r="B2738" s="422" t="s">
        <v>3235</v>
      </c>
    </row>
    <row r="2739" spans="1:2" ht="16.5" thickBot="1">
      <c r="A2739" s="423">
        <v>222321</v>
      </c>
      <c r="B2739" s="424" t="s">
        <v>3235</v>
      </c>
    </row>
    <row r="2740" spans="1:2" ht="16.5" thickBot="1">
      <c r="A2740" s="423">
        <v>222330</v>
      </c>
      <c r="B2740" s="422" t="s">
        <v>3236</v>
      </c>
    </row>
    <row r="2741" spans="1:2" ht="16.5" thickBot="1">
      <c r="A2741" s="423">
        <v>222331</v>
      </c>
      <c r="B2741" s="424" t="s">
        <v>3236</v>
      </c>
    </row>
    <row r="2742" spans="1:2" ht="16.5" thickBot="1">
      <c r="A2742" s="423">
        <v>222340</v>
      </c>
      <c r="B2742" s="422" t="s">
        <v>3237</v>
      </c>
    </row>
    <row r="2743" spans="1:2" ht="16.5" thickBot="1">
      <c r="A2743" s="423">
        <v>222341</v>
      </c>
      <c r="B2743" s="424" t="s">
        <v>3237</v>
      </c>
    </row>
    <row r="2744" spans="1:2" ht="16.5" thickBot="1">
      <c r="A2744" s="423">
        <v>222350</v>
      </c>
      <c r="B2744" s="422" t="s">
        <v>3238</v>
      </c>
    </row>
    <row r="2745" spans="1:2" ht="16.5" thickBot="1">
      <c r="A2745" s="423">
        <v>222351</v>
      </c>
      <c r="B2745" s="424" t="s">
        <v>3238</v>
      </c>
    </row>
    <row r="2746" spans="1:2" ht="32.25" thickBot="1">
      <c r="A2746" s="423">
        <v>222390</v>
      </c>
      <c r="B2746" s="422" t="s">
        <v>3239</v>
      </c>
    </row>
    <row r="2747" spans="1:2" ht="32.25" thickBot="1">
      <c r="A2747" s="423">
        <v>222391</v>
      </c>
      <c r="B2747" s="424" t="s">
        <v>3239</v>
      </c>
    </row>
    <row r="2748" spans="1:2" ht="32.25" thickBot="1">
      <c r="A2748" s="423">
        <v>222400</v>
      </c>
      <c r="B2748" s="421" t="s">
        <v>3240</v>
      </c>
    </row>
    <row r="2749" spans="1:2" ht="16.5" thickBot="1">
      <c r="A2749" s="423">
        <v>222410</v>
      </c>
      <c r="B2749" s="422" t="s">
        <v>3241</v>
      </c>
    </row>
    <row r="2750" spans="1:2" ht="16.5" thickBot="1">
      <c r="A2750" s="423">
        <v>222411</v>
      </c>
      <c r="B2750" s="424" t="s">
        <v>3241</v>
      </c>
    </row>
    <row r="2751" spans="1:2" ht="32.25" thickBot="1">
      <c r="A2751" s="423">
        <v>222490</v>
      </c>
      <c r="B2751" s="422" t="s">
        <v>3242</v>
      </c>
    </row>
    <row r="2752" spans="1:2" ht="32.25" thickBot="1">
      <c r="A2752" s="423">
        <v>222491</v>
      </c>
      <c r="B2752" s="424" t="s">
        <v>3242</v>
      </c>
    </row>
    <row r="2753" spans="1:2" ht="32.25" thickBot="1">
      <c r="A2753" s="423">
        <v>222500</v>
      </c>
      <c r="B2753" s="421" t="s">
        <v>3243</v>
      </c>
    </row>
    <row r="2754" spans="1:2" ht="32.25" thickBot="1">
      <c r="A2754" s="423">
        <v>222510</v>
      </c>
      <c r="B2754" s="422" t="s">
        <v>3243</v>
      </c>
    </row>
    <row r="2755" spans="1:2" ht="16.5" thickBot="1">
      <c r="A2755" s="423">
        <v>222511</v>
      </c>
      <c r="B2755" s="424" t="s">
        <v>3243</v>
      </c>
    </row>
    <row r="2756" spans="1:2" ht="16.5" thickBot="1">
      <c r="A2756" s="423">
        <v>222600</v>
      </c>
      <c r="B2756" s="421" t="s">
        <v>3244</v>
      </c>
    </row>
    <row r="2757" spans="1:2" ht="16.5" thickBot="1">
      <c r="A2757" s="423">
        <v>222610</v>
      </c>
      <c r="B2757" s="422" t="s">
        <v>3244</v>
      </c>
    </row>
    <row r="2758" spans="1:2" ht="16.5" thickBot="1">
      <c r="A2758" s="423">
        <v>222611</v>
      </c>
      <c r="B2758" s="424" t="s">
        <v>3244</v>
      </c>
    </row>
    <row r="2759" spans="1:2" ht="16.5" thickBot="1">
      <c r="A2759" s="423">
        <v>223000</v>
      </c>
      <c r="B2759" s="421" t="s">
        <v>3245</v>
      </c>
    </row>
    <row r="2760" spans="1:2" ht="16.5" thickBot="1">
      <c r="A2760" s="423">
        <v>223100</v>
      </c>
      <c r="B2760" s="421" t="s">
        <v>3246</v>
      </c>
    </row>
    <row r="2761" spans="1:2" ht="16.5" thickBot="1">
      <c r="A2761" s="423">
        <v>223110</v>
      </c>
      <c r="B2761" s="422" t="s">
        <v>3246</v>
      </c>
    </row>
    <row r="2762" spans="1:2" ht="16.5" thickBot="1">
      <c r="A2762" s="423">
        <v>223111</v>
      </c>
      <c r="B2762" s="424" t="s">
        <v>3246</v>
      </c>
    </row>
    <row r="2763" spans="1:2" ht="16.5" thickBot="1">
      <c r="A2763" s="423">
        <v>230000</v>
      </c>
      <c r="B2763" s="421" t="s">
        <v>3247</v>
      </c>
    </row>
    <row r="2764" spans="1:2" ht="16.5" thickBot="1">
      <c r="A2764" s="423">
        <v>231000</v>
      </c>
      <c r="B2764" s="421" t="s">
        <v>3248</v>
      </c>
    </row>
    <row r="2765" spans="1:2" ht="16.5" thickBot="1">
      <c r="A2765" s="423">
        <v>231100</v>
      </c>
      <c r="B2765" s="421" t="s">
        <v>3249</v>
      </c>
    </row>
    <row r="2766" spans="1:2" ht="16.5" thickBot="1">
      <c r="A2766" s="423">
        <v>231110</v>
      </c>
      <c r="B2766" s="422" t="s">
        <v>3249</v>
      </c>
    </row>
    <row r="2767" spans="1:2" ht="16.5" thickBot="1">
      <c r="A2767" s="423">
        <v>231111</v>
      </c>
      <c r="B2767" s="424" t="s">
        <v>3249</v>
      </c>
    </row>
    <row r="2768" spans="1:2" ht="16.5" thickBot="1">
      <c r="A2768" s="423">
        <v>231200</v>
      </c>
      <c r="B2768" s="421" t="s">
        <v>3250</v>
      </c>
    </row>
    <row r="2769" spans="1:2" ht="16.5" thickBot="1">
      <c r="A2769" s="423">
        <v>231210</v>
      </c>
      <c r="B2769" s="422" t="s">
        <v>3250</v>
      </c>
    </row>
    <row r="2770" spans="1:2" ht="16.5" thickBot="1">
      <c r="A2770" s="423">
        <v>231211</v>
      </c>
      <c r="B2770" s="424" t="s">
        <v>3250</v>
      </c>
    </row>
    <row r="2771" spans="1:2" ht="32.25" thickBot="1">
      <c r="A2771" s="423">
        <v>231300</v>
      </c>
      <c r="B2771" s="421" t="s">
        <v>3251</v>
      </c>
    </row>
    <row r="2772" spans="1:2" ht="32.25" thickBot="1">
      <c r="A2772" s="423">
        <v>231310</v>
      </c>
      <c r="B2772" s="422" t="s">
        <v>3251</v>
      </c>
    </row>
    <row r="2773" spans="1:2" ht="32.25" thickBot="1">
      <c r="A2773" s="423">
        <v>231311</v>
      </c>
      <c r="B2773" s="424" t="s">
        <v>3251</v>
      </c>
    </row>
    <row r="2774" spans="1:2" ht="32.25" thickBot="1">
      <c r="A2774" s="423">
        <v>231400</v>
      </c>
      <c r="B2774" s="421" t="s">
        <v>3252</v>
      </c>
    </row>
    <row r="2775" spans="1:2" ht="32.25" thickBot="1">
      <c r="A2775" s="423">
        <v>231410</v>
      </c>
      <c r="B2775" s="422" t="s">
        <v>3252</v>
      </c>
    </row>
    <row r="2776" spans="1:2" ht="32.25" thickBot="1">
      <c r="A2776" s="423">
        <v>231411</v>
      </c>
      <c r="B2776" s="424" t="s">
        <v>3252</v>
      </c>
    </row>
    <row r="2777" spans="1:2" ht="16.5" thickBot="1">
      <c r="A2777" s="423">
        <v>231500</v>
      </c>
      <c r="B2777" s="421" t="s">
        <v>3253</v>
      </c>
    </row>
    <row r="2778" spans="1:2" ht="16.5" thickBot="1">
      <c r="A2778" s="423">
        <v>231510</v>
      </c>
      <c r="B2778" s="422" t="s">
        <v>3253</v>
      </c>
    </row>
    <row r="2779" spans="1:2" ht="16.5" thickBot="1">
      <c r="A2779" s="423">
        <v>231511</v>
      </c>
      <c r="B2779" s="424" t="s">
        <v>3253</v>
      </c>
    </row>
    <row r="2780" spans="1:2" ht="16.5" thickBot="1">
      <c r="A2780" s="423">
        <v>232000</v>
      </c>
      <c r="B2780" s="421" t="s">
        <v>3254</v>
      </c>
    </row>
    <row r="2781" spans="1:2" ht="16.5" thickBot="1">
      <c r="A2781" s="423">
        <v>232100</v>
      </c>
      <c r="B2781" s="421" t="s">
        <v>3255</v>
      </c>
    </row>
    <row r="2782" spans="1:2" ht="16.5" thickBot="1">
      <c r="A2782" s="423">
        <v>232110</v>
      </c>
      <c r="B2782" s="422" t="s">
        <v>3255</v>
      </c>
    </row>
    <row r="2783" spans="1:2" ht="16.5" thickBot="1">
      <c r="A2783" s="423">
        <v>232111</v>
      </c>
      <c r="B2783" s="424" t="s">
        <v>3255</v>
      </c>
    </row>
    <row r="2784" spans="1:2" ht="16.5" thickBot="1">
      <c r="A2784" s="423">
        <v>232200</v>
      </c>
      <c r="B2784" s="421" t="s">
        <v>3256</v>
      </c>
    </row>
    <row r="2785" spans="1:2" ht="16.5" thickBot="1">
      <c r="A2785" s="423">
        <v>232210</v>
      </c>
      <c r="B2785" s="422" t="s">
        <v>3256</v>
      </c>
    </row>
    <row r="2786" spans="1:2" ht="16.5" thickBot="1">
      <c r="A2786" s="423">
        <v>232211</v>
      </c>
      <c r="B2786" s="424" t="s">
        <v>3256</v>
      </c>
    </row>
    <row r="2787" spans="1:2" ht="32.25" thickBot="1">
      <c r="A2787" s="423">
        <v>232300</v>
      </c>
      <c r="B2787" s="421" t="s">
        <v>3257</v>
      </c>
    </row>
    <row r="2788" spans="1:2" ht="32.25" thickBot="1">
      <c r="A2788" s="423">
        <v>232310</v>
      </c>
      <c r="B2788" s="422" t="s">
        <v>3257</v>
      </c>
    </row>
    <row r="2789" spans="1:2" ht="32.25" thickBot="1">
      <c r="A2789" s="423">
        <v>232311</v>
      </c>
      <c r="B2789" s="424" t="s">
        <v>3257</v>
      </c>
    </row>
    <row r="2790" spans="1:2" ht="32.25" thickBot="1">
      <c r="A2790" s="423">
        <v>232400</v>
      </c>
      <c r="B2790" s="421" t="s">
        <v>3258</v>
      </c>
    </row>
    <row r="2791" spans="1:2" ht="32.25" thickBot="1">
      <c r="A2791" s="423">
        <v>232410</v>
      </c>
      <c r="B2791" s="422" t="s">
        <v>3258</v>
      </c>
    </row>
    <row r="2792" spans="1:2" ht="32.25" thickBot="1">
      <c r="A2792" s="423">
        <v>232411</v>
      </c>
      <c r="B2792" s="424" t="s">
        <v>3258</v>
      </c>
    </row>
    <row r="2793" spans="1:2" ht="32.25" thickBot="1">
      <c r="A2793" s="423">
        <v>232500</v>
      </c>
      <c r="B2793" s="421" t="s">
        <v>3259</v>
      </c>
    </row>
    <row r="2794" spans="1:2" ht="16.5" thickBot="1">
      <c r="A2794" s="423">
        <v>232510</v>
      </c>
      <c r="B2794" s="422" t="s">
        <v>3259</v>
      </c>
    </row>
    <row r="2795" spans="1:2" ht="16.5" thickBot="1">
      <c r="A2795" s="423">
        <v>232511</v>
      </c>
      <c r="B2795" s="424" t="s">
        <v>3259</v>
      </c>
    </row>
    <row r="2796" spans="1:2" ht="16.5" thickBot="1">
      <c r="A2796" s="423">
        <v>233000</v>
      </c>
      <c r="B2796" s="421" t="s">
        <v>3260</v>
      </c>
    </row>
    <row r="2797" spans="1:2" ht="16.5" thickBot="1">
      <c r="A2797" s="423">
        <v>233100</v>
      </c>
      <c r="B2797" s="421" t="s">
        <v>3261</v>
      </c>
    </row>
    <row r="2798" spans="1:2" ht="16.5" thickBot="1">
      <c r="A2798" s="423">
        <v>233110</v>
      </c>
      <c r="B2798" s="422" t="s">
        <v>3261</v>
      </c>
    </row>
    <row r="2799" spans="1:2" ht="16.5" thickBot="1">
      <c r="A2799" s="423">
        <v>233111</v>
      </c>
      <c r="B2799" s="424" t="s">
        <v>3261</v>
      </c>
    </row>
    <row r="2800" spans="1:2" ht="16.5" thickBot="1">
      <c r="A2800" s="423">
        <v>233200</v>
      </c>
      <c r="B2800" s="421" t="s">
        <v>3262</v>
      </c>
    </row>
    <row r="2801" spans="1:2" ht="16.5" thickBot="1">
      <c r="A2801" s="423">
        <v>233210</v>
      </c>
      <c r="B2801" s="422" t="s">
        <v>3263</v>
      </c>
    </row>
    <row r="2802" spans="1:2" ht="16.5" thickBot="1">
      <c r="A2802" s="423">
        <v>233211</v>
      </c>
      <c r="B2802" s="424" t="s">
        <v>3262</v>
      </c>
    </row>
    <row r="2803" spans="1:2" ht="32.25" thickBot="1">
      <c r="A2803" s="423">
        <v>233300</v>
      </c>
      <c r="B2803" s="421" t="s">
        <v>3264</v>
      </c>
    </row>
    <row r="2804" spans="1:2" ht="32.25" thickBot="1">
      <c r="A2804" s="423">
        <v>233310</v>
      </c>
      <c r="B2804" s="422" t="s">
        <v>3264</v>
      </c>
    </row>
    <row r="2805" spans="1:2" ht="32.25" thickBot="1">
      <c r="A2805" s="423">
        <v>233311</v>
      </c>
      <c r="B2805" s="424" t="s">
        <v>3264</v>
      </c>
    </row>
    <row r="2806" spans="1:2" ht="32.25" thickBot="1">
      <c r="A2806" s="423">
        <v>233400</v>
      </c>
      <c r="B2806" s="421" t="s">
        <v>3265</v>
      </c>
    </row>
    <row r="2807" spans="1:2" ht="32.25" thickBot="1">
      <c r="A2807" s="423">
        <v>233410</v>
      </c>
      <c r="B2807" s="422" t="s">
        <v>3265</v>
      </c>
    </row>
    <row r="2808" spans="1:2" ht="32.25" thickBot="1">
      <c r="A2808" s="423">
        <v>233411</v>
      </c>
      <c r="B2808" s="424" t="s">
        <v>3265</v>
      </c>
    </row>
    <row r="2809" spans="1:2" ht="32.25" thickBot="1">
      <c r="A2809" s="423">
        <v>233500</v>
      </c>
      <c r="B2809" s="421" t="s">
        <v>3266</v>
      </c>
    </row>
    <row r="2810" spans="1:2" ht="32.25" thickBot="1">
      <c r="A2810" s="423">
        <v>233510</v>
      </c>
      <c r="B2810" s="422" t="s">
        <v>3266</v>
      </c>
    </row>
    <row r="2811" spans="1:2" ht="32.25" thickBot="1">
      <c r="A2811" s="423">
        <v>233511</v>
      </c>
      <c r="B2811" s="424" t="s">
        <v>3266</v>
      </c>
    </row>
    <row r="2812" spans="1:2" ht="32.25" thickBot="1">
      <c r="A2812" s="423">
        <v>234000</v>
      </c>
      <c r="B2812" s="421" t="s">
        <v>3267</v>
      </c>
    </row>
    <row r="2813" spans="1:2" ht="32.25" thickBot="1">
      <c r="A2813" s="423">
        <v>234100</v>
      </c>
      <c r="B2813" s="421" t="s">
        <v>3268</v>
      </c>
    </row>
    <row r="2814" spans="1:2" ht="32.25" thickBot="1">
      <c r="A2814" s="423">
        <v>234110</v>
      </c>
      <c r="B2814" s="422" t="s">
        <v>3268</v>
      </c>
    </row>
    <row r="2815" spans="1:2" ht="32.25" thickBot="1">
      <c r="A2815" s="423">
        <v>234111</v>
      </c>
      <c r="B2815" s="424" t="s">
        <v>3268</v>
      </c>
    </row>
    <row r="2816" spans="1:2" ht="32.25" thickBot="1">
      <c r="A2816" s="423">
        <v>234200</v>
      </c>
      <c r="B2816" s="421" t="s">
        <v>3269</v>
      </c>
    </row>
    <row r="2817" spans="1:2" ht="32.25" thickBot="1">
      <c r="A2817" s="423">
        <v>234210</v>
      </c>
      <c r="B2817" s="422" t="s">
        <v>3269</v>
      </c>
    </row>
    <row r="2818" spans="1:2" ht="32.25" thickBot="1">
      <c r="A2818" s="423">
        <v>234211</v>
      </c>
      <c r="B2818" s="424" t="s">
        <v>3269</v>
      </c>
    </row>
    <row r="2819" spans="1:2" ht="32.25" thickBot="1">
      <c r="A2819" s="423">
        <v>234300</v>
      </c>
      <c r="B2819" s="421" t="s">
        <v>3270</v>
      </c>
    </row>
    <row r="2820" spans="1:2" ht="32.25" thickBot="1">
      <c r="A2820" s="423">
        <v>234310</v>
      </c>
      <c r="B2820" s="422" t="s">
        <v>3270</v>
      </c>
    </row>
    <row r="2821" spans="1:2" ht="32.25" thickBot="1">
      <c r="A2821" s="423">
        <v>234311</v>
      </c>
      <c r="B2821" s="424" t="s">
        <v>3270</v>
      </c>
    </row>
    <row r="2822" spans="1:2" ht="16.5" thickBot="1">
      <c r="A2822" s="423">
        <v>235000</v>
      </c>
      <c r="B2822" s="421" t="s">
        <v>3271</v>
      </c>
    </row>
    <row r="2823" spans="1:2" ht="16.5" thickBot="1">
      <c r="A2823" s="423">
        <v>235100</v>
      </c>
      <c r="B2823" s="421" t="s">
        <v>3272</v>
      </c>
    </row>
    <row r="2824" spans="1:2" ht="16.5" thickBot="1">
      <c r="A2824" s="423">
        <v>235110</v>
      </c>
      <c r="B2824" s="422" t="s">
        <v>3272</v>
      </c>
    </row>
    <row r="2825" spans="1:2" ht="16.5" thickBot="1">
      <c r="A2825" s="423">
        <v>235111</v>
      </c>
      <c r="B2825" s="424" t="s">
        <v>3272</v>
      </c>
    </row>
    <row r="2826" spans="1:2" ht="16.5" thickBot="1">
      <c r="A2826" s="423">
        <v>235200</v>
      </c>
      <c r="B2826" s="421" t="s">
        <v>3273</v>
      </c>
    </row>
    <row r="2827" spans="1:2" ht="16.5" thickBot="1">
      <c r="A2827" s="423">
        <v>235210</v>
      </c>
      <c r="B2827" s="422" t="s">
        <v>3273</v>
      </c>
    </row>
    <row r="2828" spans="1:2" ht="16.5" thickBot="1">
      <c r="A2828" s="423">
        <v>235211</v>
      </c>
      <c r="B2828" s="424" t="s">
        <v>3273</v>
      </c>
    </row>
    <row r="2829" spans="1:2" ht="32.25" thickBot="1">
      <c r="A2829" s="423">
        <v>235300</v>
      </c>
      <c r="B2829" s="421" t="s">
        <v>3274</v>
      </c>
    </row>
    <row r="2830" spans="1:2" ht="32.25" thickBot="1">
      <c r="A2830" s="423">
        <v>235310</v>
      </c>
      <c r="B2830" s="422" t="s">
        <v>3274</v>
      </c>
    </row>
    <row r="2831" spans="1:2" ht="32.25" thickBot="1">
      <c r="A2831" s="423">
        <v>235311</v>
      </c>
      <c r="B2831" s="424" t="s">
        <v>3274</v>
      </c>
    </row>
    <row r="2832" spans="1:2" ht="32.25" thickBot="1">
      <c r="A2832" s="423">
        <v>235400</v>
      </c>
      <c r="B2832" s="421" t="s">
        <v>3275</v>
      </c>
    </row>
    <row r="2833" spans="1:2" ht="32.25" thickBot="1">
      <c r="A2833" s="423">
        <v>235410</v>
      </c>
      <c r="B2833" s="422" t="s">
        <v>3275</v>
      </c>
    </row>
    <row r="2834" spans="1:2" ht="32.25" thickBot="1">
      <c r="A2834" s="423">
        <v>235411</v>
      </c>
      <c r="B2834" s="424" t="s">
        <v>3275</v>
      </c>
    </row>
    <row r="2835" spans="1:2" ht="32.25" thickBot="1">
      <c r="A2835" s="423">
        <v>235500</v>
      </c>
      <c r="B2835" s="421" t="s">
        <v>3276</v>
      </c>
    </row>
    <row r="2836" spans="1:2" ht="32.25" thickBot="1">
      <c r="A2836" s="423">
        <v>235510</v>
      </c>
      <c r="B2836" s="422" t="s">
        <v>3276</v>
      </c>
    </row>
    <row r="2837" spans="1:2" ht="32.25" thickBot="1">
      <c r="A2837" s="423">
        <v>235511</v>
      </c>
      <c r="B2837" s="424" t="s">
        <v>3276</v>
      </c>
    </row>
    <row r="2838" spans="1:2" ht="16.5" thickBot="1">
      <c r="A2838" s="423">
        <v>236000</v>
      </c>
      <c r="B2838" s="421" t="s">
        <v>3277</v>
      </c>
    </row>
    <row r="2839" spans="1:2" ht="16.5" thickBot="1">
      <c r="A2839" s="423">
        <v>236100</v>
      </c>
      <c r="B2839" s="421" t="s">
        <v>3278</v>
      </c>
    </row>
    <row r="2840" spans="1:2" ht="16.5" thickBot="1">
      <c r="A2840" s="423">
        <v>236110</v>
      </c>
      <c r="B2840" s="422" t="s">
        <v>3278</v>
      </c>
    </row>
    <row r="2841" spans="1:2" ht="16.5" thickBot="1">
      <c r="A2841" s="423">
        <v>236111</v>
      </c>
      <c r="B2841" s="424" t="s">
        <v>3278</v>
      </c>
    </row>
    <row r="2842" spans="1:2" ht="16.5" thickBot="1">
      <c r="A2842" s="423">
        <v>236120</v>
      </c>
      <c r="B2842" s="422" t="s">
        <v>3279</v>
      </c>
    </row>
    <row r="2843" spans="1:2" ht="16.5" thickBot="1">
      <c r="A2843" s="423">
        <v>236121</v>
      </c>
      <c r="B2843" s="424" t="s">
        <v>3280</v>
      </c>
    </row>
    <row r="2844" spans="1:2" ht="16.5" thickBot="1">
      <c r="A2844" s="423">
        <v>236122</v>
      </c>
      <c r="B2844" s="424" t="s">
        <v>3281</v>
      </c>
    </row>
    <row r="2845" spans="1:2" ht="16.5" thickBot="1">
      <c r="A2845" s="423">
        <v>236123</v>
      </c>
      <c r="B2845" s="424" t="s">
        <v>3282</v>
      </c>
    </row>
    <row r="2846" spans="1:2" ht="16.5" thickBot="1">
      <c r="A2846" s="423">
        <v>236200</v>
      </c>
      <c r="B2846" s="421" t="s">
        <v>3283</v>
      </c>
    </row>
    <row r="2847" spans="1:2" ht="16.5" thickBot="1">
      <c r="A2847" s="423">
        <v>236210</v>
      </c>
      <c r="B2847" s="422" t="s">
        <v>3283</v>
      </c>
    </row>
    <row r="2848" spans="1:2" ht="16.5" thickBot="1">
      <c r="A2848" s="423">
        <v>236211</v>
      </c>
      <c r="B2848" s="424" t="s">
        <v>3283</v>
      </c>
    </row>
    <row r="2849" spans="1:2" ht="32.25" thickBot="1">
      <c r="A2849" s="423">
        <v>236300</v>
      </c>
      <c r="B2849" s="421" t="s">
        <v>3284</v>
      </c>
    </row>
    <row r="2850" spans="1:2" ht="32.25" thickBot="1">
      <c r="A2850" s="423">
        <v>236310</v>
      </c>
      <c r="B2850" s="422" t="s">
        <v>3284</v>
      </c>
    </row>
    <row r="2851" spans="1:2" ht="32.25" thickBot="1">
      <c r="A2851" s="423">
        <v>236311</v>
      </c>
      <c r="B2851" s="424" t="s">
        <v>3284</v>
      </c>
    </row>
    <row r="2852" spans="1:2" ht="32.25" thickBot="1">
      <c r="A2852" s="423">
        <v>236400</v>
      </c>
      <c r="B2852" s="421" t="s">
        <v>3285</v>
      </c>
    </row>
    <row r="2853" spans="1:2" ht="32.25" thickBot="1">
      <c r="A2853" s="423">
        <v>236410</v>
      </c>
      <c r="B2853" s="422" t="s">
        <v>3285</v>
      </c>
    </row>
    <row r="2854" spans="1:2" ht="32.25" thickBot="1">
      <c r="A2854" s="423">
        <v>236411</v>
      </c>
      <c r="B2854" s="424" t="s">
        <v>3285</v>
      </c>
    </row>
    <row r="2855" spans="1:2" ht="32.25" thickBot="1">
      <c r="A2855" s="423">
        <v>236500</v>
      </c>
      <c r="B2855" s="421" t="s">
        <v>3286</v>
      </c>
    </row>
    <row r="2856" spans="1:2" ht="32.25" thickBot="1">
      <c r="A2856" s="423">
        <v>236510</v>
      </c>
      <c r="B2856" s="422" t="s">
        <v>3286</v>
      </c>
    </row>
    <row r="2857" spans="1:2" ht="32.25" thickBot="1">
      <c r="A2857" s="423">
        <v>236511</v>
      </c>
      <c r="B2857" s="424" t="s">
        <v>3286</v>
      </c>
    </row>
    <row r="2858" spans="1:2" ht="16.5" thickBot="1">
      <c r="A2858" s="423">
        <v>237000</v>
      </c>
      <c r="B2858" s="421" t="s">
        <v>3287</v>
      </c>
    </row>
    <row r="2859" spans="1:2" ht="16.5" thickBot="1">
      <c r="A2859" s="423">
        <v>237100</v>
      </c>
      <c r="B2859" s="421" t="s">
        <v>3288</v>
      </c>
    </row>
    <row r="2860" spans="1:2" ht="16.5" thickBot="1">
      <c r="A2860" s="423">
        <v>237110</v>
      </c>
      <c r="B2860" s="422" t="s">
        <v>3288</v>
      </c>
    </row>
    <row r="2861" spans="1:2" ht="16.5" thickBot="1">
      <c r="A2861" s="423">
        <v>237111</v>
      </c>
      <c r="B2861" s="424" t="s">
        <v>3289</v>
      </c>
    </row>
    <row r="2862" spans="1:2" ht="16.5" thickBot="1">
      <c r="A2862" s="423">
        <v>237112</v>
      </c>
      <c r="B2862" s="424" t="s">
        <v>3290</v>
      </c>
    </row>
    <row r="2863" spans="1:2" ht="16.5" thickBot="1">
      <c r="A2863" s="423">
        <v>237200</v>
      </c>
      <c r="B2863" s="421" t="s">
        <v>3291</v>
      </c>
    </row>
    <row r="2864" spans="1:2" ht="16.5" thickBot="1">
      <c r="A2864" s="423">
        <v>237210</v>
      </c>
      <c r="B2864" s="422" t="s">
        <v>3291</v>
      </c>
    </row>
    <row r="2865" spans="1:2" ht="16.5" thickBot="1">
      <c r="A2865" s="423">
        <v>237211</v>
      </c>
      <c r="B2865" s="424" t="s">
        <v>3291</v>
      </c>
    </row>
    <row r="2866" spans="1:2" ht="16.5" thickBot="1">
      <c r="A2866" s="423">
        <v>237300</v>
      </c>
      <c r="B2866" s="421" t="s">
        <v>3292</v>
      </c>
    </row>
    <row r="2867" spans="1:2" ht="16.5" thickBot="1">
      <c r="A2867" s="423">
        <v>237310</v>
      </c>
      <c r="B2867" s="422" t="s">
        <v>3292</v>
      </c>
    </row>
    <row r="2868" spans="1:2" ht="16.5" thickBot="1">
      <c r="A2868" s="423">
        <v>237311</v>
      </c>
      <c r="B2868" s="424" t="s">
        <v>3292</v>
      </c>
    </row>
    <row r="2869" spans="1:2" ht="16.5" thickBot="1">
      <c r="A2869" s="423">
        <v>237400</v>
      </c>
      <c r="B2869" s="421" t="s">
        <v>3293</v>
      </c>
    </row>
    <row r="2870" spans="1:2" ht="16.5" thickBot="1">
      <c r="A2870" s="423">
        <v>237410</v>
      </c>
      <c r="B2870" s="422" t="s">
        <v>3293</v>
      </c>
    </row>
    <row r="2871" spans="1:2" ht="16.5" thickBot="1">
      <c r="A2871" s="423">
        <v>237411</v>
      </c>
      <c r="B2871" s="424" t="s">
        <v>3293</v>
      </c>
    </row>
    <row r="2872" spans="1:2" ht="32.25" thickBot="1">
      <c r="A2872" s="423">
        <v>237500</v>
      </c>
      <c r="B2872" s="421" t="s">
        <v>3294</v>
      </c>
    </row>
    <row r="2873" spans="1:2" ht="32.25" thickBot="1">
      <c r="A2873" s="423">
        <v>237510</v>
      </c>
      <c r="B2873" s="422" t="s">
        <v>3294</v>
      </c>
    </row>
    <row r="2874" spans="1:2" ht="32.25" thickBot="1">
      <c r="A2874" s="423">
        <v>237511</v>
      </c>
      <c r="B2874" s="424" t="s">
        <v>3294</v>
      </c>
    </row>
    <row r="2875" spans="1:2" ht="32.25" thickBot="1">
      <c r="A2875" s="423">
        <v>237600</v>
      </c>
      <c r="B2875" s="421" t="s">
        <v>3295</v>
      </c>
    </row>
    <row r="2876" spans="1:2" ht="32.25" thickBot="1">
      <c r="A2876" s="423">
        <v>237610</v>
      </c>
      <c r="B2876" s="422" t="s">
        <v>3295</v>
      </c>
    </row>
    <row r="2877" spans="1:2" ht="32.25" thickBot="1">
      <c r="A2877" s="423">
        <v>237611</v>
      </c>
      <c r="B2877" s="424" t="s">
        <v>3295</v>
      </c>
    </row>
    <row r="2878" spans="1:2" ht="32.25" thickBot="1">
      <c r="A2878" s="423">
        <v>237700</v>
      </c>
      <c r="B2878" s="421" t="s">
        <v>3296</v>
      </c>
    </row>
    <row r="2879" spans="1:2" ht="32.25" thickBot="1">
      <c r="A2879" s="423">
        <v>237710</v>
      </c>
      <c r="B2879" s="422" t="s">
        <v>3296</v>
      </c>
    </row>
    <row r="2880" spans="1:2" ht="32.25" thickBot="1">
      <c r="A2880" s="423">
        <v>237711</v>
      </c>
      <c r="B2880" s="424" t="s">
        <v>3296</v>
      </c>
    </row>
    <row r="2881" spans="1:2" ht="16.5" thickBot="1">
      <c r="A2881" s="423">
        <v>238000</v>
      </c>
      <c r="B2881" s="421" t="s">
        <v>3297</v>
      </c>
    </row>
    <row r="2882" spans="1:2" ht="16.5" thickBot="1">
      <c r="A2882" s="423">
        <v>238100</v>
      </c>
      <c r="B2882" s="421" t="s">
        <v>3298</v>
      </c>
    </row>
    <row r="2883" spans="1:2" ht="16.5" thickBot="1">
      <c r="A2883" s="423">
        <v>238110</v>
      </c>
      <c r="B2883" s="422" t="s">
        <v>3298</v>
      </c>
    </row>
    <row r="2884" spans="1:2" ht="16.5" thickBot="1">
      <c r="A2884" s="423">
        <v>238111</v>
      </c>
      <c r="B2884" s="424" t="s">
        <v>3298</v>
      </c>
    </row>
    <row r="2885" spans="1:2" ht="16.5" thickBot="1">
      <c r="A2885" s="423">
        <v>238200</v>
      </c>
      <c r="B2885" s="421" t="s">
        <v>3299</v>
      </c>
    </row>
    <row r="2886" spans="1:2" ht="16.5" thickBot="1">
      <c r="A2886" s="423">
        <v>238210</v>
      </c>
      <c r="B2886" s="422" t="s">
        <v>3299</v>
      </c>
    </row>
    <row r="2887" spans="1:2" ht="16.5" thickBot="1">
      <c r="A2887" s="423">
        <v>238211</v>
      </c>
      <c r="B2887" s="424" t="s">
        <v>3299</v>
      </c>
    </row>
    <row r="2888" spans="1:2" ht="32.25" thickBot="1">
      <c r="A2888" s="423">
        <v>238300</v>
      </c>
      <c r="B2888" s="421" t="s">
        <v>3300</v>
      </c>
    </row>
    <row r="2889" spans="1:2" ht="32.25" thickBot="1">
      <c r="A2889" s="423">
        <v>238310</v>
      </c>
      <c r="B2889" s="422" t="s">
        <v>3300</v>
      </c>
    </row>
    <row r="2890" spans="1:2" ht="32.25" thickBot="1">
      <c r="A2890" s="423">
        <v>238311</v>
      </c>
      <c r="B2890" s="424" t="s">
        <v>3301</v>
      </c>
    </row>
    <row r="2891" spans="1:2" ht="32.25" thickBot="1">
      <c r="A2891" s="423">
        <v>238400</v>
      </c>
      <c r="B2891" s="421" t="s">
        <v>3302</v>
      </c>
    </row>
    <row r="2892" spans="1:2" ht="32.25" thickBot="1">
      <c r="A2892" s="423">
        <v>238410</v>
      </c>
      <c r="B2892" s="422" t="s">
        <v>3302</v>
      </c>
    </row>
    <row r="2893" spans="1:2" ht="32.25" thickBot="1">
      <c r="A2893" s="423">
        <v>238411</v>
      </c>
      <c r="B2893" s="424" t="s">
        <v>3302</v>
      </c>
    </row>
    <row r="2894" spans="1:2" ht="32.25" thickBot="1">
      <c r="A2894" s="423">
        <v>238500</v>
      </c>
      <c r="B2894" s="421" t="s">
        <v>3303</v>
      </c>
    </row>
    <row r="2895" spans="1:2" ht="32.25" thickBot="1">
      <c r="A2895" s="423">
        <v>238510</v>
      </c>
      <c r="B2895" s="422" t="s">
        <v>3303</v>
      </c>
    </row>
    <row r="2896" spans="1:2" ht="32.25" thickBot="1">
      <c r="A2896" s="423">
        <v>238511</v>
      </c>
      <c r="B2896" s="424" t="s">
        <v>3303</v>
      </c>
    </row>
    <row r="2897" spans="1:2" ht="16.5" thickBot="1">
      <c r="A2897" s="423">
        <v>239000</v>
      </c>
      <c r="B2897" s="421" t="s">
        <v>3304</v>
      </c>
    </row>
    <row r="2898" spans="1:2" ht="16.5" thickBot="1">
      <c r="A2898" s="423">
        <v>239100</v>
      </c>
      <c r="B2898" s="421" t="s">
        <v>3305</v>
      </c>
    </row>
    <row r="2899" spans="1:2" ht="16.5" thickBot="1">
      <c r="A2899" s="423">
        <v>239110</v>
      </c>
      <c r="B2899" s="422" t="s">
        <v>3305</v>
      </c>
    </row>
    <row r="2900" spans="1:2" ht="16.5" thickBot="1">
      <c r="A2900" s="423">
        <v>239111</v>
      </c>
      <c r="B2900" s="424" t="s">
        <v>3305</v>
      </c>
    </row>
    <row r="2901" spans="1:2" ht="16.5" thickBot="1">
      <c r="A2901" s="423">
        <v>239200</v>
      </c>
      <c r="B2901" s="421" t="s">
        <v>3306</v>
      </c>
    </row>
    <row r="2902" spans="1:2" ht="16.5" thickBot="1">
      <c r="A2902" s="423">
        <v>239210</v>
      </c>
      <c r="B2902" s="422" t="s">
        <v>3306</v>
      </c>
    </row>
    <row r="2903" spans="1:2" ht="16.5" thickBot="1">
      <c r="A2903" s="423">
        <v>239211</v>
      </c>
      <c r="B2903" s="424" t="s">
        <v>3306</v>
      </c>
    </row>
    <row r="2904" spans="1:2" ht="32.25" thickBot="1">
      <c r="A2904" s="423">
        <v>239300</v>
      </c>
      <c r="B2904" s="421" t="s">
        <v>3307</v>
      </c>
    </row>
    <row r="2905" spans="1:2" ht="32.25" thickBot="1">
      <c r="A2905" s="423">
        <v>239310</v>
      </c>
      <c r="B2905" s="422" t="s">
        <v>3307</v>
      </c>
    </row>
    <row r="2906" spans="1:2" ht="32.25" thickBot="1">
      <c r="A2906" s="423">
        <v>239311</v>
      </c>
      <c r="B2906" s="424" t="s">
        <v>3307</v>
      </c>
    </row>
    <row r="2907" spans="1:2" ht="32.25" thickBot="1">
      <c r="A2907" s="423">
        <v>239400</v>
      </c>
      <c r="B2907" s="421" t="s">
        <v>3308</v>
      </c>
    </row>
    <row r="2908" spans="1:2" ht="32.25" thickBot="1">
      <c r="A2908" s="423">
        <v>239410</v>
      </c>
      <c r="B2908" s="422" t="s">
        <v>3308</v>
      </c>
    </row>
    <row r="2909" spans="1:2" ht="32.25" thickBot="1">
      <c r="A2909" s="423">
        <v>239411</v>
      </c>
      <c r="B2909" s="424" t="s">
        <v>3308</v>
      </c>
    </row>
    <row r="2910" spans="1:2" ht="32.25" thickBot="1">
      <c r="A2910" s="423">
        <v>239500</v>
      </c>
      <c r="B2910" s="421" t="s">
        <v>3309</v>
      </c>
    </row>
    <row r="2911" spans="1:2" ht="32.25" thickBot="1">
      <c r="A2911" s="423">
        <v>239510</v>
      </c>
      <c r="B2911" s="422" t="s">
        <v>3309</v>
      </c>
    </row>
    <row r="2912" spans="1:2" ht="32.25" thickBot="1">
      <c r="A2912" s="423">
        <v>239511</v>
      </c>
      <c r="B2912" s="424" t="s">
        <v>3309</v>
      </c>
    </row>
    <row r="2913" spans="1:2" ht="32.25" thickBot="1">
      <c r="A2913" s="423">
        <v>240000</v>
      </c>
      <c r="B2913" s="421" t="s">
        <v>3310</v>
      </c>
    </row>
    <row r="2914" spans="1:2" ht="32.25" thickBot="1">
      <c r="A2914" s="423">
        <v>241000</v>
      </c>
      <c r="B2914" s="421" t="s">
        <v>3311</v>
      </c>
    </row>
    <row r="2915" spans="1:2" ht="16.5" thickBot="1">
      <c r="A2915" s="423">
        <v>241100</v>
      </c>
      <c r="B2915" s="421" t="s">
        <v>3312</v>
      </c>
    </row>
    <row r="2916" spans="1:2" ht="16.5" thickBot="1">
      <c r="A2916" s="423">
        <v>241110</v>
      </c>
      <c r="B2916" s="422" t="s">
        <v>3313</v>
      </c>
    </row>
    <row r="2917" spans="1:2" ht="32.25" thickBot="1">
      <c r="A2917" s="423">
        <v>241111</v>
      </c>
      <c r="B2917" s="424" t="s">
        <v>3314</v>
      </c>
    </row>
    <row r="2918" spans="1:2" ht="32.25" thickBot="1">
      <c r="A2918" s="423">
        <v>241112</v>
      </c>
      <c r="B2918" s="424" t="s">
        <v>3315</v>
      </c>
    </row>
    <row r="2919" spans="1:2" ht="16.5" thickBot="1">
      <c r="A2919" s="423">
        <v>241120</v>
      </c>
      <c r="B2919" s="422" t="s">
        <v>3316</v>
      </c>
    </row>
    <row r="2920" spans="1:2" ht="16.5" thickBot="1">
      <c r="A2920" s="423">
        <v>241121</v>
      </c>
      <c r="B2920" s="424" t="s">
        <v>3317</v>
      </c>
    </row>
    <row r="2921" spans="1:2" ht="16.5" thickBot="1">
      <c r="A2921" s="423">
        <v>241122</v>
      </c>
      <c r="B2921" s="424" t="s">
        <v>3318</v>
      </c>
    </row>
    <row r="2922" spans="1:2" ht="16.5" thickBot="1">
      <c r="A2922" s="423">
        <v>241123</v>
      </c>
      <c r="B2922" s="424" t="s">
        <v>3319</v>
      </c>
    </row>
    <row r="2923" spans="1:2" ht="16.5" thickBot="1">
      <c r="A2923" s="423">
        <v>241124</v>
      </c>
      <c r="B2923" s="424" t="s">
        <v>3320</v>
      </c>
    </row>
    <row r="2924" spans="1:2" ht="32.25" thickBot="1">
      <c r="A2924" s="423">
        <v>241125</v>
      </c>
      <c r="B2924" s="424" t="s">
        <v>3321</v>
      </c>
    </row>
    <row r="2925" spans="1:2" ht="32.25" thickBot="1">
      <c r="A2925" s="423">
        <v>241130</v>
      </c>
      <c r="B2925" s="422" t="s">
        <v>3322</v>
      </c>
    </row>
    <row r="2926" spans="1:2" ht="16.5" thickBot="1">
      <c r="A2926" s="423">
        <v>241131</v>
      </c>
      <c r="B2926" s="424" t="s">
        <v>3323</v>
      </c>
    </row>
    <row r="2927" spans="1:2" ht="32.25" thickBot="1">
      <c r="A2927" s="423">
        <v>241132</v>
      </c>
      <c r="B2927" s="424" t="s">
        <v>3324</v>
      </c>
    </row>
    <row r="2928" spans="1:2" ht="16.5" thickBot="1">
      <c r="A2928" s="423">
        <v>241140</v>
      </c>
      <c r="B2928" s="422" t="s">
        <v>3325</v>
      </c>
    </row>
    <row r="2929" spans="1:2" ht="16.5" thickBot="1">
      <c r="A2929" s="423">
        <v>241141</v>
      </c>
      <c r="B2929" s="424" t="s">
        <v>3325</v>
      </c>
    </row>
    <row r="2930" spans="1:2" ht="16.5" thickBot="1">
      <c r="A2930" s="423">
        <v>241150</v>
      </c>
      <c r="B2930" s="422" t="s">
        <v>3326</v>
      </c>
    </row>
    <row r="2931" spans="1:2" ht="16.5" thickBot="1">
      <c r="A2931" s="423">
        <v>241151</v>
      </c>
      <c r="B2931" s="424" t="s">
        <v>3326</v>
      </c>
    </row>
    <row r="2932" spans="1:2" ht="16.5" thickBot="1">
      <c r="A2932" s="423">
        <v>241160</v>
      </c>
      <c r="B2932" s="422" t="s">
        <v>3327</v>
      </c>
    </row>
    <row r="2933" spans="1:2" ht="16.5" thickBot="1">
      <c r="A2933" s="423">
        <v>241161</v>
      </c>
      <c r="B2933" s="424" t="s">
        <v>3327</v>
      </c>
    </row>
    <row r="2934" spans="1:2" ht="16.5" thickBot="1">
      <c r="A2934" s="423">
        <v>241170</v>
      </c>
      <c r="B2934" s="422" t="s">
        <v>3328</v>
      </c>
    </row>
    <row r="2935" spans="1:2" ht="16.5" thickBot="1">
      <c r="A2935" s="423">
        <v>241171</v>
      </c>
      <c r="B2935" s="424" t="s">
        <v>3328</v>
      </c>
    </row>
    <row r="2936" spans="1:2" ht="16.5" thickBot="1">
      <c r="A2936" s="423">
        <v>241180</v>
      </c>
      <c r="B2936" s="422" t="s">
        <v>3329</v>
      </c>
    </row>
    <row r="2937" spans="1:2" ht="16.5" thickBot="1">
      <c r="A2937" s="423">
        <v>241181</v>
      </c>
      <c r="B2937" s="424" t="s">
        <v>3329</v>
      </c>
    </row>
    <row r="2938" spans="1:2" ht="16.5" thickBot="1">
      <c r="A2938" s="423">
        <v>241200</v>
      </c>
      <c r="B2938" s="421" t="s">
        <v>3330</v>
      </c>
    </row>
    <row r="2939" spans="1:2" ht="16.5" thickBot="1">
      <c r="A2939" s="423">
        <v>241210</v>
      </c>
      <c r="B2939" s="422" t="s">
        <v>3331</v>
      </c>
    </row>
    <row r="2940" spans="1:2" ht="32.25" thickBot="1">
      <c r="A2940" s="423">
        <v>241211</v>
      </c>
      <c r="B2940" s="424" t="s">
        <v>3332</v>
      </c>
    </row>
    <row r="2941" spans="1:2" ht="32.25" thickBot="1">
      <c r="A2941" s="423">
        <v>241212</v>
      </c>
      <c r="B2941" s="424" t="s">
        <v>3333</v>
      </c>
    </row>
    <row r="2942" spans="1:2" ht="16.5" thickBot="1">
      <c r="A2942" s="423">
        <v>241220</v>
      </c>
      <c r="B2942" s="422" t="s">
        <v>3334</v>
      </c>
    </row>
    <row r="2943" spans="1:2" ht="16.5" thickBot="1">
      <c r="A2943" s="423">
        <v>241221</v>
      </c>
      <c r="B2943" s="424" t="s">
        <v>3335</v>
      </c>
    </row>
    <row r="2944" spans="1:2" ht="16.5" thickBot="1">
      <c r="A2944" s="423">
        <v>241222</v>
      </c>
      <c r="B2944" s="424" t="s">
        <v>3336</v>
      </c>
    </row>
    <row r="2945" spans="1:2" ht="16.5" thickBot="1">
      <c r="A2945" s="423">
        <v>241229</v>
      </c>
      <c r="B2945" s="424" t="s">
        <v>3337</v>
      </c>
    </row>
    <row r="2946" spans="1:2" ht="16.5" thickBot="1">
      <c r="A2946" s="423">
        <v>241230</v>
      </c>
      <c r="B2946" s="422" t="s">
        <v>3338</v>
      </c>
    </row>
    <row r="2947" spans="1:2" ht="16.5" thickBot="1">
      <c r="A2947" s="423">
        <v>241231</v>
      </c>
      <c r="B2947" s="424" t="s">
        <v>3339</v>
      </c>
    </row>
    <row r="2948" spans="1:2" ht="16.5" thickBot="1">
      <c r="A2948" s="423">
        <v>241232</v>
      </c>
      <c r="B2948" s="424" t="s">
        <v>3340</v>
      </c>
    </row>
    <row r="2949" spans="1:2" ht="16.5" thickBot="1">
      <c r="A2949" s="423">
        <v>241233</v>
      </c>
      <c r="B2949" s="424" t="s">
        <v>3341</v>
      </c>
    </row>
    <row r="2950" spans="1:2" ht="16.5" thickBot="1">
      <c r="A2950" s="423">
        <v>241234</v>
      </c>
      <c r="B2950" s="424" t="s">
        <v>3342</v>
      </c>
    </row>
    <row r="2951" spans="1:2" ht="16.5" thickBot="1">
      <c r="A2951" s="423">
        <v>241235</v>
      </c>
      <c r="B2951" s="424" t="s">
        <v>3343</v>
      </c>
    </row>
    <row r="2952" spans="1:2" ht="32.25" thickBot="1">
      <c r="A2952" s="423">
        <v>241239</v>
      </c>
      <c r="B2952" s="424" t="s">
        <v>3344</v>
      </c>
    </row>
    <row r="2953" spans="1:2" ht="16.5" thickBot="1">
      <c r="A2953" s="423">
        <v>241240</v>
      </c>
      <c r="B2953" s="422" t="s">
        <v>3345</v>
      </c>
    </row>
    <row r="2954" spans="1:2" ht="16.5" thickBot="1">
      <c r="A2954" s="423">
        <v>241241</v>
      </c>
      <c r="B2954" s="424" t="s">
        <v>3346</v>
      </c>
    </row>
    <row r="2955" spans="1:2" ht="16.5" thickBot="1">
      <c r="A2955" s="423">
        <v>241249</v>
      </c>
      <c r="B2955" s="424" t="s">
        <v>3347</v>
      </c>
    </row>
    <row r="2956" spans="1:2" ht="16.5" thickBot="1">
      <c r="A2956" s="423">
        <v>241250</v>
      </c>
      <c r="B2956" s="422" t="s">
        <v>3348</v>
      </c>
    </row>
    <row r="2957" spans="1:2" ht="16.5" thickBot="1">
      <c r="A2957" s="423">
        <v>241251</v>
      </c>
      <c r="B2957" s="424" t="s">
        <v>3348</v>
      </c>
    </row>
    <row r="2958" spans="1:2" ht="16.5" thickBot="1">
      <c r="A2958" s="423">
        <v>241260</v>
      </c>
      <c r="B2958" s="422" t="s">
        <v>3349</v>
      </c>
    </row>
    <row r="2959" spans="1:2" ht="16.5" thickBot="1">
      <c r="A2959" s="423">
        <v>241261</v>
      </c>
      <c r="B2959" s="424" t="s">
        <v>3349</v>
      </c>
    </row>
    <row r="2960" spans="1:2" ht="16.5" thickBot="1">
      <c r="A2960" s="423">
        <v>241300</v>
      </c>
      <c r="B2960" s="421" t="s">
        <v>3350</v>
      </c>
    </row>
    <row r="2961" spans="1:2" ht="16.5" thickBot="1">
      <c r="A2961" s="423">
        <v>241310</v>
      </c>
      <c r="B2961" s="422" t="s">
        <v>3350</v>
      </c>
    </row>
    <row r="2962" spans="1:2" ht="16.5" thickBot="1">
      <c r="A2962" s="423">
        <v>241311</v>
      </c>
      <c r="B2962" s="424" t="s">
        <v>3350</v>
      </c>
    </row>
    <row r="2963" spans="1:2" ht="16.5" thickBot="1">
      <c r="A2963" s="423">
        <v>241400</v>
      </c>
      <c r="B2963" s="421" t="s">
        <v>3351</v>
      </c>
    </row>
    <row r="2964" spans="1:2" ht="16.5" thickBot="1">
      <c r="A2964" s="423">
        <v>241410</v>
      </c>
      <c r="B2964" s="422" t="s">
        <v>3351</v>
      </c>
    </row>
    <row r="2965" spans="1:2" ht="16.5" thickBot="1">
      <c r="A2965" s="423">
        <v>241411</v>
      </c>
      <c r="B2965" s="424" t="s">
        <v>3352</v>
      </c>
    </row>
    <row r="2966" spans="1:2" ht="16.5" thickBot="1">
      <c r="A2966" s="423">
        <v>241412</v>
      </c>
      <c r="B2966" s="424" t="s">
        <v>3353</v>
      </c>
    </row>
    <row r="2967" spans="1:2" ht="16.5" thickBot="1">
      <c r="A2967" s="423">
        <v>241413</v>
      </c>
      <c r="B2967" s="424" t="s">
        <v>1707</v>
      </c>
    </row>
    <row r="2968" spans="1:2" ht="16.5" thickBot="1">
      <c r="A2968" s="423">
        <v>242000</v>
      </c>
      <c r="B2968" s="421" t="s">
        <v>3354</v>
      </c>
    </row>
    <row r="2969" spans="1:2" ht="16.5" thickBot="1">
      <c r="A2969" s="423">
        <v>242100</v>
      </c>
      <c r="B2969" s="421" t="s">
        <v>3355</v>
      </c>
    </row>
    <row r="2970" spans="1:2" ht="16.5" thickBot="1">
      <c r="A2970" s="423">
        <v>242110</v>
      </c>
      <c r="B2970" s="422" t="s">
        <v>3356</v>
      </c>
    </row>
    <row r="2971" spans="1:2" ht="16.5" thickBot="1">
      <c r="A2971" s="423">
        <v>242111</v>
      </c>
      <c r="B2971" s="424" t="s">
        <v>3357</v>
      </c>
    </row>
    <row r="2972" spans="1:2" ht="16.5" thickBot="1">
      <c r="A2972" s="423">
        <v>242112</v>
      </c>
      <c r="B2972" s="424" t="s">
        <v>3358</v>
      </c>
    </row>
    <row r="2973" spans="1:2" ht="16.5" thickBot="1">
      <c r="A2973" s="423">
        <v>242113</v>
      </c>
      <c r="B2973" s="424" t="s">
        <v>3359</v>
      </c>
    </row>
    <row r="2974" spans="1:2" ht="16.5" thickBot="1">
      <c r="A2974" s="423">
        <v>242114</v>
      </c>
      <c r="B2974" s="424" t="s">
        <v>3360</v>
      </c>
    </row>
    <row r="2975" spans="1:2" ht="32.25" thickBot="1">
      <c r="A2975" s="423">
        <v>242119</v>
      </c>
      <c r="B2975" s="424" t="s">
        <v>3361</v>
      </c>
    </row>
    <row r="2976" spans="1:2" ht="32.25" thickBot="1">
      <c r="A2976" s="423">
        <v>242120</v>
      </c>
      <c r="B2976" s="422" t="s">
        <v>3362</v>
      </c>
    </row>
    <row r="2977" spans="1:2" ht="16.5" thickBot="1">
      <c r="A2977" s="423">
        <v>242121</v>
      </c>
      <c r="B2977" s="424" t="s">
        <v>3363</v>
      </c>
    </row>
    <row r="2978" spans="1:2" ht="32.25" thickBot="1">
      <c r="A2978" s="423">
        <v>242122</v>
      </c>
      <c r="B2978" s="424" t="s">
        <v>3364</v>
      </c>
    </row>
    <row r="2979" spans="1:2" ht="16.5" thickBot="1">
      <c r="A2979" s="423">
        <v>242123</v>
      </c>
      <c r="B2979" s="424" t="s">
        <v>3365</v>
      </c>
    </row>
    <row r="2980" spans="1:2" ht="16.5" thickBot="1">
      <c r="A2980" s="423">
        <v>242124</v>
      </c>
      <c r="B2980" s="424" t="s">
        <v>3366</v>
      </c>
    </row>
    <row r="2981" spans="1:2" ht="32.25" thickBot="1">
      <c r="A2981" s="423">
        <v>242129</v>
      </c>
      <c r="B2981" s="424" t="s">
        <v>3367</v>
      </c>
    </row>
    <row r="2982" spans="1:2" ht="32.25" thickBot="1">
      <c r="A2982" s="423">
        <v>242200</v>
      </c>
      <c r="B2982" s="421" t="s">
        <v>3368</v>
      </c>
    </row>
    <row r="2983" spans="1:2" ht="32.25" thickBot="1">
      <c r="A2983" s="423">
        <v>242210</v>
      </c>
      <c r="B2983" s="422" t="s">
        <v>3369</v>
      </c>
    </row>
    <row r="2984" spans="1:2" ht="16.5" thickBot="1">
      <c r="A2984" s="423">
        <v>242211</v>
      </c>
      <c r="B2984" s="424" t="s">
        <v>3370</v>
      </c>
    </row>
    <row r="2985" spans="1:2" ht="32.25" thickBot="1">
      <c r="A2985" s="423">
        <v>242219</v>
      </c>
      <c r="B2985" s="424" t="s">
        <v>3371</v>
      </c>
    </row>
    <row r="2986" spans="1:2" ht="32.25" thickBot="1">
      <c r="A2986" s="423">
        <v>242220</v>
      </c>
      <c r="B2986" s="422" t="s">
        <v>3372</v>
      </c>
    </row>
    <row r="2987" spans="1:2" ht="32.25" thickBot="1">
      <c r="A2987" s="423">
        <v>242221</v>
      </c>
      <c r="B2987" s="424" t="s">
        <v>3373</v>
      </c>
    </row>
    <row r="2988" spans="1:2" ht="32.25" thickBot="1">
      <c r="A2988" s="423">
        <v>242229</v>
      </c>
      <c r="B2988" s="424" t="s">
        <v>3374</v>
      </c>
    </row>
    <row r="2989" spans="1:2" ht="16.5" thickBot="1">
      <c r="A2989" s="423">
        <v>242300</v>
      </c>
      <c r="B2989" s="421" t="s">
        <v>3375</v>
      </c>
    </row>
    <row r="2990" spans="1:2" ht="32.25" thickBot="1">
      <c r="A2990" s="423">
        <v>242310</v>
      </c>
      <c r="B2990" s="422" t="s">
        <v>3376</v>
      </c>
    </row>
    <row r="2991" spans="1:2" ht="16.5" thickBot="1">
      <c r="A2991" s="423">
        <v>242311</v>
      </c>
      <c r="B2991" s="424" t="s">
        <v>3377</v>
      </c>
    </row>
    <row r="2992" spans="1:2" ht="32.25" thickBot="1">
      <c r="A2992" s="423">
        <v>242319</v>
      </c>
      <c r="B2992" s="424" t="s">
        <v>3378</v>
      </c>
    </row>
    <row r="2993" spans="1:2" ht="32.25" thickBot="1">
      <c r="A2993" s="423">
        <v>242320</v>
      </c>
      <c r="B2993" s="422" t="s">
        <v>3379</v>
      </c>
    </row>
    <row r="2994" spans="1:2" ht="16.5" thickBot="1">
      <c r="A2994" s="423">
        <v>242321</v>
      </c>
      <c r="B2994" s="424" t="s">
        <v>3380</v>
      </c>
    </row>
    <row r="2995" spans="1:2" ht="32.25" thickBot="1">
      <c r="A2995" s="423">
        <v>242329</v>
      </c>
      <c r="B2995" s="424" t="s">
        <v>3381</v>
      </c>
    </row>
    <row r="2996" spans="1:2" ht="16.5" thickBot="1">
      <c r="A2996" s="423">
        <v>242400</v>
      </c>
      <c r="B2996" s="421" t="s">
        <v>3382</v>
      </c>
    </row>
    <row r="2997" spans="1:2" ht="16.5" thickBot="1">
      <c r="A2997" s="423">
        <v>242410</v>
      </c>
      <c r="B2997" s="422" t="s">
        <v>3383</v>
      </c>
    </row>
    <row r="2998" spans="1:2" ht="16.5" thickBot="1">
      <c r="A2998" s="423">
        <v>242411</v>
      </c>
      <c r="B2998" s="424" t="s">
        <v>3383</v>
      </c>
    </row>
    <row r="2999" spans="1:2" ht="16.5" thickBot="1">
      <c r="A2999" s="423">
        <v>242420</v>
      </c>
      <c r="B2999" s="422" t="s">
        <v>3384</v>
      </c>
    </row>
    <row r="3000" spans="1:2" ht="16.5" thickBot="1">
      <c r="A3000" s="423">
        <v>242421</v>
      </c>
      <c r="B3000" s="424" t="s">
        <v>3384</v>
      </c>
    </row>
    <row r="3001" spans="1:2" ht="16.5" thickBot="1">
      <c r="A3001" s="423">
        <v>243000</v>
      </c>
      <c r="B3001" s="421" t="s">
        <v>3385</v>
      </c>
    </row>
    <row r="3002" spans="1:2" ht="16.5" thickBot="1">
      <c r="A3002" s="423">
        <v>243100</v>
      </c>
      <c r="B3002" s="421" t="s">
        <v>3386</v>
      </c>
    </row>
    <row r="3003" spans="1:2" ht="16.5" thickBot="1">
      <c r="A3003" s="423">
        <v>243110</v>
      </c>
      <c r="B3003" s="422" t="s">
        <v>3387</v>
      </c>
    </row>
    <row r="3004" spans="1:2" ht="16.5" thickBot="1">
      <c r="A3004" s="423">
        <v>243111</v>
      </c>
      <c r="B3004" s="424" t="s">
        <v>3387</v>
      </c>
    </row>
    <row r="3005" spans="1:2" ht="16.5" thickBot="1">
      <c r="A3005" s="423">
        <v>243120</v>
      </c>
      <c r="B3005" s="422" t="s">
        <v>3388</v>
      </c>
    </row>
    <row r="3006" spans="1:2" ht="16.5" thickBot="1">
      <c r="A3006" s="423">
        <v>243121</v>
      </c>
      <c r="B3006" s="424" t="s">
        <v>3388</v>
      </c>
    </row>
    <row r="3007" spans="1:2" ht="16.5" thickBot="1">
      <c r="A3007" s="423">
        <v>243200</v>
      </c>
      <c r="B3007" s="421" t="s">
        <v>3389</v>
      </c>
    </row>
    <row r="3008" spans="1:2" ht="16.5" thickBot="1">
      <c r="A3008" s="423">
        <v>243210</v>
      </c>
      <c r="B3008" s="422" t="s">
        <v>3390</v>
      </c>
    </row>
    <row r="3009" spans="1:2" ht="16.5" thickBot="1">
      <c r="A3009" s="423">
        <v>243211</v>
      </c>
      <c r="B3009" s="424" t="s">
        <v>3391</v>
      </c>
    </row>
    <row r="3010" spans="1:2" ht="16.5" thickBot="1">
      <c r="A3010" s="423">
        <v>243212</v>
      </c>
      <c r="B3010" s="424" t="s">
        <v>3392</v>
      </c>
    </row>
    <row r="3011" spans="1:2" ht="32.25" thickBot="1">
      <c r="A3011" s="423">
        <v>243219</v>
      </c>
      <c r="B3011" s="424" t="s">
        <v>3393</v>
      </c>
    </row>
    <row r="3012" spans="1:2" ht="16.5" thickBot="1">
      <c r="A3012" s="423">
        <v>243220</v>
      </c>
      <c r="B3012" s="422" t="s">
        <v>3394</v>
      </c>
    </row>
    <row r="3013" spans="1:2" ht="16.5" thickBot="1">
      <c r="A3013" s="423">
        <v>243221</v>
      </c>
      <c r="B3013" s="424" t="s">
        <v>3395</v>
      </c>
    </row>
    <row r="3014" spans="1:2" ht="16.5" thickBot="1">
      <c r="A3014" s="423">
        <v>243222</v>
      </c>
      <c r="B3014" s="424" t="s">
        <v>3396</v>
      </c>
    </row>
    <row r="3015" spans="1:2" ht="32.25" thickBot="1">
      <c r="A3015" s="423">
        <v>243229</v>
      </c>
      <c r="B3015" s="424" t="s">
        <v>3397</v>
      </c>
    </row>
    <row r="3016" spans="1:2" ht="16.5" thickBot="1">
      <c r="A3016" s="423">
        <v>243300</v>
      </c>
      <c r="B3016" s="421" t="s">
        <v>3398</v>
      </c>
    </row>
    <row r="3017" spans="1:2" ht="16.5" thickBot="1">
      <c r="A3017" s="423">
        <v>243310</v>
      </c>
      <c r="B3017" s="422" t="s">
        <v>3399</v>
      </c>
    </row>
    <row r="3018" spans="1:2" ht="16.5" thickBot="1">
      <c r="A3018" s="423">
        <v>243311</v>
      </c>
      <c r="B3018" s="424" t="s">
        <v>3400</v>
      </c>
    </row>
    <row r="3019" spans="1:2" ht="16.5" thickBot="1">
      <c r="A3019" s="423">
        <v>243312</v>
      </c>
      <c r="B3019" s="424" t="s">
        <v>3401</v>
      </c>
    </row>
    <row r="3020" spans="1:2" ht="16.5" thickBot="1">
      <c r="A3020" s="423">
        <v>243313</v>
      </c>
      <c r="B3020" s="424" t="s">
        <v>3402</v>
      </c>
    </row>
    <row r="3021" spans="1:2" ht="16.5" thickBot="1">
      <c r="A3021" s="423">
        <v>243314</v>
      </c>
      <c r="B3021" s="424" t="s">
        <v>3403</v>
      </c>
    </row>
    <row r="3022" spans="1:2" ht="16.5" thickBot="1">
      <c r="A3022" s="423">
        <v>243320</v>
      </c>
      <c r="B3022" s="422" t="s">
        <v>3404</v>
      </c>
    </row>
    <row r="3023" spans="1:2" ht="16.5" thickBot="1">
      <c r="A3023" s="423">
        <v>243321</v>
      </c>
      <c r="B3023" s="424" t="s">
        <v>3405</v>
      </c>
    </row>
    <row r="3024" spans="1:2" ht="32.25" thickBot="1">
      <c r="A3024" s="423">
        <v>243322</v>
      </c>
      <c r="B3024" s="424" t="s">
        <v>3406</v>
      </c>
    </row>
    <row r="3025" spans="1:2" ht="16.5" thickBot="1">
      <c r="A3025" s="423">
        <v>243323</v>
      </c>
      <c r="B3025" s="424" t="s">
        <v>3407</v>
      </c>
    </row>
    <row r="3026" spans="1:2" ht="16.5" thickBot="1">
      <c r="A3026" s="423">
        <v>243324</v>
      </c>
      <c r="B3026" s="424" t="s">
        <v>3408</v>
      </c>
    </row>
    <row r="3027" spans="1:2" ht="32.25" thickBot="1">
      <c r="A3027" s="423">
        <v>243400</v>
      </c>
      <c r="B3027" s="421" t="s">
        <v>3409</v>
      </c>
    </row>
    <row r="3028" spans="1:2" ht="32.25" thickBot="1">
      <c r="A3028" s="423">
        <v>243410</v>
      </c>
      <c r="B3028" s="422" t="s">
        <v>3410</v>
      </c>
    </row>
    <row r="3029" spans="1:2" ht="32.25" thickBot="1">
      <c r="A3029" s="423">
        <v>243411</v>
      </c>
      <c r="B3029" s="424" t="s">
        <v>3411</v>
      </c>
    </row>
    <row r="3030" spans="1:2" ht="32.25" thickBot="1">
      <c r="A3030" s="423">
        <v>243412</v>
      </c>
      <c r="B3030" s="424" t="s">
        <v>3412</v>
      </c>
    </row>
    <row r="3031" spans="1:2" ht="32.25" thickBot="1">
      <c r="A3031" s="423">
        <v>243413</v>
      </c>
      <c r="B3031" s="424" t="s">
        <v>3413</v>
      </c>
    </row>
    <row r="3032" spans="1:2" ht="32.25" thickBot="1">
      <c r="A3032" s="423">
        <v>243414</v>
      </c>
      <c r="B3032" s="424" t="s">
        <v>3414</v>
      </c>
    </row>
    <row r="3033" spans="1:2" ht="32.25" thickBot="1">
      <c r="A3033" s="423">
        <v>243415</v>
      </c>
      <c r="B3033" s="424" t="s">
        <v>3415</v>
      </c>
    </row>
    <row r="3034" spans="1:2" ht="32.25" thickBot="1">
      <c r="A3034" s="423">
        <v>243416</v>
      </c>
      <c r="B3034" s="424" t="s">
        <v>3416</v>
      </c>
    </row>
    <row r="3035" spans="1:2" ht="32.25" thickBot="1">
      <c r="A3035" s="423">
        <v>243420</v>
      </c>
      <c r="B3035" s="422" t="s">
        <v>3417</v>
      </c>
    </row>
    <row r="3036" spans="1:2" ht="32.25" thickBot="1">
      <c r="A3036" s="423">
        <v>243421</v>
      </c>
      <c r="B3036" s="424" t="s">
        <v>3418</v>
      </c>
    </row>
    <row r="3037" spans="1:2" ht="16.5" thickBot="1">
      <c r="A3037" s="423">
        <v>243422</v>
      </c>
      <c r="B3037" s="424" t="s">
        <v>3419</v>
      </c>
    </row>
    <row r="3038" spans="1:2" ht="32.25" thickBot="1">
      <c r="A3038" s="423">
        <v>243425</v>
      </c>
      <c r="B3038" s="424" t="s">
        <v>3420</v>
      </c>
    </row>
    <row r="3039" spans="1:2" ht="32.25" thickBot="1">
      <c r="A3039" s="423">
        <v>243426</v>
      </c>
      <c r="B3039" s="424" t="s">
        <v>3421</v>
      </c>
    </row>
    <row r="3040" spans="1:2" ht="16.5" thickBot="1">
      <c r="A3040" s="423">
        <v>244000</v>
      </c>
      <c r="B3040" s="421" t="s">
        <v>3422</v>
      </c>
    </row>
    <row r="3041" spans="1:2" ht="32.25" thickBot="1">
      <c r="A3041" s="423">
        <v>244100</v>
      </c>
      <c r="B3041" s="421" t="s">
        <v>3423</v>
      </c>
    </row>
    <row r="3042" spans="1:2" ht="32.25" thickBot="1">
      <c r="A3042" s="423">
        <v>244110</v>
      </c>
      <c r="B3042" s="422" t="s">
        <v>3424</v>
      </c>
    </row>
    <row r="3043" spans="1:2" ht="32.25" thickBot="1">
      <c r="A3043" s="423">
        <v>244111</v>
      </c>
      <c r="B3043" s="424" t="s">
        <v>3425</v>
      </c>
    </row>
    <row r="3044" spans="1:2" ht="16.5" thickBot="1">
      <c r="A3044" s="423">
        <v>244112</v>
      </c>
      <c r="B3044" s="424" t="s">
        <v>3426</v>
      </c>
    </row>
    <row r="3045" spans="1:2" ht="16.5" thickBot="1">
      <c r="A3045" s="423">
        <v>244113</v>
      </c>
      <c r="B3045" s="424" t="s">
        <v>3427</v>
      </c>
    </row>
    <row r="3046" spans="1:2" ht="32.25" thickBot="1">
      <c r="A3046" s="423">
        <v>244114</v>
      </c>
      <c r="B3046" s="424" t="s">
        <v>3428</v>
      </c>
    </row>
    <row r="3047" spans="1:2" ht="32.25" thickBot="1">
      <c r="A3047" s="423">
        <v>244119</v>
      </c>
      <c r="B3047" s="424" t="s">
        <v>3429</v>
      </c>
    </row>
    <row r="3048" spans="1:2" ht="32.25" thickBot="1">
      <c r="A3048" s="423">
        <v>244120</v>
      </c>
      <c r="B3048" s="422" t="s">
        <v>3430</v>
      </c>
    </row>
    <row r="3049" spans="1:2" ht="32.25" thickBot="1">
      <c r="A3049" s="423">
        <v>244121</v>
      </c>
      <c r="B3049" s="424" t="s">
        <v>3431</v>
      </c>
    </row>
    <row r="3050" spans="1:2" ht="32.25" thickBot="1">
      <c r="A3050" s="423">
        <v>244122</v>
      </c>
      <c r="B3050" s="424" t="s">
        <v>3432</v>
      </c>
    </row>
    <row r="3051" spans="1:2" ht="16.5" thickBot="1">
      <c r="A3051" s="423">
        <v>244123</v>
      </c>
      <c r="B3051" s="424" t="s">
        <v>3433</v>
      </c>
    </row>
    <row r="3052" spans="1:2" ht="16.5" thickBot="1">
      <c r="A3052" s="423">
        <v>244124</v>
      </c>
      <c r="B3052" s="424" t="s">
        <v>3434</v>
      </c>
    </row>
    <row r="3053" spans="1:2" ht="32.25" thickBot="1">
      <c r="A3053" s="423">
        <v>244125</v>
      </c>
      <c r="B3053" s="424" t="s">
        <v>3435</v>
      </c>
    </row>
    <row r="3054" spans="1:2" ht="32.25" thickBot="1">
      <c r="A3054" s="423">
        <v>244126</v>
      </c>
      <c r="B3054" s="424" t="s">
        <v>3436</v>
      </c>
    </row>
    <row r="3055" spans="1:2" ht="32.25" thickBot="1">
      <c r="A3055" s="423">
        <v>244129</v>
      </c>
      <c r="B3055" s="424" t="s">
        <v>3437</v>
      </c>
    </row>
    <row r="3056" spans="1:2" ht="32.25" thickBot="1">
      <c r="A3056" s="423">
        <v>244190</v>
      </c>
      <c r="B3056" s="422" t="s">
        <v>3438</v>
      </c>
    </row>
    <row r="3057" spans="1:2" ht="32.25" thickBot="1">
      <c r="A3057" s="423">
        <v>244191</v>
      </c>
      <c r="B3057" s="424" t="s">
        <v>3439</v>
      </c>
    </row>
    <row r="3058" spans="1:2" ht="32.25" thickBot="1">
      <c r="A3058" s="423">
        <v>244192</v>
      </c>
      <c r="B3058" s="424" t="s">
        <v>3440</v>
      </c>
    </row>
    <row r="3059" spans="1:2" ht="32.25" thickBot="1">
      <c r="A3059" s="423">
        <v>244193</v>
      </c>
      <c r="B3059" s="424" t="s">
        <v>3441</v>
      </c>
    </row>
    <row r="3060" spans="1:2" ht="32.25" thickBot="1">
      <c r="A3060" s="423">
        <v>244194</v>
      </c>
      <c r="B3060" s="424" t="s">
        <v>3442</v>
      </c>
    </row>
    <row r="3061" spans="1:2" ht="16.5" thickBot="1">
      <c r="A3061" s="423">
        <v>244195</v>
      </c>
      <c r="B3061" s="424" t="s">
        <v>3443</v>
      </c>
    </row>
    <row r="3062" spans="1:2" ht="32.25" thickBot="1">
      <c r="A3062" s="423">
        <v>244196</v>
      </c>
      <c r="B3062" s="424" t="s">
        <v>3444</v>
      </c>
    </row>
    <row r="3063" spans="1:2" ht="16.5" thickBot="1">
      <c r="A3063" s="423">
        <v>244200</v>
      </c>
      <c r="B3063" s="421" t="s">
        <v>3445</v>
      </c>
    </row>
    <row r="3064" spans="1:2" ht="16.5" thickBot="1">
      <c r="A3064" s="423">
        <v>244210</v>
      </c>
      <c r="B3064" s="422" t="s">
        <v>3446</v>
      </c>
    </row>
    <row r="3065" spans="1:2" ht="16.5" thickBot="1">
      <c r="A3065" s="423">
        <v>244211</v>
      </c>
      <c r="B3065" s="424" t="s">
        <v>3447</v>
      </c>
    </row>
    <row r="3066" spans="1:2" ht="16.5" thickBot="1">
      <c r="A3066" s="423">
        <v>244212</v>
      </c>
      <c r="B3066" s="424" t="s">
        <v>3448</v>
      </c>
    </row>
    <row r="3067" spans="1:2" ht="16.5" thickBot="1">
      <c r="A3067" s="423">
        <v>244213</v>
      </c>
      <c r="B3067" s="424" t="s">
        <v>3449</v>
      </c>
    </row>
    <row r="3068" spans="1:2" ht="16.5" thickBot="1">
      <c r="A3068" s="423">
        <v>244220</v>
      </c>
      <c r="B3068" s="422" t="s">
        <v>3450</v>
      </c>
    </row>
    <row r="3069" spans="1:2" ht="16.5" thickBot="1">
      <c r="A3069" s="423">
        <v>244221</v>
      </c>
      <c r="B3069" s="424" t="s">
        <v>3450</v>
      </c>
    </row>
    <row r="3070" spans="1:2" ht="16.5" thickBot="1">
      <c r="A3070" s="423">
        <v>244230</v>
      </c>
      <c r="B3070" s="422" t="s">
        <v>3451</v>
      </c>
    </row>
    <row r="3071" spans="1:2" ht="16.5" thickBot="1">
      <c r="A3071" s="423">
        <v>244231</v>
      </c>
      <c r="B3071" s="424" t="s">
        <v>3451</v>
      </c>
    </row>
    <row r="3072" spans="1:2" ht="16.5" thickBot="1">
      <c r="A3072" s="423">
        <v>244240</v>
      </c>
      <c r="B3072" s="422" t="s">
        <v>3452</v>
      </c>
    </row>
    <row r="3073" spans="1:2" ht="16.5" thickBot="1">
      <c r="A3073" s="423">
        <v>244241</v>
      </c>
      <c r="B3073" s="424" t="s">
        <v>3452</v>
      </c>
    </row>
    <row r="3074" spans="1:2" ht="16.5" thickBot="1">
      <c r="A3074" s="423">
        <v>244250</v>
      </c>
      <c r="B3074" s="422" t="s">
        <v>3453</v>
      </c>
    </row>
    <row r="3075" spans="1:2" ht="16.5" thickBot="1">
      <c r="A3075" s="423">
        <v>244251</v>
      </c>
      <c r="B3075" s="424" t="s">
        <v>3454</v>
      </c>
    </row>
    <row r="3076" spans="1:2" ht="16.5" thickBot="1">
      <c r="A3076" s="423">
        <v>244252</v>
      </c>
      <c r="B3076" s="424" t="s">
        <v>3455</v>
      </c>
    </row>
    <row r="3077" spans="1:2" ht="16.5" thickBot="1">
      <c r="A3077" s="423">
        <v>244260</v>
      </c>
      <c r="B3077" s="422" t="s">
        <v>3456</v>
      </c>
    </row>
    <row r="3078" spans="1:2" ht="16.5" thickBot="1">
      <c r="A3078" s="423">
        <v>244261</v>
      </c>
      <c r="B3078" s="424" t="s">
        <v>3456</v>
      </c>
    </row>
    <row r="3079" spans="1:2" ht="32.25" thickBot="1">
      <c r="A3079" s="423">
        <v>244270</v>
      </c>
      <c r="B3079" s="422" t="s">
        <v>3457</v>
      </c>
    </row>
    <row r="3080" spans="1:2" ht="16.5" thickBot="1">
      <c r="A3080" s="423">
        <v>244271</v>
      </c>
      <c r="B3080" s="424" t="s">
        <v>3458</v>
      </c>
    </row>
    <row r="3081" spans="1:2" ht="16.5" thickBot="1">
      <c r="A3081" s="423">
        <v>244272</v>
      </c>
      <c r="B3081" s="424" t="s">
        <v>3459</v>
      </c>
    </row>
    <row r="3082" spans="1:2" ht="16.5" thickBot="1">
      <c r="A3082" s="423">
        <v>244273</v>
      </c>
      <c r="B3082" s="424" t="s">
        <v>3460</v>
      </c>
    </row>
    <row r="3083" spans="1:2" ht="16.5" thickBot="1">
      <c r="A3083" s="423">
        <v>244274</v>
      </c>
      <c r="B3083" s="424" t="s">
        <v>3461</v>
      </c>
    </row>
    <row r="3084" spans="1:2" ht="16.5" thickBot="1">
      <c r="A3084" s="423">
        <v>244280</v>
      </c>
      <c r="B3084" s="422" t="s">
        <v>3462</v>
      </c>
    </row>
    <row r="3085" spans="1:2" ht="16.5" thickBot="1">
      <c r="A3085" s="423">
        <v>244281</v>
      </c>
      <c r="B3085" s="424" t="s">
        <v>3462</v>
      </c>
    </row>
    <row r="3086" spans="1:2" ht="16.5" thickBot="1">
      <c r="A3086" s="423">
        <v>244290</v>
      </c>
      <c r="B3086" s="422" t="s">
        <v>3463</v>
      </c>
    </row>
    <row r="3087" spans="1:2" ht="16.5" thickBot="1">
      <c r="A3087" s="423">
        <v>244291</v>
      </c>
      <c r="B3087" s="424" t="s">
        <v>3464</v>
      </c>
    </row>
    <row r="3088" spans="1:2" ht="16.5" thickBot="1">
      <c r="A3088" s="423">
        <v>244292</v>
      </c>
      <c r="B3088" s="424" t="s">
        <v>3465</v>
      </c>
    </row>
    <row r="3089" spans="1:2" ht="16.5" thickBot="1">
      <c r="A3089" s="423">
        <v>244293</v>
      </c>
      <c r="B3089" s="424" t="s">
        <v>3466</v>
      </c>
    </row>
    <row r="3090" spans="1:2" ht="16.5" thickBot="1">
      <c r="A3090" s="423">
        <v>245000</v>
      </c>
      <c r="B3090" s="421" t="s">
        <v>3467</v>
      </c>
    </row>
    <row r="3091" spans="1:2" ht="16.5" thickBot="1">
      <c r="A3091" s="423">
        <v>245100</v>
      </c>
      <c r="B3091" s="421" t="s">
        <v>3468</v>
      </c>
    </row>
    <row r="3092" spans="1:2" ht="32.25" thickBot="1">
      <c r="A3092" s="423">
        <v>245110</v>
      </c>
      <c r="B3092" s="422" t="s">
        <v>3469</v>
      </c>
    </row>
    <row r="3093" spans="1:2" ht="32.25" thickBot="1">
      <c r="A3093" s="423">
        <v>245111</v>
      </c>
      <c r="B3093" s="424" t="s">
        <v>3469</v>
      </c>
    </row>
    <row r="3094" spans="1:2" ht="32.25" thickBot="1">
      <c r="A3094" s="423">
        <v>245112</v>
      </c>
      <c r="B3094" s="424" t="s">
        <v>3470</v>
      </c>
    </row>
    <row r="3095" spans="1:2" ht="16.5" thickBot="1">
      <c r="A3095" s="423">
        <v>245113</v>
      </c>
      <c r="B3095" s="424" t="s">
        <v>3471</v>
      </c>
    </row>
    <row r="3096" spans="1:2" ht="16.5" thickBot="1">
      <c r="A3096" s="423">
        <v>245190</v>
      </c>
      <c r="B3096" s="422" t="s">
        <v>3472</v>
      </c>
    </row>
    <row r="3097" spans="1:2" ht="16.5" thickBot="1">
      <c r="A3097" s="423">
        <v>245191</v>
      </c>
      <c r="B3097" s="424" t="s">
        <v>3473</v>
      </c>
    </row>
    <row r="3098" spans="1:2" ht="16.5" thickBot="1">
      <c r="A3098" s="423">
        <v>245192</v>
      </c>
      <c r="B3098" s="424" t="s">
        <v>3474</v>
      </c>
    </row>
    <row r="3099" spans="1:2" ht="16.5" thickBot="1">
      <c r="A3099" s="423">
        <v>245193</v>
      </c>
      <c r="B3099" s="424" t="s">
        <v>3475</v>
      </c>
    </row>
    <row r="3100" spans="1:2" ht="32.25" thickBot="1">
      <c r="A3100" s="423">
        <v>245194</v>
      </c>
      <c r="B3100" s="424" t="s">
        <v>3476</v>
      </c>
    </row>
    <row r="3101" spans="1:2" ht="16.5" thickBot="1">
      <c r="A3101" s="423">
        <v>245195</v>
      </c>
      <c r="B3101" s="424" t="s">
        <v>3477</v>
      </c>
    </row>
    <row r="3102" spans="1:2" ht="16.5" thickBot="1">
      <c r="A3102" s="423">
        <v>245196</v>
      </c>
      <c r="B3102" s="424" t="s">
        <v>3478</v>
      </c>
    </row>
    <row r="3103" spans="1:2" ht="16.5" thickBot="1">
      <c r="A3103" s="423">
        <v>245199</v>
      </c>
      <c r="B3103" s="424" t="s">
        <v>3472</v>
      </c>
    </row>
    <row r="3104" spans="1:2" ht="16.5" thickBot="1">
      <c r="A3104" s="423">
        <v>245200</v>
      </c>
      <c r="B3104" s="421" t="s">
        <v>3479</v>
      </c>
    </row>
    <row r="3105" spans="1:2" ht="16.5" thickBot="1">
      <c r="A3105" s="423">
        <v>245210</v>
      </c>
      <c r="B3105" s="422" t="s">
        <v>3480</v>
      </c>
    </row>
    <row r="3106" spans="1:2" ht="16.5" thickBot="1">
      <c r="A3106" s="423">
        <v>245211</v>
      </c>
      <c r="B3106" s="424" t="s">
        <v>3481</v>
      </c>
    </row>
    <row r="3107" spans="1:2" ht="16.5" thickBot="1">
      <c r="A3107" s="423">
        <v>245212</v>
      </c>
      <c r="B3107" s="424" t="s">
        <v>3482</v>
      </c>
    </row>
    <row r="3108" spans="1:2" ht="16.5" thickBot="1">
      <c r="A3108" s="423">
        <v>245213</v>
      </c>
      <c r="B3108" s="424" t="s">
        <v>3483</v>
      </c>
    </row>
    <row r="3109" spans="1:2" ht="16.5" thickBot="1">
      <c r="A3109" s="423">
        <v>245214</v>
      </c>
      <c r="B3109" s="424" t="s">
        <v>3484</v>
      </c>
    </row>
    <row r="3110" spans="1:2" ht="16.5" thickBot="1">
      <c r="A3110" s="423">
        <v>245219</v>
      </c>
      <c r="B3110" s="424" t="s">
        <v>3485</v>
      </c>
    </row>
    <row r="3111" spans="1:2" ht="16.5" thickBot="1">
      <c r="A3111" s="423">
        <v>245220</v>
      </c>
      <c r="B3111" s="422" t="s">
        <v>3486</v>
      </c>
    </row>
    <row r="3112" spans="1:2" ht="16.5" thickBot="1">
      <c r="A3112" s="423">
        <v>245221</v>
      </c>
      <c r="B3112" s="424" t="s">
        <v>911</v>
      </c>
    </row>
    <row r="3113" spans="1:2" ht="16.5" thickBot="1">
      <c r="A3113" s="423">
        <v>245222</v>
      </c>
      <c r="B3113" s="424" t="s">
        <v>912</v>
      </c>
    </row>
    <row r="3114" spans="1:2" ht="16.5" thickBot="1">
      <c r="A3114" s="423">
        <v>245223</v>
      </c>
      <c r="B3114" s="424" t="s">
        <v>913</v>
      </c>
    </row>
    <row r="3115" spans="1:2" ht="16.5" thickBot="1">
      <c r="A3115" s="423">
        <v>245224</v>
      </c>
      <c r="B3115" s="424" t="s">
        <v>914</v>
      </c>
    </row>
    <row r="3116" spans="1:2" ht="16.5" thickBot="1">
      <c r="A3116" s="423">
        <v>245225</v>
      </c>
      <c r="B3116" s="424" t="s">
        <v>915</v>
      </c>
    </row>
    <row r="3117" spans="1:2" ht="16.5" thickBot="1">
      <c r="A3117" s="423">
        <v>245230</v>
      </c>
      <c r="B3117" s="422" t="s">
        <v>3487</v>
      </c>
    </row>
    <row r="3118" spans="1:2" ht="16.5" thickBot="1">
      <c r="A3118" s="423">
        <v>245231</v>
      </c>
      <c r="B3118" s="424" t="s">
        <v>918</v>
      </c>
    </row>
    <row r="3119" spans="1:2" ht="16.5" thickBot="1">
      <c r="A3119" s="423">
        <v>245232</v>
      </c>
      <c r="B3119" s="424" t="s">
        <v>920</v>
      </c>
    </row>
    <row r="3120" spans="1:2" ht="16.5" thickBot="1">
      <c r="A3120" s="423">
        <v>245233</v>
      </c>
      <c r="B3120" s="424" t="s">
        <v>921</v>
      </c>
    </row>
    <row r="3121" spans="1:2" ht="16.5" thickBot="1">
      <c r="A3121" s="423">
        <v>245234</v>
      </c>
      <c r="B3121" s="424" t="s">
        <v>922</v>
      </c>
    </row>
    <row r="3122" spans="1:2" ht="16.5" thickBot="1">
      <c r="A3122" s="423">
        <v>245240</v>
      </c>
      <c r="B3122" s="422" t="s">
        <v>3488</v>
      </c>
    </row>
    <row r="3123" spans="1:2" ht="32.25" thickBot="1">
      <c r="A3123" s="423">
        <v>245241</v>
      </c>
      <c r="B3123" s="424" t="s">
        <v>3489</v>
      </c>
    </row>
    <row r="3124" spans="1:2" ht="32.25" thickBot="1">
      <c r="A3124" s="423">
        <v>245242</v>
      </c>
      <c r="B3124" s="424" t="s">
        <v>3490</v>
      </c>
    </row>
    <row r="3125" spans="1:2" ht="32.25" thickBot="1">
      <c r="A3125" s="423">
        <v>245243</v>
      </c>
      <c r="B3125" s="424" t="s">
        <v>3491</v>
      </c>
    </row>
    <row r="3126" spans="1:2" ht="32.25" thickBot="1">
      <c r="A3126" s="423">
        <v>245244</v>
      </c>
      <c r="B3126" s="424" t="s">
        <v>3492</v>
      </c>
    </row>
    <row r="3127" spans="1:2" ht="32.25" thickBot="1">
      <c r="A3127" s="423">
        <v>245245</v>
      </c>
      <c r="B3127" s="424" t="s">
        <v>3493</v>
      </c>
    </row>
    <row r="3128" spans="1:2" ht="32.25" thickBot="1">
      <c r="A3128" s="423">
        <v>245246</v>
      </c>
      <c r="B3128" s="424" t="s">
        <v>3494</v>
      </c>
    </row>
    <row r="3129" spans="1:2" ht="16.5" thickBot="1">
      <c r="A3129" s="423">
        <v>245247</v>
      </c>
      <c r="B3129" s="424" t="s">
        <v>3495</v>
      </c>
    </row>
    <row r="3130" spans="1:2" ht="16.5" thickBot="1">
      <c r="A3130" s="423">
        <v>245248</v>
      </c>
      <c r="B3130" s="424" t="s">
        <v>3496</v>
      </c>
    </row>
    <row r="3131" spans="1:2" ht="32.25" thickBot="1">
      <c r="A3131" s="423">
        <v>245249</v>
      </c>
      <c r="B3131" s="424" t="s">
        <v>3497</v>
      </c>
    </row>
    <row r="3132" spans="1:2" ht="16.5" thickBot="1">
      <c r="A3132" s="423">
        <v>245300</v>
      </c>
      <c r="B3132" s="421" t="s">
        <v>3498</v>
      </c>
    </row>
    <row r="3133" spans="1:2" ht="16.5" thickBot="1">
      <c r="A3133" s="423">
        <v>245310</v>
      </c>
      <c r="B3133" s="422" t="s">
        <v>3498</v>
      </c>
    </row>
    <row r="3134" spans="1:2" ht="16.5" thickBot="1">
      <c r="A3134" s="423">
        <v>245311</v>
      </c>
      <c r="B3134" s="424" t="s">
        <v>3498</v>
      </c>
    </row>
    <row r="3135" spans="1:2" ht="32.25" thickBot="1">
      <c r="A3135" s="423">
        <v>245400</v>
      </c>
      <c r="B3135" s="421" t="s">
        <v>3499</v>
      </c>
    </row>
    <row r="3136" spans="1:2" ht="32.25" thickBot="1">
      <c r="A3136" s="423">
        <v>245410</v>
      </c>
      <c r="B3136" s="422" t="s">
        <v>3499</v>
      </c>
    </row>
    <row r="3137" spans="1:2" ht="32.25" thickBot="1">
      <c r="A3137" s="423">
        <v>245411</v>
      </c>
      <c r="B3137" s="424" t="s">
        <v>3499</v>
      </c>
    </row>
    <row r="3138" spans="1:2" ht="16.5" thickBot="1">
      <c r="A3138" s="423">
        <v>245420</v>
      </c>
      <c r="B3138" s="422" t="s">
        <v>3500</v>
      </c>
    </row>
    <row r="3139" spans="1:2" ht="16.5" thickBot="1">
      <c r="A3139" s="423">
        <v>245421</v>
      </c>
      <c r="B3139" s="424" t="s">
        <v>3500</v>
      </c>
    </row>
    <row r="3140" spans="1:2" ht="32.25" thickBot="1">
      <c r="A3140" s="423">
        <v>245500</v>
      </c>
      <c r="B3140" s="421" t="s">
        <v>3501</v>
      </c>
    </row>
    <row r="3141" spans="1:2" ht="32.25" thickBot="1">
      <c r="A3141" s="423">
        <v>245510</v>
      </c>
      <c r="B3141" s="422" t="s">
        <v>3501</v>
      </c>
    </row>
    <row r="3142" spans="1:2" ht="32.25" thickBot="1">
      <c r="A3142" s="423">
        <v>245511</v>
      </c>
      <c r="B3142" s="424" t="s">
        <v>3501</v>
      </c>
    </row>
    <row r="3143" spans="1:2" ht="16.5" thickBot="1">
      <c r="A3143" s="423">
        <v>250000</v>
      </c>
      <c r="B3143" s="421" t="s">
        <v>3502</v>
      </c>
    </row>
    <row r="3144" spans="1:2" ht="16.5" thickBot="1">
      <c r="A3144" s="423">
        <v>251000</v>
      </c>
      <c r="B3144" s="421" t="s">
        <v>3503</v>
      </c>
    </row>
    <row r="3145" spans="1:2" ht="16.5" thickBot="1">
      <c r="A3145" s="423">
        <v>251100</v>
      </c>
      <c r="B3145" s="421" t="s">
        <v>3504</v>
      </c>
    </row>
    <row r="3146" spans="1:2" ht="16.5" thickBot="1">
      <c r="A3146" s="423">
        <v>251110</v>
      </c>
      <c r="B3146" s="422" t="s">
        <v>3504</v>
      </c>
    </row>
    <row r="3147" spans="1:2" ht="16.5" thickBot="1">
      <c r="A3147" s="423">
        <v>251111</v>
      </c>
      <c r="B3147" s="424" t="s">
        <v>3504</v>
      </c>
    </row>
    <row r="3148" spans="1:2" ht="16.5" thickBot="1">
      <c r="A3148" s="423">
        <v>251200</v>
      </c>
      <c r="B3148" s="421" t="s">
        <v>3505</v>
      </c>
    </row>
    <row r="3149" spans="1:2" ht="16.5" thickBot="1">
      <c r="A3149" s="423">
        <v>251210</v>
      </c>
      <c r="B3149" s="422" t="s">
        <v>3505</v>
      </c>
    </row>
    <row r="3150" spans="1:2" ht="16.5" thickBot="1">
      <c r="A3150" s="423">
        <v>251211</v>
      </c>
      <c r="B3150" s="424" t="s">
        <v>3505</v>
      </c>
    </row>
    <row r="3151" spans="1:2" ht="16.5" thickBot="1">
      <c r="A3151" s="423">
        <v>251212</v>
      </c>
      <c r="B3151" s="424" t="s">
        <v>3506</v>
      </c>
    </row>
    <row r="3152" spans="1:2" ht="16.5" thickBot="1">
      <c r="A3152" s="423">
        <v>251219</v>
      </c>
      <c r="B3152" s="424" t="s">
        <v>3507</v>
      </c>
    </row>
    <row r="3153" spans="1:2" ht="16.5" thickBot="1">
      <c r="A3153" s="423">
        <v>251300</v>
      </c>
      <c r="B3153" s="421" t="s">
        <v>3508</v>
      </c>
    </row>
    <row r="3154" spans="1:2" ht="16.5" thickBot="1">
      <c r="A3154" s="423">
        <v>251310</v>
      </c>
      <c r="B3154" s="422" t="s">
        <v>3508</v>
      </c>
    </row>
    <row r="3155" spans="1:2" ht="16.5" thickBot="1">
      <c r="A3155" s="423">
        <v>251311</v>
      </c>
      <c r="B3155" s="424" t="s">
        <v>3508</v>
      </c>
    </row>
    <row r="3156" spans="1:2" ht="16.5" thickBot="1">
      <c r="A3156" s="423">
        <v>252000</v>
      </c>
      <c r="B3156" s="421" t="s">
        <v>3509</v>
      </c>
    </row>
    <row r="3157" spans="1:2" ht="16.5" thickBot="1">
      <c r="A3157" s="423">
        <v>252100</v>
      </c>
      <c r="B3157" s="421" t="s">
        <v>3510</v>
      </c>
    </row>
    <row r="3158" spans="1:2" ht="16.5" thickBot="1">
      <c r="A3158" s="423">
        <v>252110</v>
      </c>
      <c r="B3158" s="422" t="s">
        <v>3510</v>
      </c>
    </row>
    <row r="3159" spans="1:2" ht="16.5" thickBot="1">
      <c r="A3159" s="423">
        <v>252111</v>
      </c>
      <c r="B3159" s="424" t="s">
        <v>3510</v>
      </c>
    </row>
    <row r="3160" spans="1:2" ht="16.5" thickBot="1">
      <c r="A3160" s="423">
        <v>252200</v>
      </c>
      <c r="B3160" s="421" t="s">
        <v>3511</v>
      </c>
    </row>
    <row r="3161" spans="1:2" ht="16.5" thickBot="1">
      <c r="A3161" s="423">
        <v>252210</v>
      </c>
      <c r="B3161" s="422" t="s">
        <v>3511</v>
      </c>
    </row>
    <row r="3162" spans="1:2" ht="16.5" thickBot="1">
      <c r="A3162" s="423">
        <v>252211</v>
      </c>
      <c r="B3162" s="424" t="s">
        <v>3511</v>
      </c>
    </row>
    <row r="3163" spans="1:2" ht="16.5" thickBot="1">
      <c r="A3163" s="423">
        <v>253000</v>
      </c>
      <c r="B3163" s="421" t="s">
        <v>3512</v>
      </c>
    </row>
    <row r="3164" spans="1:2" ht="16.5" thickBot="1">
      <c r="A3164" s="423">
        <v>253100</v>
      </c>
      <c r="B3164" s="421" t="s">
        <v>3513</v>
      </c>
    </row>
    <row r="3165" spans="1:2" ht="16.5" thickBot="1">
      <c r="A3165" s="423">
        <v>253110</v>
      </c>
      <c r="B3165" s="422" t="s">
        <v>3513</v>
      </c>
    </row>
    <row r="3166" spans="1:2" ht="16.5" thickBot="1">
      <c r="A3166" s="423">
        <v>253111</v>
      </c>
      <c r="B3166" s="424" t="s">
        <v>3514</v>
      </c>
    </row>
    <row r="3167" spans="1:2" ht="16.5" thickBot="1">
      <c r="A3167" s="423">
        <v>253112</v>
      </c>
      <c r="B3167" s="424" t="s">
        <v>3515</v>
      </c>
    </row>
    <row r="3168" spans="1:2" ht="16.5" thickBot="1">
      <c r="A3168" s="423">
        <v>254000</v>
      </c>
      <c r="B3168" s="421" t="s">
        <v>3516</v>
      </c>
    </row>
    <row r="3169" spans="1:2" ht="16.5" thickBot="1">
      <c r="A3169" s="423">
        <v>254100</v>
      </c>
      <c r="B3169" s="421" t="s">
        <v>3517</v>
      </c>
    </row>
    <row r="3170" spans="1:2" ht="16.5" thickBot="1">
      <c r="A3170" s="423">
        <v>254110</v>
      </c>
      <c r="B3170" s="422" t="s">
        <v>3517</v>
      </c>
    </row>
    <row r="3171" spans="1:2" ht="16.5" thickBot="1">
      <c r="A3171" s="423">
        <v>254111</v>
      </c>
      <c r="B3171" s="424" t="s">
        <v>3518</v>
      </c>
    </row>
    <row r="3172" spans="1:2" ht="16.5" thickBot="1">
      <c r="A3172" s="423">
        <v>254112</v>
      </c>
      <c r="B3172" s="424" t="s">
        <v>3519</v>
      </c>
    </row>
    <row r="3173" spans="1:2" ht="16.5" thickBot="1">
      <c r="A3173" s="423">
        <v>254113</v>
      </c>
      <c r="B3173" s="424" t="s">
        <v>3520</v>
      </c>
    </row>
    <row r="3174" spans="1:2" ht="16.5" thickBot="1">
      <c r="A3174" s="423">
        <v>254114</v>
      </c>
      <c r="B3174" s="424" t="s">
        <v>3521</v>
      </c>
    </row>
    <row r="3175" spans="1:2" ht="16.5" thickBot="1">
      <c r="A3175" s="423">
        <v>254200</v>
      </c>
      <c r="B3175" s="421" t="s">
        <v>3522</v>
      </c>
    </row>
    <row r="3176" spans="1:2" ht="16.5" thickBot="1">
      <c r="A3176" s="423">
        <v>254210</v>
      </c>
      <c r="B3176" s="422" t="s">
        <v>3522</v>
      </c>
    </row>
    <row r="3177" spans="1:2" ht="16.5" thickBot="1">
      <c r="A3177" s="423">
        <v>254211</v>
      </c>
      <c r="B3177" s="424" t="s">
        <v>3522</v>
      </c>
    </row>
    <row r="3178" spans="1:2" ht="16.5" thickBot="1">
      <c r="A3178" s="423">
        <v>254900</v>
      </c>
      <c r="B3178" s="421" t="s">
        <v>3523</v>
      </c>
    </row>
    <row r="3179" spans="1:2" ht="16.5" thickBot="1">
      <c r="A3179" s="423">
        <v>254910</v>
      </c>
      <c r="B3179" s="422" t="s">
        <v>3524</v>
      </c>
    </row>
    <row r="3180" spans="1:2" ht="16.5" thickBot="1">
      <c r="A3180" s="423">
        <v>254911</v>
      </c>
      <c r="B3180" s="424" t="s">
        <v>3525</v>
      </c>
    </row>
    <row r="3181" spans="1:2" ht="16.5" thickBot="1">
      <c r="A3181" s="423">
        <v>254912</v>
      </c>
      <c r="B3181" s="424" t="s">
        <v>3526</v>
      </c>
    </row>
    <row r="3182" spans="1:2" ht="16.5" thickBot="1">
      <c r="A3182" s="423">
        <v>254913</v>
      </c>
      <c r="B3182" s="424" t="s">
        <v>3527</v>
      </c>
    </row>
    <row r="3183" spans="1:2" ht="16.5" thickBot="1">
      <c r="A3183" s="423">
        <v>254920</v>
      </c>
      <c r="B3183" s="422" t="s">
        <v>3528</v>
      </c>
    </row>
    <row r="3184" spans="1:2" ht="16.5" thickBot="1">
      <c r="A3184" s="423">
        <v>254921</v>
      </c>
      <c r="B3184" s="424" t="s">
        <v>3529</v>
      </c>
    </row>
    <row r="3185" spans="1:2" ht="16.5" thickBot="1">
      <c r="A3185" s="423">
        <v>254922</v>
      </c>
      <c r="B3185" s="424" t="s">
        <v>3530</v>
      </c>
    </row>
    <row r="3186" spans="1:2" ht="16.5" thickBot="1">
      <c r="A3186" s="423">
        <v>254930</v>
      </c>
      <c r="B3186" s="422" t="s">
        <v>3531</v>
      </c>
    </row>
    <row r="3187" spans="1:2" ht="16.5" thickBot="1">
      <c r="A3187" s="423">
        <v>254931</v>
      </c>
      <c r="B3187" s="424" t="s">
        <v>3531</v>
      </c>
    </row>
    <row r="3188" spans="1:2" ht="16.5" thickBot="1">
      <c r="A3188" s="423">
        <v>254932</v>
      </c>
      <c r="B3188" s="424" t="s">
        <v>3532</v>
      </c>
    </row>
    <row r="3189" spans="1:2" ht="16.5" thickBot="1">
      <c r="A3189" s="423">
        <v>290000</v>
      </c>
      <c r="B3189" s="421" t="s">
        <v>3533</v>
      </c>
    </row>
    <row r="3190" spans="1:2" ht="16.5" thickBot="1">
      <c r="A3190" s="423">
        <v>291000</v>
      </c>
      <c r="B3190" s="421" t="s">
        <v>3533</v>
      </c>
    </row>
    <row r="3191" spans="1:2" ht="16.5" thickBot="1">
      <c r="A3191" s="423">
        <v>291100</v>
      </c>
      <c r="B3191" s="421" t="s">
        <v>3534</v>
      </c>
    </row>
    <row r="3192" spans="1:2" ht="16.5" thickBot="1">
      <c r="A3192" s="423">
        <v>291110</v>
      </c>
      <c r="B3192" s="422" t="s">
        <v>3535</v>
      </c>
    </row>
    <row r="3193" spans="1:2" ht="16.5" thickBot="1">
      <c r="A3193" s="423">
        <v>291111</v>
      </c>
      <c r="B3193" s="424" t="s">
        <v>3535</v>
      </c>
    </row>
    <row r="3194" spans="1:2" ht="16.5" thickBot="1">
      <c r="A3194" s="423">
        <v>291190</v>
      </c>
      <c r="B3194" s="422" t="s">
        <v>3536</v>
      </c>
    </row>
    <row r="3195" spans="1:2" ht="16.5" thickBot="1">
      <c r="A3195" s="423">
        <v>291191</v>
      </c>
      <c r="B3195" s="424" t="s">
        <v>3536</v>
      </c>
    </row>
    <row r="3196" spans="1:2" ht="16.5" thickBot="1">
      <c r="A3196" s="423">
        <v>291200</v>
      </c>
      <c r="B3196" s="421" t="s">
        <v>3537</v>
      </c>
    </row>
    <row r="3197" spans="1:2" ht="16.5" thickBot="1">
      <c r="A3197" s="423">
        <v>291210</v>
      </c>
      <c r="B3197" s="422" t="s">
        <v>3538</v>
      </c>
    </row>
    <row r="3198" spans="1:2" ht="16.5" thickBot="1">
      <c r="A3198" s="423">
        <v>291211</v>
      </c>
      <c r="B3198" s="424" t="s">
        <v>3539</v>
      </c>
    </row>
    <row r="3199" spans="1:2" ht="16.5" thickBot="1">
      <c r="A3199" s="423">
        <v>291212</v>
      </c>
      <c r="B3199" s="424" t="s">
        <v>3540</v>
      </c>
    </row>
    <row r="3200" spans="1:2" ht="16.5" thickBot="1">
      <c r="A3200" s="423">
        <v>291213</v>
      </c>
      <c r="B3200" s="424" t="s">
        <v>3541</v>
      </c>
    </row>
    <row r="3201" spans="1:2" ht="16.5" thickBot="1">
      <c r="A3201" s="423">
        <v>291220</v>
      </c>
      <c r="B3201" s="422" t="s">
        <v>3542</v>
      </c>
    </row>
    <row r="3202" spans="1:2" ht="16.5" thickBot="1">
      <c r="A3202" s="423">
        <v>291221</v>
      </c>
      <c r="B3202" s="424" t="s">
        <v>3542</v>
      </c>
    </row>
    <row r="3203" spans="1:2" ht="16.5" thickBot="1">
      <c r="A3203" s="423">
        <v>291300</v>
      </c>
      <c r="B3203" s="421" t="s">
        <v>3543</v>
      </c>
    </row>
    <row r="3204" spans="1:2" ht="16.5" thickBot="1">
      <c r="A3204" s="423">
        <v>291310</v>
      </c>
      <c r="B3204" s="422" t="s">
        <v>3543</v>
      </c>
    </row>
    <row r="3205" spans="1:2" ht="16.5" thickBot="1">
      <c r="A3205" s="423">
        <v>291311</v>
      </c>
      <c r="B3205" s="424" t="s">
        <v>3544</v>
      </c>
    </row>
    <row r="3206" spans="1:2" ht="16.5" thickBot="1">
      <c r="A3206" s="423">
        <v>291312</v>
      </c>
      <c r="B3206" s="424" t="s">
        <v>3545</v>
      </c>
    </row>
    <row r="3207" spans="1:2" ht="16.5" thickBot="1">
      <c r="A3207" s="423">
        <v>291900</v>
      </c>
      <c r="B3207" s="421" t="s">
        <v>3546</v>
      </c>
    </row>
    <row r="3208" spans="1:2" ht="16.5" thickBot="1">
      <c r="A3208" s="423">
        <v>291910</v>
      </c>
      <c r="B3208" s="422" t="s">
        <v>3546</v>
      </c>
    </row>
    <row r="3209" spans="1:2" ht="16.5" thickBot="1">
      <c r="A3209" s="423">
        <v>291911</v>
      </c>
      <c r="B3209" s="424" t="s">
        <v>3547</v>
      </c>
    </row>
    <row r="3210" spans="1:2" ht="16.5" thickBot="1">
      <c r="A3210" s="423">
        <v>291919</v>
      </c>
      <c r="B3210" s="424" t="s">
        <v>3546</v>
      </c>
    </row>
    <row r="3211" spans="1:2" ht="32.25" thickBot="1">
      <c r="A3211" s="423">
        <v>300000</v>
      </c>
      <c r="B3211" s="421" t="s">
        <v>3548</v>
      </c>
    </row>
    <row r="3212" spans="1:2" ht="16.5" thickBot="1">
      <c r="A3212" s="423">
        <v>310000</v>
      </c>
      <c r="B3212" s="421" t="s">
        <v>3549</v>
      </c>
    </row>
    <row r="3213" spans="1:2" ht="16.5" thickBot="1">
      <c r="A3213" s="423">
        <v>311000</v>
      </c>
      <c r="B3213" s="421" t="s">
        <v>3549</v>
      </c>
    </row>
    <row r="3214" spans="1:2" ht="16.5" thickBot="1">
      <c r="A3214" s="423">
        <v>311100</v>
      </c>
      <c r="B3214" s="421" t="s">
        <v>3550</v>
      </c>
    </row>
    <row r="3215" spans="1:2" ht="16.5" thickBot="1">
      <c r="A3215" s="423">
        <v>311110</v>
      </c>
      <c r="B3215" s="422" t="s">
        <v>943</v>
      </c>
    </row>
    <row r="3216" spans="1:2" ht="16.5" thickBot="1">
      <c r="A3216" s="423">
        <v>311111</v>
      </c>
      <c r="B3216" s="424" t="s">
        <v>1162</v>
      </c>
    </row>
    <row r="3217" spans="1:2" ht="16.5" thickBot="1">
      <c r="A3217" s="423">
        <v>311112</v>
      </c>
      <c r="B3217" s="424" t="s">
        <v>2457</v>
      </c>
    </row>
    <row r="3218" spans="1:2" ht="16.5" thickBot="1">
      <c r="A3218" s="423">
        <v>311113</v>
      </c>
      <c r="B3218" s="424" t="s">
        <v>1164</v>
      </c>
    </row>
    <row r="3219" spans="1:2" ht="16.5" thickBot="1">
      <c r="A3219" s="423">
        <v>311120</v>
      </c>
      <c r="B3219" s="422" t="s">
        <v>1165</v>
      </c>
    </row>
    <row r="3220" spans="1:2" ht="16.5" thickBot="1">
      <c r="A3220" s="423">
        <v>311121</v>
      </c>
      <c r="B3220" s="424" t="s">
        <v>1165</v>
      </c>
    </row>
    <row r="3221" spans="1:2" ht="16.5" thickBot="1">
      <c r="A3221" s="423">
        <v>311130</v>
      </c>
      <c r="B3221" s="422" t="s">
        <v>1136</v>
      </c>
    </row>
    <row r="3222" spans="1:2" ht="16.5" thickBot="1">
      <c r="A3222" s="423">
        <v>311131</v>
      </c>
      <c r="B3222" s="424" t="s">
        <v>3551</v>
      </c>
    </row>
    <row r="3223" spans="1:2" ht="16.5" thickBot="1">
      <c r="A3223" s="423">
        <v>311140</v>
      </c>
      <c r="B3223" s="422" t="s">
        <v>3552</v>
      </c>
    </row>
    <row r="3224" spans="1:2" ht="16.5" thickBot="1">
      <c r="A3224" s="423">
        <v>311141</v>
      </c>
      <c r="B3224" s="424" t="s">
        <v>3552</v>
      </c>
    </row>
    <row r="3225" spans="1:2" ht="16.5" thickBot="1">
      <c r="A3225" s="423">
        <v>311150</v>
      </c>
      <c r="B3225" s="422" t="s">
        <v>2661</v>
      </c>
    </row>
    <row r="3226" spans="1:2" ht="16.5" thickBot="1">
      <c r="A3226" s="423">
        <v>311151</v>
      </c>
      <c r="B3226" s="424" t="s">
        <v>2661</v>
      </c>
    </row>
    <row r="3227" spans="1:2" ht="16.5" thickBot="1">
      <c r="A3227" s="423">
        <v>311160</v>
      </c>
      <c r="B3227" s="422" t="s">
        <v>1134</v>
      </c>
    </row>
    <row r="3228" spans="1:2" ht="16.5" thickBot="1">
      <c r="A3228" s="423">
        <v>311161</v>
      </c>
      <c r="B3228" s="424" t="s">
        <v>1134</v>
      </c>
    </row>
    <row r="3229" spans="1:2" ht="16.5" thickBot="1">
      <c r="A3229" s="423">
        <v>311200</v>
      </c>
      <c r="B3229" s="421" t="s">
        <v>3553</v>
      </c>
    </row>
    <row r="3230" spans="1:2" ht="16.5" thickBot="1">
      <c r="A3230" s="423">
        <v>311210</v>
      </c>
      <c r="B3230" s="422" t="s">
        <v>3554</v>
      </c>
    </row>
    <row r="3231" spans="1:2" ht="16.5" thickBot="1">
      <c r="A3231" s="423">
        <v>311211</v>
      </c>
      <c r="B3231" s="424" t="s">
        <v>3554</v>
      </c>
    </row>
    <row r="3232" spans="1:2" ht="16.5" thickBot="1">
      <c r="A3232" s="423">
        <v>311220</v>
      </c>
      <c r="B3232" s="422" t="s">
        <v>3555</v>
      </c>
    </row>
    <row r="3233" spans="1:2" ht="16.5" thickBot="1">
      <c r="A3233" s="423">
        <v>311221</v>
      </c>
      <c r="B3233" s="424" t="s">
        <v>3555</v>
      </c>
    </row>
    <row r="3234" spans="1:2" ht="16.5" thickBot="1">
      <c r="A3234" s="423">
        <v>311230</v>
      </c>
      <c r="B3234" s="422" t="s">
        <v>959</v>
      </c>
    </row>
    <row r="3235" spans="1:2" ht="16.5" thickBot="1">
      <c r="A3235" s="423">
        <v>311231</v>
      </c>
      <c r="B3235" s="424" t="s">
        <v>959</v>
      </c>
    </row>
    <row r="3236" spans="1:2" ht="16.5" thickBot="1">
      <c r="A3236" s="423">
        <v>311240</v>
      </c>
      <c r="B3236" s="422" t="s">
        <v>960</v>
      </c>
    </row>
    <row r="3237" spans="1:2" ht="16.5" thickBot="1">
      <c r="A3237" s="423">
        <v>311241</v>
      </c>
      <c r="B3237" s="424" t="s">
        <v>960</v>
      </c>
    </row>
    <row r="3238" spans="1:2" ht="16.5" thickBot="1">
      <c r="A3238" s="423">
        <v>311250</v>
      </c>
      <c r="B3238" s="422" t="s">
        <v>1135</v>
      </c>
    </row>
    <row r="3239" spans="1:2" ht="16.5" thickBot="1">
      <c r="A3239" s="423">
        <v>311251</v>
      </c>
      <c r="B3239" s="424" t="s">
        <v>1135</v>
      </c>
    </row>
    <row r="3240" spans="1:2" ht="16.5" thickBot="1">
      <c r="A3240" s="423">
        <v>311260</v>
      </c>
      <c r="B3240" s="422" t="s">
        <v>2889</v>
      </c>
    </row>
    <row r="3241" spans="1:2" ht="16.5" thickBot="1">
      <c r="A3241" s="423">
        <v>311261</v>
      </c>
      <c r="B3241" s="424" t="s">
        <v>2889</v>
      </c>
    </row>
    <row r="3242" spans="1:2" ht="16.5" thickBot="1">
      <c r="A3242" s="423">
        <v>311270</v>
      </c>
      <c r="B3242" s="422" t="s">
        <v>2880</v>
      </c>
    </row>
    <row r="3243" spans="1:2" ht="16.5" thickBot="1">
      <c r="A3243" s="423">
        <v>311271</v>
      </c>
      <c r="B3243" s="424" t="s">
        <v>2880</v>
      </c>
    </row>
    <row r="3244" spans="1:2" ht="16.5" thickBot="1">
      <c r="A3244" s="423">
        <v>311280</v>
      </c>
      <c r="B3244" s="422" t="s">
        <v>2921</v>
      </c>
    </row>
    <row r="3245" spans="1:2" ht="16.5" thickBot="1">
      <c r="A3245" s="423">
        <v>311281</v>
      </c>
      <c r="B3245" s="424" t="s">
        <v>2921</v>
      </c>
    </row>
    <row r="3246" spans="1:2" ht="32.25" thickBot="1">
      <c r="A3246" s="423">
        <v>311300</v>
      </c>
      <c r="B3246" s="421" t="s">
        <v>3556</v>
      </c>
    </row>
    <row r="3247" spans="1:2" ht="32.25" thickBot="1">
      <c r="A3247" s="423">
        <v>311310</v>
      </c>
      <c r="B3247" s="422" t="s">
        <v>3556</v>
      </c>
    </row>
    <row r="3248" spans="1:2" ht="32.25" thickBot="1">
      <c r="A3248" s="423">
        <v>311311</v>
      </c>
      <c r="B3248" s="424" t="s">
        <v>3556</v>
      </c>
    </row>
    <row r="3249" spans="1:2" ht="16.5" thickBot="1">
      <c r="A3249" s="423">
        <v>311400</v>
      </c>
      <c r="B3249" s="421" t="s">
        <v>3557</v>
      </c>
    </row>
    <row r="3250" spans="1:2" ht="16.5" thickBot="1">
      <c r="A3250" s="423">
        <v>311410</v>
      </c>
      <c r="B3250" s="422" t="s">
        <v>3557</v>
      </c>
    </row>
    <row r="3251" spans="1:2" ht="16.5" thickBot="1">
      <c r="A3251" s="423">
        <v>311411</v>
      </c>
      <c r="B3251" s="424" t="s">
        <v>3558</v>
      </c>
    </row>
    <row r="3252" spans="1:2" ht="32.25" thickBot="1">
      <c r="A3252" s="423">
        <v>311412</v>
      </c>
      <c r="B3252" s="424" t="s">
        <v>3559</v>
      </c>
    </row>
    <row r="3253" spans="1:2" ht="16.5" thickBot="1">
      <c r="A3253" s="423">
        <v>311419</v>
      </c>
      <c r="B3253" s="424" t="s">
        <v>3560</v>
      </c>
    </row>
    <row r="3254" spans="1:2" ht="16.5" thickBot="1">
      <c r="A3254" s="423">
        <v>311500</v>
      </c>
      <c r="B3254" s="421" t="s">
        <v>3561</v>
      </c>
    </row>
    <row r="3255" spans="1:2" ht="16.5" thickBot="1">
      <c r="A3255" s="423">
        <v>311510</v>
      </c>
      <c r="B3255" s="422" t="s">
        <v>3561</v>
      </c>
    </row>
    <row r="3256" spans="1:2" ht="16.5" thickBot="1">
      <c r="A3256" s="423">
        <v>311511</v>
      </c>
      <c r="B3256" s="424" t="s">
        <v>3562</v>
      </c>
    </row>
    <row r="3257" spans="1:2" ht="16.5" thickBot="1">
      <c r="A3257" s="423">
        <v>311512</v>
      </c>
      <c r="B3257" s="424" t="s">
        <v>3563</v>
      </c>
    </row>
    <row r="3258" spans="1:2" ht="16.5" thickBot="1">
      <c r="A3258" s="423">
        <v>311513</v>
      </c>
      <c r="B3258" s="424" t="s">
        <v>3564</v>
      </c>
    </row>
    <row r="3259" spans="1:2" ht="16.5" thickBot="1">
      <c r="A3259" s="423">
        <v>311519</v>
      </c>
      <c r="B3259" s="424" t="s">
        <v>3565</v>
      </c>
    </row>
    <row r="3260" spans="1:2" ht="32.25" thickBot="1">
      <c r="A3260" s="423">
        <v>311600</v>
      </c>
      <c r="B3260" s="421" t="s">
        <v>3566</v>
      </c>
    </row>
    <row r="3261" spans="1:2" ht="32.25" thickBot="1">
      <c r="A3261" s="423">
        <v>311610</v>
      </c>
      <c r="B3261" s="422" t="s">
        <v>3567</v>
      </c>
    </row>
    <row r="3262" spans="1:2" ht="32.25" thickBot="1">
      <c r="A3262" s="423">
        <v>311611</v>
      </c>
      <c r="B3262" s="424" t="s">
        <v>3568</v>
      </c>
    </row>
    <row r="3263" spans="1:2" ht="32.25" thickBot="1">
      <c r="A3263" s="423">
        <v>311612</v>
      </c>
      <c r="B3263" s="424" t="s">
        <v>3569</v>
      </c>
    </row>
    <row r="3264" spans="1:2" ht="16.5" thickBot="1">
      <c r="A3264" s="423">
        <v>311700</v>
      </c>
      <c r="B3264" s="421" t="s">
        <v>3570</v>
      </c>
    </row>
    <row r="3265" spans="1:2" ht="16.5" thickBot="1">
      <c r="A3265" s="423">
        <v>311710</v>
      </c>
      <c r="B3265" s="422" t="s">
        <v>3570</v>
      </c>
    </row>
    <row r="3266" spans="1:2" ht="16.5" thickBot="1">
      <c r="A3266" s="423">
        <v>311711</v>
      </c>
      <c r="B3266" s="424" t="s">
        <v>3571</v>
      </c>
    </row>
    <row r="3267" spans="1:2" ht="16.5" thickBot="1">
      <c r="A3267" s="423">
        <v>311712</v>
      </c>
      <c r="B3267" s="424" t="s">
        <v>3572</v>
      </c>
    </row>
    <row r="3268" spans="1:2" ht="16.5" thickBot="1">
      <c r="A3268" s="423">
        <v>311713</v>
      </c>
      <c r="B3268" s="424" t="s">
        <v>3573</v>
      </c>
    </row>
    <row r="3269" spans="1:2" ht="16.5" thickBot="1">
      <c r="A3269" s="423">
        <v>311900</v>
      </c>
      <c r="B3269" s="421" t="s">
        <v>3574</v>
      </c>
    </row>
    <row r="3270" spans="1:2" ht="16.5" thickBot="1">
      <c r="A3270" s="423">
        <v>311910</v>
      </c>
      <c r="B3270" s="422" t="s">
        <v>3574</v>
      </c>
    </row>
    <row r="3271" spans="1:2" ht="16.5" thickBot="1">
      <c r="A3271" s="423">
        <v>311911</v>
      </c>
      <c r="B3271" s="424" t="s">
        <v>3574</v>
      </c>
    </row>
    <row r="3272" spans="1:2" ht="16.5" thickBot="1">
      <c r="A3272" s="423">
        <v>320000</v>
      </c>
      <c r="B3272" s="421" t="s">
        <v>3575</v>
      </c>
    </row>
    <row r="3273" spans="1:2" ht="16.5" thickBot="1">
      <c r="A3273" s="423">
        <v>321000</v>
      </c>
      <c r="B3273" s="421" t="s">
        <v>3575</v>
      </c>
    </row>
    <row r="3274" spans="1:2" ht="16.5" thickBot="1">
      <c r="A3274" s="423">
        <v>321100</v>
      </c>
      <c r="B3274" s="421" t="s">
        <v>3576</v>
      </c>
    </row>
    <row r="3275" spans="1:2" ht="16.5" thickBot="1">
      <c r="A3275" s="423">
        <v>321110</v>
      </c>
      <c r="B3275" s="422" t="s">
        <v>3577</v>
      </c>
    </row>
    <row r="3276" spans="1:2" ht="16.5" thickBot="1">
      <c r="A3276" s="423">
        <v>321111</v>
      </c>
      <c r="B3276" s="424" t="s">
        <v>3577</v>
      </c>
    </row>
    <row r="3277" spans="1:2" ht="16.5" thickBot="1">
      <c r="A3277" s="423">
        <v>321120</v>
      </c>
      <c r="B3277" s="422" t="s">
        <v>3578</v>
      </c>
    </row>
    <row r="3278" spans="1:2" ht="16.5" thickBot="1">
      <c r="A3278" s="423">
        <v>321121</v>
      </c>
      <c r="B3278" s="424" t="s">
        <v>3579</v>
      </c>
    </row>
    <row r="3279" spans="1:2" ht="16.5" thickBot="1">
      <c r="A3279" s="423">
        <v>321122</v>
      </c>
      <c r="B3279" s="424" t="s">
        <v>3580</v>
      </c>
    </row>
    <row r="3280" spans="1:2" ht="16.5" thickBot="1">
      <c r="A3280" s="423">
        <v>321200</v>
      </c>
      <c r="B3280" s="421" t="s">
        <v>3581</v>
      </c>
    </row>
    <row r="3281" spans="1:2" ht="16.5" thickBot="1">
      <c r="A3281" s="423">
        <v>321210</v>
      </c>
      <c r="B3281" s="422" t="s">
        <v>3581</v>
      </c>
    </row>
    <row r="3282" spans="1:2" ht="16.5" thickBot="1">
      <c r="A3282" s="423">
        <v>321211</v>
      </c>
      <c r="B3282" s="424" t="s">
        <v>3581</v>
      </c>
    </row>
    <row r="3283" spans="1:2" ht="32.25" thickBot="1">
      <c r="A3283" s="423">
        <v>321300</v>
      </c>
      <c r="B3283" s="421" t="s">
        <v>3582</v>
      </c>
    </row>
    <row r="3284" spans="1:2" ht="32.25" thickBot="1">
      <c r="A3284" s="423">
        <v>321310</v>
      </c>
      <c r="B3284" s="422" t="s">
        <v>3582</v>
      </c>
    </row>
    <row r="3285" spans="1:2" ht="16.5" thickBot="1">
      <c r="A3285" s="423">
        <v>321311</v>
      </c>
      <c r="B3285" s="424" t="s">
        <v>3583</v>
      </c>
    </row>
    <row r="3286" spans="1:2" ht="16.5" thickBot="1">
      <c r="A3286" s="423">
        <v>321312</v>
      </c>
      <c r="B3286" s="424" t="s">
        <v>3584</v>
      </c>
    </row>
    <row r="3287" spans="1:2" ht="16.5" thickBot="1">
      <c r="A3287" s="423">
        <v>330000</v>
      </c>
      <c r="B3287" s="421" t="s">
        <v>3585</v>
      </c>
    </row>
    <row r="3288" spans="1:2" ht="16.5" thickBot="1">
      <c r="A3288" s="423">
        <v>331000</v>
      </c>
      <c r="B3288" s="421" t="s">
        <v>3585</v>
      </c>
    </row>
    <row r="3289" spans="1:2" ht="16.5" thickBot="1">
      <c r="A3289" s="423">
        <v>331100</v>
      </c>
      <c r="B3289" s="421" t="s">
        <v>3586</v>
      </c>
    </row>
    <row r="3290" spans="1:2" ht="32.25" thickBot="1">
      <c r="A3290" s="423">
        <v>331110</v>
      </c>
      <c r="B3290" s="422" t="s">
        <v>2372</v>
      </c>
    </row>
    <row r="3291" spans="1:2" ht="16.5" thickBot="1">
      <c r="A3291" s="423">
        <v>331111</v>
      </c>
      <c r="B3291" s="424" t="s">
        <v>2372</v>
      </c>
    </row>
    <row r="3292" spans="1:2" ht="32.25" thickBot="1">
      <c r="A3292" s="423">
        <v>331120</v>
      </c>
      <c r="B3292" s="422" t="s">
        <v>3587</v>
      </c>
    </row>
    <row r="3293" spans="1:2" ht="32.25" thickBot="1">
      <c r="A3293" s="423">
        <v>331121</v>
      </c>
      <c r="B3293" s="424" t="s">
        <v>3587</v>
      </c>
    </row>
    <row r="3294" spans="1:2" ht="16.5" thickBot="1">
      <c r="A3294" s="423">
        <v>331130</v>
      </c>
      <c r="B3294" s="422" t="s">
        <v>3588</v>
      </c>
    </row>
    <row r="3295" spans="1:2" ht="16.5" thickBot="1">
      <c r="A3295" s="423">
        <v>331131</v>
      </c>
      <c r="B3295" s="424" t="s">
        <v>3588</v>
      </c>
    </row>
    <row r="3296" spans="1:2" ht="16.5" thickBot="1">
      <c r="A3296" s="423">
        <v>331140</v>
      </c>
      <c r="B3296" s="422" t="s">
        <v>3589</v>
      </c>
    </row>
    <row r="3297" spans="1:2" ht="16.5" thickBot="1">
      <c r="A3297" s="423">
        <v>331141</v>
      </c>
      <c r="B3297" s="424" t="s">
        <v>3589</v>
      </c>
    </row>
    <row r="3298" spans="1:2" ht="16.5" thickBot="1">
      <c r="A3298" s="423">
        <v>331150</v>
      </c>
      <c r="B3298" s="422" t="s">
        <v>3590</v>
      </c>
    </row>
    <row r="3299" spans="1:2" ht="16.5" thickBot="1">
      <c r="A3299" s="423">
        <v>331151</v>
      </c>
      <c r="B3299" s="424" t="s">
        <v>3590</v>
      </c>
    </row>
    <row r="3300" spans="1:2" ht="16.5" thickBot="1">
      <c r="A3300" s="423">
        <v>331160</v>
      </c>
      <c r="B3300" s="422" t="s">
        <v>3591</v>
      </c>
    </row>
    <row r="3301" spans="1:2" ht="16.5" thickBot="1">
      <c r="A3301" s="423">
        <v>331161</v>
      </c>
      <c r="B3301" s="424" t="s">
        <v>3592</v>
      </c>
    </row>
    <row r="3302" spans="1:2" ht="32.25" thickBot="1">
      <c r="A3302" s="423">
        <v>331170</v>
      </c>
      <c r="B3302" s="422" t="s">
        <v>3593</v>
      </c>
    </row>
    <row r="3303" spans="1:2" ht="32.25" thickBot="1">
      <c r="A3303" s="423">
        <v>331171</v>
      </c>
      <c r="B3303" s="424" t="s">
        <v>3593</v>
      </c>
    </row>
    <row r="3304" spans="1:2" ht="16.5" thickBot="1">
      <c r="A3304" s="423">
        <v>331180</v>
      </c>
      <c r="B3304" s="422" t="s">
        <v>3594</v>
      </c>
    </row>
    <row r="3305" spans="1:2" ht="16.5" thickBot="1">
      <c r="A3305" s="423">
        <v>331181</v>
      </c>
      <c r="B3305" s="424" t="s">
        <v>3594</v>
      </c>
    </row>
    <row r="3306" spans="1:2" ht="16.5" thickBot="1">
      <c r="A3306" s="423">
        <v>340000</v>
      </c>
      <c r="B3306" s="421" t="s">
        <v>3595</v>
      </c>
    </row>
    <row r="3307" spans="1:2" ht="16.5" thickBot="1">
      <c r="A3307" s="423">
        <v>341000</v>
      </c>
      <c r="B3307" s="421" t="s">
        <v>3595</v>
      </c>
    </row>
    <row r="3308" spans="1:2" ht="16.5" thickBot="1">
      <c r="A3308" s="423">
        <v>341100</v>
      </c>
      <c r="B3308" s="421" t="s">
        <v>3596</v>
      </c>
    </row>
    <row r="3309" spans="1:2" ht="16.5" thickBot="1">
      <c r="A3309" s="423">
        <v>341110</v>
      </c>
      <c r="B3309" s="422" t="s">
        <v>3597</v>
      </c>
    </row>
    <row r="3310" spans="1:2" ht="16.5" thickBot="1">
      <c r="A3310" s="423">
        <v>341111</v>
      </c>
      <c r="B3310" s="424" t="s">
        <v>3597</v>
      </c>
    </row>
    <row r="3311" spans="1:2" ht="16.5" thickBot="1">
      <c r="A3311" s="423">
        <v>341120</v>
      </c>
      <c r="B3311" s="422" t="s">
        <v>3598</v>
      </c>
    </row>
    <row r="3312" spans="1:2" ht="16.5" thickBot="1">
      <c r="A3312" s="423">
        <v>341121</v>
      </c>
      <c r="B3312" s="424" t="s">
        <v>3599</v>
      </c>
    </row>
    <row r="3313" spans="1:2" ht="16.5" thickBot="1">
      <c r="A3313" s="423">
        <v>341130</v>
      </c>
      <c r="B3313" s="422" t="s">
        <v>3600</v>
      </c>
    </row>
    <row r="3314" spans="1:2" ht="16.5" thickBot="1">
      <c r="A3314" s="423">
        <v>341131</v>
      </c>
      <c r="B3314" s="422" t="s">
        <v>3601</v>
      </c>
    </row>
    <row r="3315" spans="1:2" ht="16.5" thickBot="1">
      <c r="A3315" s="423">
        <v>341140</v>
      </c>
      <c r="B3315" s="422" t="s">
        <v>3602</v>
      </c>
    </row>
    <row r="3316" spans="1:2" ht="16.5" thickBot="1">
      <c r="A3316" s="423">
        <v>341141</v>
      </c>
      <c r="B3316" s="424" t="s">
        <v>3602</v>
      </c>
    </row>
    <row r="3317" spans="1:2" ht="16.5" thickBot="1">
      <c r="A3317" s="423">
        <v>341150</v>
      </c>
      <c r="B3317" s="422" t="s">
        <v>3603</v>
      </c>
    </row>
    <row r="3318" spans="1:2" ht="16.5" thickBot="1">
      <c r="A3318" s="423">
        <v>341151</v>
      </c>
      <c r="B3318" s="424" t="s">
        <v>3603</v>
      </c>
    </row>
    <row r="3319" spans="1:2" ht="16.5" thickBot="1">
      <c r="A3319" s="423">
        <v>341160</v>
      </c>
      <c r="B3319" s="422" t="s">
        <v>3604</v>
      </c>
    </row>
    <row r="3320" spans="1:2" ht="16.5" thickBot="1">
      <c r="A3320" s="423">
        <v>341161</v>
      </c>
      <c r="B3320" s="424" t="s">
        <v>3604</v>
      </c>
    </row>
    <row r="3321" spans="1:2" ht="16.5" thickBot="1">
      <c r="A3321" s="423">
        <v>341170</v>
      </c>
      <c r="B3321" s="422" t="s">
        <v>2813</v>
      </c>
    </row>
    <row r="3322" spans="1:2" ht="16.5" thickBot="1">
      <c r="A3322" s="423">
        <v>341171</v>
      </c>
      <c r="B3322" s="424" t="s">
        <v>3605</v>
      </c>
    </row>
    <row r="3323" spans="1:2" ht="16.5" thickBot="1">
      <c r="A3323" s="423">
        <v>341180</v>
      </c>
      <c r="B3323" s="422" t="s">
        <v>3606</v>
      </c>
    </row>
    <row r="3324" spans="1:2" ht="16.5" thickBot="1">
      <c r="A3324" s="423">
        <v>341181</v>
      </c>
      <c r="B3324" s="424" t="s">
        <v>3606</v>
      </c>
    </row>
    <row r="3325" spans="1:2" ht="16.5" thickBot="1">
      <c r="A3325" s="423">
        <v>350000</v>
      </c>
      <c r="B3325" s="421" t="s">
        <v>3607</v>
      </c>
    </row>
    <row r="3326" spans="1:2" ht="16.5" thickBot="1">
      <c r="A3326" s="423">
        <v>351000</v>
      </c>
      <c r="B3326" s="421" t="s">
        <v>3608</v>
      </c>
    </row>
    <row r="3327" spans="1:2" ht="16.5" thickBot="1">
      <c r="A3327" s="423">
        <v>351100</v>
      </c>
      <c r="B3327" s="421" t="s">
        <v>3609</v>
      </c>
    </row>
    <row r="3328" spans="1:2" ht="16.5" thickBot="1">
      <c r="A3328" s="423">
        <v>351110</v>
      </c>
      <c r="B3328" s="422" t="s">
        <v>3610</v>
      </c>
    </row>
    <row r="3329" spans="1:2" ht="16.5" thickBot="1">
      <c r="A3329" s="423">
        <v>351111</v>
      </c>
      <c r="B3329" s="424" t="s">
        <v>3610</v>
      </c>
    </row>
    <row r="3330" spans="1:2" ht="16.5" thickBot="1">
      <c r="A3330" s="423">
        <v>351120</v>
      </c>
      <c r="B3330" s="422" t="s">
        <v>3611</v>
      </c>
    </row>
    <row r="3331" spans="1:2" ht="16.5" thickBot="1">
      <c r="A3331" s="423">
        <v>351121</v>
      </c>
      <c r="B3331" s="424" t="s">
        <v>3612</v>
      </c>
    </row>
    <row r="3332" spans="1:2" ht="16.5" thickBot="1">
      <c r="A3332" s="423">
        <v>351122</v>
      </c>
      <c r="B3332" s="424" t="s">
        <v>3613</v>
      </c>
    </row>
    <row r="3333" spans="1:2" ht="16.5" thickBot="1">
      <c r="A3333" s="423">
        <v>351123</v>
      </c>
      <c r="B3333" s="424" t="s">
        <v>3614</v>
      </c>
    </row>
    <row r="3334" spans="1:2" ht="16.5" thickBot="1">
      <c r="A3334" s="423">
        <v>351130</v>
      </c>
      <c r="B3334" s="422" t="s">
        <v>3615</v>
      </c>
    </row>
    <row r="3335" spans="1:2" ht="16.5" thickBot="1">
      <c r="A3335" s="423">
        <v>351131</v>
      </c>
      <c r="B3335" s="424" t="s">
        <v>3615</v>
      </c>
    </row>
    <row r="3336" spans="1:2" ht="16.5" thickBot="1">
      <c r="A3336" s="423">
        <v>351140</v>
      </c>
      <c r="B3336" s="422" t="s">
        <v>3616</v>
      </c>
    </row>
    <row r="3337" spans="1:2" ht="16.5" thickBot="1">
      <c r="A3337" s="423">
        <v>351141</v>
      </c>
      <c r="B3337" s="424" t="s">
        <v>3616</v>
      </c>
    </row>
    <row r="3338" spans="1:2" ht="16.5" thickBot="1">
      <c r="A3338" s="423">
        <v>351150</v>
      </c>
      <c r="B3338" s="422" t="s">
        <v>3617</v>
      </c>
    </row>
    <row r="3339" spans="1:2" ht="16.5" thickBot="1">
      <c r="A3339" s="423">
        <v>351151</v>
      </c>
      <c r="B3339" s="424" t="s">
        <v>3617</v>
      </c>
    </row>
    <row r="3340" spans="1:2" ht="16.5" thickBot="1">
      <c r="A3340" s="423">
        <v>352000</v>
      </c>
      <c r="B3340" s="421" t="s">
        <v>3618</v>
      </c>
    </row>
    <row r="3341" spans="1:2" ht="16.5" thickBot="1">
      <c r="A3341" s="423">
        <v>352100</v>
      </c>
      <c r="B3341" s="421" t="s">
        <v>3619</v>
      </c>
    </row>
    <row r="3342" spans="1:2" ht="16.5" thickBot="1">
      <c r="A3342" s="423">
        <v>352110</v>
      </c>
      <c r="B3342" s="422" t="s">
        <v>3620</v>
      </c>
    </row>
    <row r="3343" spans="1:2" ht="16.5" thickBot="1">
      <c r="A3343" s="423">
        <v>352111</v>
      </c>
      <c r="B3343" s="424" t="s">
        <v>3620</v>
      </c>
    </row>
    <row r="3344" spans="1:2" ht="16.5" thickBot="1">
      <c r="A3344" s="423">
        <v>352120</v>
      </c>
      <c r="B3344" s="422" t="s">
        <v>3621</v>
      </c>
    </row>
    <row r="3345" spans="1:2" ht="16.5" thickBot="1">
      <c r="A3345" s="423">
        <v>352121</v>
      </c>
      <c r="B3345" s="424" t="s">
        <v>3622</v>
      </c>
    </row>
    <row r="3346" spans="1:2" ht="16.5" thickBot="1">
      <c r="A3346" s="423">
        <v>352122</v>
      </c>
      <c r="B3346" s="424" t="s">
        <v>3623</v>
      </c>
    </row>
    <row r="3347" spans="1:2" ht="16.5" thickBot="1">
      <c r="A3347" s="423">
        <v>352123</v>
      </c>
      <c r="B3347" s="424" t="s">
        <v>3624</v>
      </c>
    </row>
    <row r="3348" spans="1:2" ht="16.5" thickBot="1">
      <c r="A3348" s="423">
        <v>352130</v>
      </c>
      <c r="B3348" s="422" t="s">
        <v>3625</v>
      </c>
    </row>
    <row r="3349" spans="1:2" ht="16.5" thickBot="1">
      <c r="A3349" s="423">
        <v>352131</v>
      </c>
      <c r="B3349" s="424" t="s">
        <v>3625</v>
      </c>
    </row>
    <row r="3350" spans="1:2" ht="16.5" thickBot="1">
      <c r="A3350" s="423">
        <v>352140</v>
      </c>
      <c r="B3350" s="422" t="s">
        <v>3626</v>
      </c>
    </row>
    <row r="3351" spans="1:2" ht="16.5" thickBot="1">
      <c r="A3351" s="423">
        <v>352141</v>
      </c>
      <c r="B3351" s="424" t="s">
        <v>3626</v>
      </c>
    </row>
    <row r="3352" spans="1:2" ht="16.5" thickBot="1">
      <c r="A3352" s="423">
        <v>352150</v>
      </c>
      <c r="B3352" s="422" t="s">
        <v>3627</v>
      </c>
    </row>
    <row r="3353" spans="1:2" ht="16.5" thickBot="1">
      <c r="A3353" s="423">
        <v>352151</v>
      </c>
      <c r="B3353" s="424" t="s">
        <v>3627</v>
      </c>
    </row>
    <row r="3354" spans="1:2" ht="16.5" thickBot="1">
      <c r="A3354" s="423">
        <v>400000</v>
      </c>
      <c r="B3354" s="421" t="s">
        <v>3628</v>
      </c>
    </row>
    <row r="3355" spans="1:2" ht="16.5" thickBot="1">
      <c r="A3355" s="423">
        <v>410000</v>
      </c>
      <c r="B3355" s="421" t="s">
        <v>3629</v>
      </c>
    </row>
    <row r="3356" spans="1:2" ht="16.5" thickBot="1">
      <c r="A3356" s="423">
        <v>411000</v>
      </c>
      <c r="B3356" s="421" t="s">
        <v>3630</v>
      </c>
    </row>
    <row r="3357" spans="1:2" ht="16.5" thickBot="1">
      <c r="A3357" s="423">
        <v>411100</v>
      </c>
      <c r="B3357" s="421" t="s">
        <v>436</v>
      </c>
    </row>
    <row r="3358" spans="1:2" ht="16.5" thickBot="1">
      <c r="A3358" s="423">
        <v>411110</v>
      </c>
      <c r="B3358" s="422" t="s">
        <v>436</v>
      </c>
    </row>
    <row r="3359" spans="1:2" ht="16.5" thickBot="1">
      <c r="A3359" s="423">
        <v>411111</v>
      </c>
      <c r="B3359" s="424" t="s">
        <v>437</v>
      </c>
    </row>
    <row r="3360" spans="1:2" ht="16.5" thickBot="1">
      <c r="A3360" s="423">
        <v>411112</v>
      </c>
      <c r="B3360" s="424" t="s">
        <v>438</v>
      </c>
    </row>
    <row r="3361" spans="1:2" ht="16.5" thickBot="1">
      <c r="A3361" s="423">
        <v>411113</v>
      </c>
      <c r="B3361" s="424" t="s">
        <v>439</v>
      </c>
    </row>
    <row r="3362" spans="1:2" ht="16.5" thickBot="1">
      <c r="A3362" s="423">
        <v>411114</v>
      </c>
      <c r="B3362" s="424" t="s">
        <v>440</v>
      </c>
    </row>
    <row r="3363" spans="1:2" ht="16.5" thickBot="1">
      <c r="A3363" s="423">
        <v>411115</v>
      </c>
      <c r="B3363" s="424" t="s">
        <v>441</v>
      </c>
    </row>
    <row r="3364" spans="1:2" ht="16.5" thickBot="1">
      <c r="A3364" s="423">
        <v>411116</v>
      </c>
      <c r="B3364" s="424" t="s">
        <v>442</v>
      </c>
    </row>
    <row r="3365" spans="1:2" ht="32.25" thickBot="1">
      <c r="A3365" s="423">
        <v>411117</v>
      </c>
      <c r="B3365" s="424" t="s">
        <v>443</v>
      </c>
    </row>
    <row r="3366" spans="1:2" ht="48" thickBot="1">
      <c r="A3366" s="423">
        <v>411118</v>
      </c>
      <c r="B3366" s="424" t="s">
        <v>444</v>
      </c>
    </row>
    <row r="3367" spans="1:2" ht="16.5" thickBot="1">
      <c r="A3367" s="423">
        <v>411119</v>
      </c>
      <c r="B3367" s="424" t="s">
        <v>445</v>
      </c>
    </row>
    <row r="3368" spans="1:2" ht="16.5" thickBot="1">
      <c r="A3368" s="423">
        <v>411120</v>
      </c>
      <c r="B3368" s="422" t="s">
        <v>446</v>
      </c>
    </row>
    <row r="3369" spans="1:2" ht="16.5" thickBot="1">
      <c r="A3369" s="423">
        <v>411121</v>
      </c>
      <c r="B3369" s="424" t="s">
        <v>447</v>
      </c>
    </row>
    <row r="3370" spans="1:2" ht="16.5" thickBot="1">
      <c r="A3370" s="423">
        <v>411122</v>
      </c>
      <c r="B3370" s="424" t="s">
        <v>448</v>
      </c>
    </row>
    <row r="3371" spans="1:2" ht="16.5" thickBot="1">
      <c r="A3371" s="423">
        <v>411130</v>
      </c>
      <c r="B3371" s="422" t="s">
        <v>449</v>
      </c>
    </row>
    <row r="3372" spans="1:2" ht="16.5" thickBot="1">
      <c r="A3372" s="423">
        <v>411131</v>
      </c>
      <c r="B3372" s="424" t="s">
        <v>449</v>
      </c>
    </row>
    <row r="3373" spans="1:2" ht="16.5" thickBot="1">
      <c r="A3373" s="423">
        <v>411140</v>
      </c>
      <c r="B3373" s="422" t="s">
        <v>450</v>
      </c>
    </row>
    <row r="3374" spans="1:2" ht="16.5" thickBot="1">
      <c r="A3374" s="423">
        <v>411141</v>
      </c>
      <c r="B3374" s="424" t="s">
        <v>450</v>
      </c>
    </row>
    <row r="3375" spans="1:2" ht="16.5" thickBot="1">
      <c r="A3375" s="423">
        <v>411150</v>
      </c>
      <c r="B3375" s="422" t="s">
        <v>451</v>
      </c>
    </row>
    <row r="3376" spans="1:2" ht="16.5" thickBot="1">
      <c r="A3376" s="423">
        <v>411151</v>
      </c>
      <c r="B3376" s="424" t="s">
        <v>452</v>
      </c>
    </row>
    <row r="3377" spans="1:2" ht="16.5" thickBot="1">
      <c r="A3377" s="423">
        <v>411159</v>
      </c>
      <c r="B3377" s="424" t="s">
        <v>453</v>
      </c>
    </row>
    <row r="3378" spans="1:2" ht="16.5" thickBot="1">
      <c r="A3378" s="423">
        <v>411190</v>
      </c>
      <c r="B3378" s="422" t="s">
        <v>454</v>
      </c>
    </row>
    <row r="3379" spans="1:2" ht="16.5" thickBot="1">
      <c r="A3379" s="423">
        <v>411191</v>
      </c>
      <c r="B3379" s="424" t="s">
        <v>454</v>
      </c>
    </row>
    <row r="3380" spans="1:2" ht="16.5" thickBot="1">
      <c r="A3380" s="423">
        <v>412000</v>
      </c>
      <c r="B3380" s="421" t="s">
        <v>3631</v>
      </c>
    </row>
    <row r="3381" spans="1:2" ht="16.5" thickBot="1">
      <c r="A3381" s="423">
        <v>412100</v>
      </c>
      <c r="B3381" s="421" t="s">
        <v>455</v>
      </c>
    </row>
    <row r="3382" spans="1:2" ht="16.5" thickBot="1">
      <c r="A3382" s="423">
        <v>412110</v>
      </c>
      <c r="B3382" s="422" t="s">
        <v>455</v>
      </c>
    </row>
    <row r="3383" spans="1:2" ht="16.5" thickBot="1">
      <c r="A3383" s="423">
        <v>412111</v>
      </c>
      <c r="B3383" s="424" t="s">
        <v>455</v>
      </c>
    </row>
    <row r="3384" spans="1:2" ht="16.5" thickBot="1">
      <c r="A3384" s="423">
        <v>412112</v>
      </c>
      <c r="B3384" s="424" t="s">
        <v>456</v>
      </c>
    </row>
    <row r="3385" spans="1:2" ht="32.25" thickBot="1">
      <c r="A3385" s="423">
        <v>412113</v>
      </c>
      <c r="B3385" s="424" t="s">
        <v>457</v>
      </c>
    </row>
    <row r="3386" spans="1:2" ht="16.5" thickBot="1">
      <c r="A3386" s="423">
        <v>412200</v>
      </c>
      <c r="B3386" s="421" t="s">
        <v>458</v>
      </c>
    </row>
    <row r="3387" spans="1:2" ht="16.5" thickBot="1">
      <c r="A3387" s="423">
        <v>412210</v>
      </c>
      <c r="B3387" s="422" t="s">
        <v>458</v>
      </c>
    </row>
    <row r="3388" spans="1:2" ht="16.5" thickBot="1">
      <c r="A3388" s="423">
        <v>412211</v>
      </c>
      <c r="B3388" s="424" t="s">
        <v>458</v>
      </c>
    </row>
    <row r="3389" spans="1:2" ht="16.5" thickBot="1">
      <c r="A3389" s="423">
        <v>412221</v>
      </c>
      <c r="B3389" s="424" t="s">
        <v>459</v>
      </c>
    </row>
    <row r="3390" spans="1:2" ht="16.5" thickBot="1">
      <c r="A3390" s="423">
        <v>412300</v>
      </c>
      <c r="B3390" s="421" t="s">
        <v>460</v>
      </c>
    </row>
    <row r="3391" spans="1:2" ht="16.5" thickBot="1">
      <c r="A3391" s="423">
        <v>412310</v>
      </c>
      <c r="B3391" s="422" t="s">
        <v>460</v>
      </c>
    </row>
    <row r="3392" spans="1:2" ht="16.5" thickBot="1">
      <c r="A3392" s="423">
        <v>412311</v>
      </c>
      <c r="B3392" s="424" t="s">
        <v>460</v>
      </c>
    </row>
    <row r="3393" spans="1:2" ht="16.5" thickBot="1">
      <c r="A3393" s="423">
        <v>413000</v>
      </c>
      <c r="B3393" s="421" t="s">
        <v>3632</v>
      </c>
    </row>
    <row r="3394" spans="1:2" ht="16.5" thickBot="1">
      <c r="A3394" s="423">
        <v>413100</v>
      </c>
      <c r="B3394" s="421" t="s">
        <v>1114</v>
      </c>
    </row>
    <row r="3395" spans="1:2" ht="16.5" thickBot="1">
      <c r="A3395" s="423">
        <v>413110</v>
      </c>
      <c r="B3395" s="422" t="s">
        <v>1114</v>
      </c>
    </row>
    <row r="3396" spans="1:2" ht="16.5" thickBot="1">
      <c r="A3396" s="423">
        <v>413111</v>
      </c>
      <c r="B3396" s="424" t="s">
        <v>461</v>
      </c>
    </row>
    <row r="3397" spans="1:2" ht="16.5" thickBot="1">
      <c r="A3397" s="423">
        <v>413112</v>
      </c>
      <c r="B3397" s="424" t="s">
        <v>462</v>
      </c>
    </row>
    <row r="3398" spans="1:2" ht="16.5" thickBot="1">
      <c r="A3398" s="423">
        <v>413119</v>
      </c>
      <c r="B3398" s="424" t="s">
        <v>463</v>
      </c>
    </row>
    <row r="3399" spans="1:2" ht="16.5" thickBot="1">
      <c r="A3399" s="423">
        <v>413120</v>
      </c>
      <c r="B3399" s="422" t="s">
        <v>464</v>
      </c>
    </row>
    <row r="3400" spans="1:2" ht="16.5" thickBot="1">
      <c r="A3400" s="423">
        <v>413121</v>
      </c>
      <c r="B3400" s="424" t="s">
        <v>464</v>
      </c>
    </row>
    <row r="3401" spans="1:2" ht="16.5" thickBot="1">
      <c r="A3401" s="423">
        <v>413130</v>
      </c>
      <c r="B3401" s="422" t="s">
        <v>465</v>
      </c>
    </row>
    <row r="3402" spans="1:2" ht="16.5" thickBot="1">
      <c r="A3402" s="423">
        <v>413131</v>
      </c>
      <c r="B3402" s="424" t="s">
        <v>466</v>
      </c>
    </row>
    <row r="3403" spans="1:2" ht="16.5" thickBot="1">
      <c r="A3403" s="423">
        <v>413139</v>
      </c>
      <c r="B3403" s="424" t="s">
        <v>467</v>
      </c>
    </row>
    <row r="3404" spans="1:2" ht="16.5" thickBot="1">
      <c r="A3404" s="423">
        <v>413140</v>
      </c>
      <c r="B3404" s="422" t="s">
        <v>468</v>
      </c>
    </row>
    <row r="3405" spans="1:2" ht="16.5" thickBot="1">
      <c r="A3405" s="423">
        <v>413141</v>
      </c>
      <c r="B3405" s="424" t="s">
        <v>469</v>
      </c>
    </row>
    <row r="3406" spans="1:2" ht="16.5" thickBot="1">
      <c r="A3406" s="423">
        <v>413142</v>
      </c>
      <c r="B3406" s="424" t="s">
        <v>470</v>
      </c>
    </row>
    <row r="3407" spans="1:2" ht="16.5" thickBot="1">
      <c r="A3407" s="423">
        <v>413150</v>
      </c>
      <c r="B3407" s="422" t="s">
        <v>471</v>
      </c>
    </row>
    <row r="3408" spans="1:2" ht="16.5" thickBot="1">
      <c r="A3408" s="423">
        <v>413151</v>
      </c>
      <c r="B3408" s="424" t="s">
        <v>471</v>
      </c>
    </row>
    <row r="3409" spans="1:2" ht="16.5" thickBot="1">
      <c r="A3409" s="423">
        <v>413160</v>
      </c>
      <c r="B3409" s="422" t="s">
        <v>472</v>
      </c>
    </row>
    <row r="3410" spans="1:2" ht="16.5" thickBot="1">
      <c r="A3410" s="423">
        <v>413161</v>
      </c>
      <c r="B3410" s="424" t="s">
        <v>472</v>
      </c>
    </row>
    <row r="3411" spans="1:2" ht="16.5" thickBot="1">
      <c r="A3411" s="423">
        <v>413170</v>
      </c>
      <c r="B3411" s="422" t="s">
        <v>473</v>
      </c>
    </row>
    <row r="3412" spans="1:2" ht="16.5" thickBot="1">
      <c r="A3412" s="423">
        <v>413171</v>
      </c>
      <c r="B3412" s="424" t="s">
        <v>473</v>
      </c>
    </row>
    <row r="3413" spans="1:2" ht="32.25" thickBot="1">
      <c r="A3413" s="423">
        <v>413180</v>
      </c>
      <c r="B3413" s="422" t="s">
        <v>474</v>
      </c>
    </row>
    <row r="3414" spans="1:2" ht="32.25" thickBot="1">
      <c r="A3414" s="423">
        <v>413181</v>
      </c>
      <c r="B3414" s="424" t="s">
        <v>474</v>
      </c>
    </row>
    <row r="3415" spans="1:2" ht="16.5" thickBot="1">
      <c r="A3415" s="423">
        <v>414000</v>
      </c>
      <c r="B3415" s="421" t="s">
        <v>3633</v>
      </c>
    </row>
    <row r="3416" spans="1:2" ht="16.5" thickBot="1">
      <c r="A3416" s="423">
        <v>414100</v>
      </c>
      <c r="B3416" s="421" t="s">
        <v>475</v>
      </c>
    </row>
    <row r="3417" spans="1:2" ht="16.5" thickBot="1">
      <c r="A3417" s="423">
        <v>414110</v>
      </c>
      <c r="B3417" s="422" t="s">
        <v>476</v>
      </c>
    </row>
    <row r="3418" spans="1:2" ht="16.5" thickBot="1">
      <c r="A3418" s="423">
        <v>414111</v>
      </c>
      <c r="B3418" s="424" t="s">
        <v>476</v>
      </c>
    </row>
    <row r="3419" spans="1:2" ht="16.5" thickBot="1">
      <c r="A3419" s="423">
        <v>414120</v>
      </c>
      <c r="B3419" s="422" t="s">
        <v>477</v>
      </c>
    </row>
    <row r="3420" spans="1:2" ht="16.5" thickBot="1">
      <c r="A3420" s="423">
        <v>414121</v>
      </c>
      <c r="B3420" s="424" t="s">
        <v>477</v>
      </c>
    </row>
    <row r="3421" spans="1:2" ht="16.5" thickBot="1">
      <c r="A3421" s="423">
        <v>414130</v>
      </c>
      <c r="B3421" s="422" t="s">
        <v>478</v>
      </c>
    </row>
    <row r="3422" spans="1:2" ht="16.5" thickBot="1">
      <c r="A3422" s="423">
        <v>414131</v>
      </c>
      <c r="B3422" s="424" t="s">
        <v>478</v>
      </c>
    </row>
    <row r="3423" spans="1:2" ht="16.5" thickBot="1">
      <c r="A3423" s="423">
        <v>414200</v>
      </c>
      <c r="B3423" s="421" t="s">
        <v>479</v>
      </c>
    </row>
    <row r="3424" spans="1:2" ht="16.5" thickBot="1">
      <c r="A3424" s="423">
        <v>414210</v>
      </c>
      <c r="B3424" s="422" t="s">
        <v>479</v>
      </c>
    </row>
    <row r="3425" spans="1:2" ht="16.5" thickBot="1">
      <c r="A3425" s="423">
        <v>414211</v>
      </c>
      <c r="B3425" s="424" t="s">
        <v>479</v>
      </c>
    </row>
    <row r="3426" spans="1:2" ht="16.5" thickBot="1">
      <c r="A3426" s="423">
        <v>414300</v>
      </c>
      <c r="B3426" s="421" t="s">
        <v>480</v>
      </c>
    </row>
    <row r="3427" spans="1:2" ht="16.5" thickBot="1">
      <c r="A3427" s="423">
        <v>414310</v>
      </c>
      <c r="B3427" s="422" t="s">
        <v>480</v>
      </c>
    </row>
    <row r="3428" spans="1:2" ht="16.5" thickBot="1">
      <c r="A3428" s="423">
        <v>414311</v>
      </c>
      <c r="B3428" s="424" t="s">
        <v>481</v>
      </c>
    </row>
    <row r="3429" spans="1:2" ht="16.5" thickBot="1">
      <c r="A3429" s="423">
        <v>414312</v>
      </c>
      <c r="B3429" s="424" t="s">
        <v>482</v>
      </c>
    </row>
    <row r="3430" spans="1:2" ht="16.5" thickBot="1">
      <c r="A3430" s="423">
        <v>414314</v>
      </c>
      <c r="B3430" s="424" t="s">
        <v>483</v>
      </c>
    </row>
    <row r="3431" spans="1:2" ht="32.25" thickBot="1">
      <c r="A3431" s="423">
        <v>414400</v>
      </c>
      <c r="B3431" s="421" t="s">
        <v>484</v>
      </c>
    </row>
    <row r="3432" spans="1:2" ht="32.25" thickBot="1">
      <c r="A3432" s="423">
        <v>414410</v>
      </c>
      <c r="B3432" s="422" t="s">
        <v>484</v>
      </c>
    </row>
    <row r="3433" spans="1:2" ht="16.5" thickBot="1">
      <c r="A3433" s="423">
        <v>414411</v>
      </c>
      <c r="B3433" s="424" t="s">
        <v>485</v>
      </c>
    </row>
    <row r="3434" spans="1:2" ht="16.5" thickBot="1">
      <c r="A3434" s="423">
        <v>414412</v>
      </c>
      <c r="B3434" s="424" t="s">
        <v>486</v>
      </c>
    </row>
    <row r="3435" spans="1:2" ht="16.5" thickBot="1">
      <c r="A3435" s="423">
        <v>414419</v>
      </c>
      <c r="B3435" s="424" t="s">
        <v>487</v>
      </c>
    </row>
    <row r="3436" spans="1:2" ht="16.5" thickBot="1">
      <c r="A3436" s="423">
        <v>415000</v>
      </c>
      <c r="B3436" s="421" t="s">
        <v>3634</v>
      </c>
    </row>
    <row r="3437" spans="1:2" ht="16.5" thickBot="1">
      <c r="A3437" s="423">
        <v>415100</v>
      </c>
      <c r="B3437" s="421" t="s">
        <v>1141</v>
      </c>
    </row>
    <row r="3438" spans="1:2" ht="16.5" thickBot="1">
      <c r="A3438" s="423">
        <v>415110</v>
      </c>
      <c r="B3438" s="422" t="s">
        <v>1141</v>
      </c>
    </row>
    <row r="3439" spans="1:2" ht="16.5" thickBot="1">
      <c r="A3439" s="423">
        <v>415111</v>
      </c>
      <c r="B3439" s="424" t="s">
        <v>488</v>
      </c>
    </row>
    <row r="3440" spans="1:2" ht="16.5" thickBot="1">
      <c r="A3440" s="423">
        <v>415112</v>
      </c>
      <c r="B3440" s="424" t="s">
        <v>489</v>
      </c>
    </row>
    <row r="3441" spans="1:2" ht="32.25" thickBot="1">
      <c r="A3441" s="423">
        <v>415113</v>
      </c>
      <c r="B3441" s="424" t="s">
        <v>490</v>
      </c>
    </row>
    <row r="3442" spans="1:2" ht="16.5" thickBot="1">
      <c r="A3442" s="423">
        <v>415114</v>
      </c>
      <c r="B3442" s="424" t="s">
        <v>491</v>
      </c>
    </row>
    <row r="3443" spans="1:2" ht="16.5" thickBot="1">
      <c r="A3443" s="423">
        <v>415119</v>
      </c>
      <c r="B3443" s="424" t="s">
        <v>492</v>
      </c>
    </row>
    <row r="3444" spans="1:2" ht="16.5" thickBot="1">
      <c r="A3444" s="423">
        <v>416000</v>
      </c>
      <c r="B3444" s="421" t="s">
        <v>3635</v>
      </c>
    </row>
    <row r="3445" spans="1:2" ht="16.5" thickBot="1">
      <c r="A3445" s="423">
        <v>416100</v>
      </c>
      <c r="B3445" s="421" t="s">
        <v>1142</v>
      </c>
    </row>
    <row r="3446" spans="1:2" ht="16.5" thickBot="1">
      <c r="A3446" s="423">
        <v>416110</v>
      </c>
      <c r="B3446" s="422" t="s">
        <v>493</v>
      </c>
    </row>
    <row r="3447" spans="1:2" ht="16.5" thickBot="1">
      <c r="A3447" s="423">
        <v>416111</v>
      </c>
      <c r="B3447" s="424" t="s">
        <v>494</v>
      </c>
    </row>
    <row r="3448" spans="1:2" ht="16.5" thickBot="1">
      <c r="A3448" s="423">
        <v>416112</v>
      </c>
      <c r="B3448" s="424" t="s">
        <v>495</v>
      </c>
    </row>
    <row r="3449" spans="1:2" ht="16.5" thickBot="1">
      <c r="A3449" s="423">
        <v>416119</v>
      </c>
      <c r="B3449" s="424" t="s">
        <v>496</v>
      </c>
    </row>
    <row r="3450" spans="1:2" ht="16.5" thickBot="1">
      <c r="A3450" s="423">
        <v>416120</v>
      </c>
      <c r="B3450" s="422" t="s">
        <v>497</v>
      </c>
    </row>
    <row r="3451" spans="1:2" ht="16.5" thickBot="1">
      <c r="A3451" s="423">
        <v>416121</v>
      </c>
      <c r="B3451" s="424" t="s">
        <v>498</v>
      </c>
    </row>
    <row r="3452" spans="1:2" ht="16.5" thickBot="1">
      <c r="A3452" s="423">
        <v>416130</v>
      </c>
      <c r="B3452" s="422" t="s">
        <v>499</v>
      </c>
    </row>
    <row r="3453" spans="1:2" ht="16.5" thickBot="1">
      <c r="A3453" s="423">
        <v>416131</v>
      </c>
      <c r="B3453" s="424" t="s">
        <v>500</v>
      </c>
    </row>
    <row r="3454" spans="1:2" ht="16.5" thickBot="1">
      <c r="A3454" s="423">
        <v>416132</v>
      </c>
      <c r="B3454" s="424" t="s">
        <v>501</v>
      </c>
    </row>
    <row r="3455" spans="1:2" ht="16.5" thickBot="1">
      <c r="A3455" s="423">
        <v>417000</v>
      </c>
      <c r="B3455" s="421" t="s">
        <v>3636</v>
      </c>
    </row>
    <row r="3456" spans="1:2" ht="16.5" thickBot="1">
      <c r="A3456" s="423">
        <v>417100</v>
      </c>
      <c r="B3456" s="421" t="s">
        <v>1143</v>
      </c>
    </row>
    <row r="3457" spans="1:2" ht="16.5" thickBot="1">
      <c r="A3457" s="423">
        <v>417110</v>
      </c>
      <c r="B3457" s="422" t="s">
        <v>1143</v>
      </c>
    </row>
    <row r="3458" spans="1:2" ht="16.5" thickBot="1">
      <c r="A3458" s="423">
        <v>417111</v>
      </c>
      <c r="B3458" s="424" t="s">
        <v>1143</v>
      </c>
    </row>
    <row r="3459" spans="1:2" ht="16.5" thickBot="1">
      <c r="A3459" s="423">
        <v>418000</v>
      </c>
      <c r="B3459" s="421" t="s">
        <v>3637</v>
      </c>
    </row>
    <row r="3460" spans="1:2" ht="16.5" thickBot="1">
      <c r="A3460" s="423">
        <v>418100</v>
      </c>
      <c r="B3460" s="421" t="s">
        <v>502</v>
      </c>
    </row>
    <row r="3461" spans="1:2" ht="16.5" thickBot="1">
      <c r="A3461" s="423">
        <v>418110</v>
      </c>
      <c r="B3461" s="422" t="s">
        <v>502</v>
      </c>
    </row>
    <row r="3462" spans="1:2" ht="16.5" thickBot="1">
      <c r="A3462" s="423">
        <v>418111</v>
      </c>
      <c r="B3462" s="424" t="s">
        <v>502</v>
      </c>
    </row>
    <row r="3463" spans="1:2" ht="16.5" thickBot="1">
      <c r="A3463" s="423">
        <v>420000</v>
      </c>
      <c r="B3463" s="421" t="s">
        <v>3638</v>
      </c>
    </row>
    <row r="3464" spans="1:2" ht="16.5" thickBot="1">
      <c r="A3464" s="423">
        <v>421000</v>
      </c>
      <c r="B3464" s="421" t="s">
        <v>3639</v>
      </c>
    </row>
    <row r="3465" spans="1:2" ht="16.5" thickBot="1">
      <c r="A3465" s="423">
        <v>421100</v>
      </c>
      <c r="B3465" s="421" t="s">
        <v>504</v>
      </c>
    </row>
    <row r="3466" spans="1:2" ht="16.5" thickBot="1">
      <c r="A3466" s="423">
        <v>421110</v>
      </c>
      <c r="B3466" s="422" t="s">
        <v>505</v>
      </c>
    </row>
    <row r="3467" spans="1:2" ht="16.5" thickBot="1">
      <c r="A3467" s="423">
        <v>421111</v>
      </c>
      <c r="B3467" s="424" t="s">
        <v>505</v>
      </c>
    </row>
    <row r="3468" spans="1:2" ht="16.5" thickBot="1">
      <c r="A3468" s="423">
        <v>421120</v>
      </c>
      <c r="B3468" s="422" t="s">
        <v>506</v>
      </c>
    </row>
    <row r="3469" spans="1:2" ht="16.5" thickBot="1">
      <c r="A3469" s="423">
        <v>421121</v>
      </c>
      <c r="B3469" s="424" t="s">
        <v>506</v>
      </c>
    </row>
    <row r="3470" spans="1:2" ht="16.5" thickBot="1">
      <c r="A3470" s="423">
        <v>421200</v>
      </c>
      <c r="B3470" s="421" t="s">
        <v>507</v>
      </c>
    </row>
    <row r="3471" spans="1:2" ht="16.5" thickBot="1">
      <c r="A3471" s="423">
        <v>421210</v>
      </c>
      <c r="B3471" s="422" t="s">
        <v>508</v>
      </c>
    </row>
    <row r="3472" spans="1:2" ht="16.5" thickBot="1">
      <c r="A3472" s="423">
        <v>421211</v>
      </c>
      <c r="B3472" s="424" t="s">
        <v>508</v>
      </c>
    </row>
    <row r="3473" spans="1:2" ht="16.5" thickBot="1">
      <c r="A3473" s="423">
        <v>421220</v>
      </c>
      <c r="B3473" s="422" t="s">
        <v>509</v>
      </c>
    </row>
    <row r="3474" spans="1:2" ht="16.5" thickBot="1">
      <c r="A3474" s="423">
        <v>421221</v>
      </c>
      <c r="B3474" s="424" t="s">
        <v>510</v>
      </c>
    </row>
    <row r="3475" spans="1:2" ht="16.5" thickBot="1">
      <c r="A3475" s="423">
        <v>421222</v>
      </c>
      <c r="B3475" s="424" t="s">
        <v>511</v>
      </c>
    </row>
    <row r="3476" spans="1:2" ht="16.5" thickBot="1">
      <c r="A3476" s="423">
        <v>421223</v>
      </c>
      <c r="B3476" s="424" t="s">
        <v>512</v>
      </c>
    </row>
    <row r="3477" spans="1:2" ht="16.5" thickBot="1">
      <c r="A3477" s="423">
        <v>421224</v>
      </c>
      <c r="B3477" s="424" t="s">
        <v>513</v>
      </c>
    </row>
    <row r="3478" spans="1:2" ht="16.5" thickBot="1">
      <c r="A3478" s="423">
        <v>421225</v>
      </c>
      <c r="B3478" s="424" t="s">
        <v>514</v>
      </c>
    </row>
    <row r="3479" spans="1:2" ht="16.5" thickBot="1">
      <c r="A3479" s="423">
        <v>421300</v>
      </c>
      <c r="B3479" s="421" t="s">
        <v>515</v>
      </c>
    </row>
    <row r="3480" spans="1:2" ht="16.5" thickBot="1">
      <c r="A3480" s="423">
        <v>421310</v>
      </c>
      <c r="B3480" s="422" t="s">
        <v>516</v>
      </c>
    </row>
    <row r="3481" spans="1:2" ht="16.5" thickBot="1">
      <c r="A3481" s="423">
        <v>421311</v>
      </c>
      <c r="B3481" s="424" t="s">
        <v>516</v>
      </c>
    </row>
    <row r="3482" spans="1:2" ht="16.5" thickBot="1">
      <c r="A3482" s="423">
        <v>421320</v>
      </c>
      <c r="B3482" s="422" t="s">
        <v>517</v>
      </c>
    </row>
    <row r="3483" spans="1:2" ht="16.5" thickBot="1">
      <c r="A3483" s="423">
        <v>421321</v>
      </c>
      <c r="B3483" s="424" t="s">
        <v>518</v>
      </c>
    </row>
    <row r="3484" spans="1:2" ht="16.5" thickBot="1">
      <c r="A3484" s="423">
        <v>421322</v>
      </c>
      <c r="B3484" s="424" t="s">
        <v>519</v>
      </c>
    </row>
    <row r="3485" spans="1:2" ht="16.5" thickBot="1">
      <c r="A3485" s="423">
        <v>421323</v>
      </c>
      <c r="B3485" s="424" t="s">
        <v>520</v>
      </c>
    </row>
    <row r="3486" spans="1:2" ht="16.5" thickBot="1">
      <c r="A3486" s="423">
        <v>421324</v>
      </c>
      <c r="B3486" s="424" t="s">
        <v>521</v>
      </c>
    </row>
    <row r="3487" spans="1:2" ht="16.5" thickBot="1">
      <c r="A3487" s="423">
        <v>421325</v>
      </c>
      <c r="B3487" s="424" t="s">
        <v>522</v>
      </c>
    </row>
    <row r="3488" spans="1:2" ht="16.5" thickBot="1">
      <c r="A3488" s="423">
        <v>421390</v>
      </c>
      <c r="B3488" s="422" t="s">
        <v>1286</v>
      </c>
    </row>
    <row r="3489" spans="1:2" ht="16.5" thickBot="1">
      <c r="A3489" s="423">
        <v>421391</v>
      </c>
      <c r="B3489" s="424" t="s">
        <v>523</v>
      </c>
    </row>
    <row r="3490" spans="1:2" ht="16.5" thickBot="1">
      <c r="A3490" s="423">
        <v>421392</v>
      </c>
      <c r="B3490" s="424" t="s">
        <v>524</v>
      </c>
    </row>
    <row r="3491" spans="1:2" ht="16.5" thickBot="1">
      <c r="A3491" s="423">
        <v>421400</v>
      </c>
      <c r="B3491" s="421" t="s">
        <v>525</v>
      </c>
    </row>
    <row r="3492" spans="1:2" ht="16.5" thickBot="1">
      <c r="A3492" s="423">
        <v>421410</v>
      </c>
      <c r="B3492" s="422" t="s">
        <v>526</v>
      </c>
    </row>
    <row r="3493" spans="1:2" ht="16.5" thickBot="1">
      <c r="A3493" s="423">
        <v>421411</v>
      </c>
      <c r="B3493" s="424" t="s">
        <v>527</v>
      </c>
    </row>
    <row r="3494" spans="1:2" ht="16.5" thickBot="1">
      <c r="A3494" s="423">
        <v>421412</v>
      </c>
      <c r="B3494" s="424" t="s">
        <v>528</v>
      </c>
    </row>
    <row r="3495" spans="1:2" ht="16.5" thickBot="1">
      <c r="A3495" s="423">
        <v>421413</v>
      </c>
      <c r="B3495" s="424" t="s">
        <v>529</v>
      </c>
    </row>
    <row r="3496" spans="1:2" ht="16.5" thickBot="1">
      <c r="A3496" s="423">
        <v>421414</v>
      </c>
      <c r="B3496" s="424" t="s">
        <v>530</v>
      </c>
    </row>
    <row r="3497" spans="1:2" ht="16.5" thickBot="1">
      <c r="A3497" s="423">
        <v>421419</v>
      </c>
      <c r="B3497" s="424" t="s">
        <v>531</v>
      </c>
    </row>
    <row r="3498" spans="1:2" ht="16.5" thickBot="1">
      <c r="A3498" s="423">
        <v>421420</v>
      </c>
      <c r="B3498" s="422" t="s">
        <v>532</v>
      </c>
    </row>
    <row r="3499" spans="1:2" ht="16.5" thickBot="1">
      <c r="A3499" s="423">
        <v>421421</v>
      </c>
      <c r="B3499" s="424" t="s">
        <v>533</v>
      </c>
    </row>
    <row r="3500" spans="1:2" ht="16.5" thickBot="1">
      <c r="A3500" s="423">
        <v>421422</v>
      </c>
      <c r="B3500" s="424" t="s">
        <v>534</v>
      </c>
    </row>
    <row r="3501" spans="1:2" ht="16.5" thickBot="1">
      <c r="A3501" s="423">
        <v>421429</v>
      </c>
      <c r="B3501" s="424" t="s">
        <v>535</v>
      </c>
    </row>
    <row r="3502" spans="1:2" ht="16.5" thickBot="1">
      <c r="A3502" s="423">
        <v>421500</v>
      </c>
      <c r="B3502" s="421" t="s">
        <v>536</v>
      </c>
    </row>
    <row r="3503" spans="1:2" ht="16.5" thickBot="1">
      <c r="A3503" s="423">
        <v>421510</v>
      </c>
      <c r="B3503" s="422" t="s">
        <v>537</v>
      </c>
    </row>
    <row r="3504" spans="1:2" ht="16.5" thickBot="1">
      <c r="A3504" s="423">
        <v>421511</v>
      </c>
      <c r="B3504" s="424" t="s">
        <v>538</v>
      </c>
    </row>
    <row r="3505" spans="1:2" ht="16.5" thickBot="1">
      <c r="A3505" s="423">
        <v>421512</v>
      </c>
      <c r="B3505" s="424" t="s">
        <v>539</v>
      </c>
    </row>
    <row r="3506" spans="1:2" ht="16.5" thickBot="1">
      <c r="A3506" s="423">
        <v>421513</v>
      </c>
      <c r="B3506" s="424" t="s">
        <v>540</v>
      </c>
    </row>
    <row r="3507" spans="1:2" ht="16.5" thickBot="1">
      <c r="A3507" s="423">
        <v>421519</v>
      </c>
      <c r="B3507" s="424" t="s">
        <v>541</v>
      </c>
    </row>
    <row r="3508" spans="1:2" ht="16.5" thickBot="1">
      <c r="A3508" s="423">
        <v>421520</v>
      </c>
      <c r="B3508" s="422" t="s">
        <v>542</v>
      </c>
    </row>
    <row r="3509" spans="1:2" ht="16.5" thickBot="1">
      <c r="A3509" s="423">
        <v>421521</v>
      </c>
      <c r="B3509" s="424" t="s">
        <v>543</v>
      </c>
    </row>
    <row r="3510" spans="1:2" ht="16.5" thickBot="1">
      <c r="A3510" s="423">
        <v>421522</v>
      </c>
      <c r="B3510" s="424" t="s">
        <v>544</v>
      </c>
    </row>
    <row r="3511" spans="1:2" ht="16.5" thickBot="1">
      <c r="A3511" s="423">
        <v>421523</v>
      </c>
      <c r="B3511" s="424" t="s">
        <v>545</v>
      </c>
    </row>
    <row r="3512" spans="1:2" ht="16.5" thickBot="1">
      <c r="A3512" s="423">
        <v>421600</v>
      </c>
      <c r="B3512" s="421" t="s">
        <v>546</v>
      </c>
    </row>
    <row r="3513" spans="1:2" ht="16.5" thickBot="1">
      <c r="A3513" s="423">
        <v>421610</v>
      </c>
      <c r="B3513" s="422" t="s">
        <v>547</v>
      </c>
    </row>
    <row r="3514" spans="1:2" ht="16.5" thickBot="1">
      <c r="A3514" s="423">
        <v>421611</v>
      </c>
      <c r="B3514" s="424" t="s">
        <v>548</v>
      </c>
    </row>
    <row r="3515" spans="1:2" ht="16.5" thickBot="1">
      <c r="A3515" s="423">
        <v>421612</v>
      </c>
      <c r="B3515" s="424" t="s">
        <v>549</v>
      </c>
    </row>
    <row r="3516" spans="1:2" ht="16.5" thickBot="1">
      <c r="A3516" s="423">
        <v>421619</v>
      </c>
      <c r="B3516" s="424" t="s">
        <v>550</v>
      </c>
    </row>
    <row r="3517" spans="1:2" ht="16.5" thickBot="1">
      <c r="A3517" s="423">
        <v>421620</v>
      </c>
      <c r="B3517" s="422" t="s">
        <v>551</v>
      </c>
    </row>
    <row r="3518" spans="1:2" ht="16.5" thickBot="1">
      <c r="A3518" s="423">
        <v>421621</v>
      </c>
      <c r="B3518" s="424" t="s">
        <v>552</v>
      </c>
    </row>
    <row r="3519" spans="1:2" ht="16.5" thickBot="1">
      <c r="A3519" s="423">
        <v>421622</v>
      </c>
      <c r="B3519" s="424" t="s">
        <v>553</v>
      </c>
    </row>
    <row r="3520" spans="1:2" ht="16.5" thickBot="1">
      <c r="A3520" s="423">
        <v>421623</v>
      </c>
      <c r="B3520" s="424" t="s">
        <v>554</v>
      </c>
    </row>
    <row r="3521" spans="1:2" ht="16.5" thickBot="1">
      <c r="A3521" s="423">
        <v>421624</v>
      </c>
      <c r="B3521" s="424" t="s">
        <v>555</v>
      </c>
    </row>
    <row r="3522" spans="1:2" ht="16.5" thickBot="1">
      <c r="A3522" s="423">
        <v>421625</v>
      </c>
      <c r="B3522" s="424" t="s">
        <v>556</v>
      </c>
    </row>
    <row r="3523" spans="1:2" ht="16.5" thickBot="1">
      <c r="A3523" s="423">
        <v>421626</v>
      </c>
      <c r="B3523" s="424" t="s">
        <v>557</v>
      </c>
    </row>
    <row r="3524" spans="1:2" ht="16.5" thickBot="1">
      <c r="A3524" s="423">
        <v>421627</v>
      </c>
      <c r="B3524" s="424" t="s">
        <v>558</v>
      </c>
    </row>
    <row r="3525" spans="1:2" ht="16.5" thickBot="1">
      <c r="A3525" s="423">
        <v>421628</v>
      </c>
      <c r="B3525" s="424" t="s">
        <v>559</v>
      </c>
    </row>
    <row r="3526" spans="1:2" ht="16.5" thickBot="1">
      <c r="A3526" s="423">
        <v>421629</v>
      </c>
      <c r="B3526" s="424" t="s">
        <v>560</v>
      </c>
    </row>
    <row r="3527" spans="1:2" ht="16.5" thickBot="1">
      <c r="A3527" s="423">
        <v>421900</v>
      </c>
      <c r="B3527" s="421" t="s">
        <v>561</v>
      </c>
    </row>
    <row r="3528" spans="1:2" ht="16.5" thickBot="1">
      <c r="A3528" s="423">
        <v>421910</v>
      </c>
      <c r="B3528" s="422" t="s">
        <v>561</v>
      </c>
    </row>
    <row r="3529" spans="1:2" ht="16.5" thickBot="1">
      <c r="A3529" s="423">
        <v>421911</v>
      </c>
      <c r="B3529" s="424" t="s">
        <v>562</v>
      </c>
    </row>
    <row r="3530" spans="1:2" ht="16.5" thickBot="1">
      <c r="A3530" s="423">
        <v>421919</v>
      </c>
      <c r="B3530" s="424" t="s">
        <v>563</v>
      </c>
    </row>
    <row r="3531" spans="1:2" ht="16.5" thickBot="1">
      <c r="A3531" s="423">
        <v>422000</v>
      </c>
      <c r="B3531" s="421" t="s">
        <v>3640</v>
      </c>
    </row>
    <row r="3532" spans="1:2" ht="16.5" thickBot="1">
      <c r="A3532" s="423">
        <v>422100</v>
      </c>
      <c r="B3532" s="421" t="s">
        <v>564</v>
      </c>
    </row>
    <row r="3533" spans="1:2" ht="16.5" thickBot="1">
      <c r="A3533" s="423">
        <v>422110</v>
      </c>
      <c r="B3533" s="422" t="s">
        <v>565</v>
      </c>
    </row>
    <row r="3534" spans="1:2" ht="16.5" thickBot="1">
      <c r="A3534" s="423">
        <v>422111</v>
      </c>
      <c r="B3534" s="424" t="s">
        <v>565</v>
      </c>
    </row>
    <row r="3535" spans="1:2" ht="32.25" thickBot="1">
      <c r="A3535" s="423">
        <v>422120</v>
      </c>
      <c r="B3535" s="422" t="s">
        <v>3641</v>
      </c>
    </row>
    <row r="3536" spans="1:2" ht="16.5" thickBot="1">
      <c r="A3536" s="423">
        <v>422121</v>
      </c>
      <c r="B3536" s="424" t="s">
        <v>3641</v>
      </c>
    </row>
    <row r="3537" spans="1:2" ht="16.5" thickBot="1">
      <c r="A3537" s="423">
        <v>422130</v>
      </c>
      <c r="B3537" s="422" t="s">
        <v>566</v>
      </c>
    </row>
    <row r="3538" spans="1:2" ht="16.5" thickBot="1">
      <c r="A3538" s="423">
        <v>422131</v>
      </c>
      <c r="B3538" s="424" t="s">
        <v>566</v>
      </c>
    </row>
    <row r="3539" spans="1:2" ht="16.5" thickBot="1">
      <c r="A3539" s="423">
        <v>422190</v>
      </c>
      <c r="B3539" s="422" t="s">
        <v>567</v>
      </c>
    </row>
    <row r="3540" spans="1:2" ht="16.5" thickBot="1">
      <c r="A3540" s="423">
        <v>422191</v>
      </c>
      <c r="B3540" s="424" t="s">
        <v>568</v>
      </c>
    </row>
    <row r="3541" spans="1:2" ht="16.5" thickBot="1">
      <c r="A3541" s="423">
        <v>422192</v>
      </c>
      <c r="B3541" s="424" t="s">
        <v>569</v>
      </c>
    </row>
    <row r="3542" spans="1:2" ht="16.5" thickBot="1">
      <c r="A3542" s="423">
        <v>422193</v>
      </c>
      <c r="B3542" s="424" t="s">
        <v>570</v>
      </c>
    </row>
    <row r="3543" spans="1:2" ht="16.5" thickBot="1">
      <c r="A3543" s="423">
        <v>422194</v>
      </c>
      <c r="B3543" s="424" t="s">
        <v>571</v>
      </c>
    </row>
    <row r="3544" spans="1:2" ht="16.5" thickBot="1">
      <c r="A3544" s="423">
        <v>422199</v>
      </c>
      <c r="B3544" s="424" t="s">
        <v>572</v>
      </c>
    </row>
    <row r="3545" spans="1:2" ht="16.5" thickBot="1">
      <c r="A3545" s="423">
        <v>422200</v>
      </c>
      <c r="B3545" s="421" t="s">
        <v>573</v>
      </c>
    </row>
    <row r="3546" spans="1:2" ht="16.5" thickBot="1">
      <c r="A3546" s="423">
        <v>422210</v>
      </c>
      <c r="B3546" s="422" t="s">
        <v>574</v>
      </c>
    </row>
    <row r="3547" spans="1:2" ht="16.5" thickBot="1">
      <c r="A3547" s="423">
        <v>422211</v>
      </c>
      <c r="B3547" s="424" t="s">
        <v>574</v>
      </c>
    </row>
    <row r="3548" spans="1:2" ht="32.25" thickBot="1">
      <c r="A3548" s="423">
        <v>422220</v>
      </c>
      <c r="B3548" s="422" t="s">
        <v>575</v>
      </c>
    </row>
    <row r="3549" spans="1:2" ht="32.25" thickBot="1">
      <c r="A3549" s="423">
        <v>422221</v>
      </c>
      <c r="B3549" s="424" t="s">
        <v>575</v>
      </c>
    </row>
    <row r="3550" spans="1:2" ht="16.5" thickBot="1">
      <c r="A3550" s="423">
        <v>422230</v>
      </c>
      <c r="B3550" s="422" t="s">
        <v>576</v>
      </c>
    </row>
    <row r="3551" spans="1:2" ht="16.5" thickBot="1">
      <c r="A3551" s="423">
        <v>422231</v>
      </c>
      <c r="B3551" s="424" t="s">
        <v>576</v>
      </c>
    </row>
    <row r="3552" spans="1:2" ht="16.5" thickBot="1">
      <c r="A3552" s="423">
        <v>422290</v>
      </c>
      <c r="B3552" s="422" t="s">
        <v>567</v>
      </c>
    </row>
    <row r="3553" spans="1:2" ht="16.5" thickBot="1">
      <c r="A3553" s="423">
        <v>422291</v>
      </c>
      <c r="B3553" s="424" t="s">
        <v>577</v>
      </c>
    </row>
    <row r="3554" spans="1:2" ht="16.5" thickBot="1">
      <c r="A3554" s="423">
        <v>422292</v>
      </c>
      <c r="B3554" s="424" t="s">
        <v>569</v>
      </c>
    </row>
    <row r="3555" spans="1:2" ht="16.5" thickBot="1">
      <c r="A3555" s="423">
        <v>422293</v>
      </c>
      <c r="B3555" s="424" t="s">
        <v>571</v>
      </c>
    </row>
    <row r="3556" spans="1:2" ht="16.5" thickBot="1">
      <c r="A3556" s="423">
        <v>422299</v>
      </c>
      <c r="B3556" s="424" t="s">
        <v>578</v>
      </c>
    </row>
    <row r="3557" spans="1:2" ht="16.5" thickBot="1">
      <c r="A3557" s="423">
        <v>422300</v>
      </c>
      <c r="B3557" s="421" t="s">
        <v>579</v>
      </c>
    </row>
    <row r="3558" spans="1:2" ht="16.5" thickBot="1">
      <c r="A3558" s="423">
        <v>422310</v>
      </c>
      <c r="B3558" s="422" t="s">
        <v>580</v>
      </c>
    </row>
    <row r="3559" spans="1:2" ht="16.5" thickBot="1">
      <c r="A3559" s="423">
        <v>422311</v>
      </c>
      <c r="B3559" s="424" t="s">
        <v>580</v>
      </c>
    </row>
    <row r="3560" spans="1:2" ht="16.5" thickBot="1">
      <c r="A3560" s="423">
        <v>422320</v>
      </c>
      <c r="B3560" s="422" t="s">
        <v>581</v>
      </c>
    </row>
    <row r="3561" spans="1:2" ht="16.5" thickBot="1">
      <c r="A3561" s="423">
        <v>422321</v>
      </c>
      <c r="B3561" s="424" t="s">
        <v>581</v>
      </c>
    </row>
    <row r="3562" spans="1:2" ht="16.5" thickBot="1">
      <c r="A3562" s="423">
        <v>422330</v>
      </c>
      <c r="B3562" s="422" t="s">
        <v>582</v>
      </c>
    </row>
    <row r="3563" spans="1:2" ht="16.5" thickBot="1">
      <c r="A3563" s="423">
        <v>422331</v>
      </c>
      <c r="B3563" s="424" t="s">
        <v>582</v>
      </c>
    </row>
    <row r="3564" spans="1:2" ht="16.5" thickBot="1">
      <c r="A3564" s="423">
        <v>422390</v>
      </c>
      <c r="B3564" s="422" t="s">
        <v>583</v>
      </c>
    </row>
    <row r="3565" spans="1:2" ht="16.5" thickBot="1">
      <c r="A3565" s="423">
        <v>422391</v>
      </c>
      <c r="B3565" s="424" t="s">
        <v>584</v>
      </c>
    </row>
    <row r="3566" spans="1:2" ht="16.5" thickBot="1">
      <c r="A3566" s="423">
        <v>422392</v>
      </c>
      <c r="B3566" s="424" t="s">
        <v>569</v>
      </c>
    </row>
    <row r="3567" spans="1:2" ht="16.5" thickBot="1">
      <c r="A3567" s="423">
        <v>422393</v>
      </c>
      <c r="B3567" s="424" t="s">
        <v>585</v>
      </c>
    </row>
    <row r="3568" spans="1:2" ht="16.5" thickBot="1">
      <c r="A3568" s="423">
        <v>422394</v>
      </c>
      <c r="B3568" s="424" t="s">
        <v>586</v>
      </c>
    </row>
    <row r="3569" spans="1:2" ht="16.5" thickBot="1">
      <c r="A3569" s="423">
        <v>422399</v>
      </c>
      <c r="B3569" s="424" t="s">
        <v>587</v>
      </c>
    </row>
    <row r="3570" spans="1:2" ht="16.5" thickBot="1">
      <c r="A3570" s="423">
        <v>422400</v>
      </c>
      <c r="B3570" s="421" t="s">
        <v>588</v>
      </c>
    </row>
    <row r="3571" spans="1:2" ht="16.5" thickBot="1">
      <c r="A3571" s="423">
        <v>422410</v>
      </c>
      <c r="B3571" s="422" t="s">
        <v>588</v>
      </c>
    </row>
    <row r="3572" spans="1:2" ht="16.5" thickBot="1">
      <c r="A3572" s="423">
        <v>422411</v>
      </c>
      <c r="B3572" s="424" t="s">
        <v>589</v>
      </c>
    </row>
    <row r="3573" spans="1:2" ht="32.25" thickBot="1">
      <c r="A3573" s="423">
        <v>422412</v>
      </c>
      <c r="B3573" s="424" t="s">
        <v>590</v>
      </c>
    </row>
    <row r="3574" spans="1:2" ht="16.5" thickBot="1">
      <c r="A3574" s="423">
        <v>422900</v>
      </c>
      <c r="B3574" s="421" t="s">
        <v>591</v>
      </c>
    </row>
    <row r="3575" spans="1:2" ht="16.5" thickBot="1">
      <c r="A3575" s="423">
        <v>422910</v>
      </c>
      <c r="B3575" s="422" t="s">
        <v>591</v>
      </c>
    </row>
    <row r="3576" spans="1:2" ht="16.5" thickBot="1">
      <c r="A3576" s="423">
        <v>422911</v>
      </c>
      <c r="B3576" s="424" t="s">
        <v>592</v>
      </c>
    </row>
    <row r="3577" spans="1:2" ht="16.5" thickBot="1">
      <c r="A3577" s="423">
        <v>423000</v>
      </c>
      <c r="B3577" s="421" t="s">
        <v>3642</v>
      </c>
    </row>
    <row r="3578" spans="1:2" ht="16.5" thickBot="1">
      <c r="A3578" s="423">
        <v>423100</v>
      </c>
      <c r="B3578" s="421" t="s">
        <v>593</v>
      </c>
    </row>
    <row r="3579" spans="1:2" ht="16.5" thickBot="1">
      <c r="A3579" s="423">
        <v>423110</v>
      </c>
      <c r="B3579" s="422" t="s">
        <v>594</v>
      </c>
    </row>
    <row r="3580" spans="1:2" ht="16.5" thickBot="1">
      <c r="A3580" s="423">
        <v>423111</v>
      </c>
      <c r="B3580" s="424" t="s">
        <v>594</v>
      </c>
    </row>
    <row r="3581" spans="1:2" ht="16.5" thickBot="1">
      <c r="A3581" s="423">
        <v>423120</v>
      </c>
      <c r="B3581" s="422" t="s">
        <v>595</v>
      </c>
    </row>
    <row r="3582" spans="1:2" ht="16.5" thickBot="1">
      <c r="A3582" s="423">
        <v>423121</v>
      </c>
      <c r="B3582" s="424" t="s">
        <v>595</v>
      </c>
    </row>
    <row r="3583" spans="1:2" ht="16.5" thickBot="1">
      <c r="A3583" s="423">
        <v>423130</v>
      </c>
      <c r="B3583" s="422" t="s">
        <v>596</v>
      </c>
    </row>
    <row r="3584" spans="1:2" ht="16.5" thickBot="1">
      <c r="A3584" s="423">
        <v>423131</v>
      </c>
      <c r="B3584" s="424" t="s">
        <v>596</v>
      </c>
    </row>
    <row r="3585" spans="1:2" ht="16.5" thickBot="1">
      <c r="A3585" s="423">
        <v>423190</v>
      </c>
      <c r="B3585" s="422" t="s">
        <v>597</v>
      </c>
    </row>
    <row r="3586" spans="1:2" ht="16.5" thickBot="1">
      <c r="A3586" s="423">
        <v>423191</v>
      </c>
      <c r="B3586" s="424" t="s">
        <v>597</v>
      </c>
    </row>
    <row r="3587" spans="1:2" ht="16.5" thickBot="1">
      <c r="A3587" s="423">
        <v>423200</v>
      </c>
      <c r="B3587" s="421" t="s">
        <v>598</v>
      </c>
    </row>
    <row r="3588" spans="1:2" ht="16.5" thickBot="1">
      <c r="A3588" s="423">
        <v>423210</v>
      </c>
      <c r="B3588" s="422" t="s">
        <v>599</v>
      </c>
    </row>
    <row r="3589" spans="1:2" ht="16.5" thickBot="1">
      <c r="A3589" s="423">
        <v>423211</v>
      </c>
      <c r="B3589" s="424" t="s">
        <v>600</v>
      </c>
    </row>
    <row r="3590" spans="1:2" ht="16.5" thickBot="1">
      <c r="A3590" s="423">
        <v>423212</v>
      </c>
      <c r="B3590" s="424" t="s">
        <v>601</v>
      </c>
    </row>
    <row r="3591" spans="1:2" ht="16.5" thickBot="1">
      <c r="A3591" s="423">
        <v>423220</v>
      </c>
      <c r="B3591" s="422" t="s">
        <v>602</v>
      </c>
    </row>
    <row r="3592" spans="1:2" ht="16.5" thickBot="1">
      <c r="A3592" s="423">
        <v>423221</v>
      </c>
      <c r="B3592" s="424" t="s">
        <v>602</v>
      </c>
    </row>
    <row r="3593" spans="1:2" ht="16.5" thickBot="1">
      <c r="A3593" s="423">
        <v>423290</v>
      </c>
      <c r="B3593" s="422" t="s">
        <v>603</v>
      </c>
    </row>
    <row r="3594" spans="1:2" ht="16.5" thickBot="1">
      <c r="A3594" s="423">
        <v>423291</v>
      </c>
      <c r="B3594" s="424" t="s">
        <v>603</v>
      </c>
    </row>
    <row r="3595" spans="1:2" ht="16.5" thickBot="1">
      <c r="A3595" s="423">
        <v>423300</v>
      </c>
      <c r="B3595" s="421" t="s">
        <v>604</v>
      </c>
    </row>
    <row r="3596" spans="1:2" ht="16.5" thickBot="1">
      <c r="A3596" s="423">
        <v>423310</v>
      </c>
      <c r="B3596" s="422" t="s">
        <v>604</v>
      </c>
    </row>
    <row r="3597" spans="1:2" ht="16.5" thickBot="1">
      <c r="A3597" s="423">
        <v>423311</v>
      </c>
      <c r="B3597" s="424" t="s">
        <v>604</v>
      </c>
    </row>
    <row r="3598" spans="1:2" ht="16.5" thickBot="1">
      <c r="A3598" s="423">
        <v>423320</v>
      </c>
      <c r="B3598" s="422" t="s">
        <v>605</v>
      </c>
    </row>
    <row r="3599" spans="1:2" ht="16.5" thickBot="1">
      <c r="A3599" s="423">
        <v>423321</v>
      </c>
      <c r="B3599" s="424" t="s">
        <v>606</v>
      </c>
    </row>
    <row r="3600" spans="1:2" ht="16.5" thickBot="1">
      <c r="A3600" s="423">
        <v>423322</v>
      </c>
      <c r="B3600" s="424" t="s">
        <v>607</v>
      </c>
    </row>
    <row r="3601" spans="1:2" ht="16.5" thickBot="1">
      <c r="A3601" s="423">
        <v>423323</v>
      </c>
      <c r="B3601" s="424" t="s">
        <v>608</v>
      </c>
    </row>
    <row r="3602" spans="1:2" ht="16.5" thickBot="1">
      <c r="A3602" s="423">
        <v>423390</v>
      </c>
      <c r="B3602" s="422" t="s">
        <v>609</v>
      </c>
    </row>
    <row r="3603" spans="1:2" ht="16.5" thickBot="1">
      <c r="A3603" s="423">
        <v>423391</v>
      </c>
      <c r="B3603" s="424" t="s">
        <v>610</v>
      </c>
    </row>
    <row r="3604" spans="1:2" ht="16.5" thickBot="1">
      <c r="A3604" s="423">
        <v>423399</v>
      </c>
      <c r="B3604" s="424" t="s">
        <v>611</v>
      </c>
    </row>
    <row r="3605" spans="1:2" ht="16.5" thickBot="1">
      <c r="A3605" s="423">
        <v>423400</v>
      </c>
      <c r="B3605" s="421" t="s">
        <v>612</v>
      </c>
    </row>
    <row r="3606" spans="1:2" ht="16.5" thickBot="1">
      <c r="A3606" s="423">
        <v>423410</v>
      </c>
      <c r="B3606" s="422" t="s">
        <v>613</v>
      </c>
    </row>
    <row r="3607" spans="1:2" ht="16.5" thickBot="1">
      <c r="A3607" s="423">
        <v>423411</v>
      </c>
      <c r="B3607" s="424" t="s">
        <v>614</v>
      </c>
    </row>
    <row r="3608" spans="1:2" ht="16.5" thickBot="1">
      <c r="A3608" s="423">
        <v>423412</v>
      </c>
      <c r="B3608" s="424" t="s">
        <v>615</v>
      </c>
    </row>
    <row r="3609" spans="1:2" ht="16.5" thickBot="1">
      <c r="A3609" s="423">
        <v>423413</v>
      </c>
      <c r="B3609" s="424" t="s">
        <v>616</v>
      </c>
    </row>
    <row r="3610" spans="1:2" ht="16.5" thickBot="1">
      <c r="A3610" s="423">
        <v>423419</v>
      </c>
      <c r="B3610" s="424" t="s">
        <v>617</v>
      </c>
    </row>
    <row r="3611" spans="1:2" ht="16.5" thickBot="1">
      <c r="A3611" s="423">
        <v>423420</v>
      </c>
      <c r="B3611" s="422" t="s">
        <v>618</v>
      </c>
    </row>
    <row r="3612" spans="1:2" ht="16.5" thickBot="1">
      <c r="A3612" s="423">
        <v>423421</v>
      </c>
      <c r="B3612" s="424" t="s">
        <v>619</v>
      </c>
    </row>
    <row r="3613" spans="1:2" ht="16.5" thickBot="1">
      <c r="A3613" s="423">
        <v>423422</v>
      </c>
      <c r="B3613" s="424" t="s">
        <v>620</v>
      </c>
    </row>
    <row r="3614" spans="1:2" ht="16.5" thickBot="1">
      <c r="A3614" s="423">
        <v>423430</v>
      </c>
      <c r="B3614" s="422" t="s">
        <v>621</v>
      </c>
    </row>
    <row r="3615" spans="1:2" ht="16.5" thickBot="1">
      <c r="A3615" s="423">
        <v>423431</v>
      </c>
      <c r="B3615" s="424" t="s">
        <v>621</v>
      </c>
    </row>
    <row r="3616" spans="1:2" ht="16.5" thickBot="1">
      <c r="A3616" s="423">
        <v>423432</v>
      </c>
      <c r="B3616" s="424" t="s">
        <v>622</v>
      </c>
    </row>
    <row r="3617" spans="1:2" ht="16.5" thickBot="1">
      <c r="A3617" s="423">
        <v>423439</v>
      </c>
      <c r="B3617" s="424" t="s">
        <v>623</v>
      </c>
    </row>
    <row r="3618" spans="1:2" ht="16.5" thickBot="1">
      <c r="A3618" s="423">
        <v>423440</v>
      </c>
      <c r="B3618" s="422" t="s">
        <v>624</v>
      </c>
    </row>
    <row r="3619" spans="1:2" ht="16.5" thickBot="1">
      <c r="A3619" s="423">
        <v>423441</v>
      </c>
      <c r="B3619" s="424" t="s">
        <v>625</v>
      </c>
    </row>
    <row r="3620" spans="1:2" ht="16.5" thickBot="1">
      <c r="A3620" s="423">
        <v>423449</v>
      </c>
      <c r="B3620" s="424" t="s">
        <v>626</v>
      </c>
    </row>
    <row r="3621" spans="1:2" ht="16.5" thickBot="1">
      <c r="A3621" s="423">
        <v>423500</v>
      </c>
      <c r="B3621" s="421" t="s">
        <v>627</v>
      </c>
    </row>
    <row r="3622" spans="1:2" ht="16.5" thickBot="1">
      <c r="A3622" s="423">
        <v>423510</v>
      </c>
      <c r="B3622" s="422" t="s">
        <v>628</v>
      </c>
    </row>
    <row r="3623" spans="1:2" ht="16.5" thickBot="1">
      <c r="A3623" s="423">
        <v>423511</v>
      </c>
      <c r="B3623" s="424" t="s">
        <v>628</v>
      </c>
    </row>
    <row r="3624" spans="1:2" ht="16.5" thickBot="1">
      <c r="A3624" s="423">
        <v>423520</v>
      </c>
      <c r="B3624" s="422" t="s">
        <v>629</v>
      </c>
    </row>
    <row r="3625" spans="1:2" ht="16.5" thickBot="1">
      <c r="A3625" s="423">
        <v>423521</v>
      </c>
      <c r="B3625" s="424" t="s">
        <v>630</v>
      </c>
    </row>
    <row r="3626" spans="1:2" ht="16.5" thickBot="1">
      <c r="A3626" s="423">
        <v>423522</v>
      </c>
      <c r="B3626" s="424" t="s">
        <v>631</v>
      </c>
    </row>
    <row r="3627" spans="1:2" ht="16.5" thickBot="1">
      <c r="A3627" s="423">
        <v>423530</v>
      </c>
      <c r="B3627" s="422" t="s">
        <v>632</v>
      </c>
    </row>
    <row r="3628" spans="1:2" ht="16.5" thickBot="1">
      <c r="A3628" s="423">
        <v>423531</v>
      </c>
      <c r="B3628" s="424" t="s">
        <v>633</v>
      </c>
    </row>
    <row r="3629" spans="1:2" ht="16.5" thickBot="1">
      <c r="A3629" s="423">
        <v>423532</v>
      </c>
      <c r="B3629" s="424" t="s">
        <v>634</v>
      </c>
    </row>
    <row r="3630" spans="1:2" ht="16.5" thickBot="1">
      <c r="A3630" s="423">
        <v>423539</v>
      </c>
      <c r="B3630" s="424" t="s">
        <v>635</v>
      </c>
    </row>
    <row r="3631" spans="1:2" ht="16.5" thickBot="1">
      <c r="A3631" s="423">
        <v>423540</v>
      </c>
      <c r="B3631" s="422" t="s">
        <v>636</v>
      </c>
    </row>
    <row r="3632" spans="1:2" ht="16.5" thickBot="1">
      <c r="A3632" s="423">
        <v>423541</v>
      </c>
      <c r="B3632" s="424" t="s">
        <v>637</v>
      </c>
    </row>
    <row r="3633" spans="1:2" ht="16.5" thickBot="1">
      <c r="A3633" s="423">
        <v>423542</v>
      </c>
      <c r="B3633" s="424" t="s">
        <v>638</v>
      </c>
    </row>
    <row r="3634" spans="1:2" ht="16.5" thickBot="1">
      <c r="A3634" s="423">
        <v>423590</v>
      </c>
      <c r="B3634" s="422" t="s">
        <v>639</v>
      </c>
    </row>
    <row r="3635" spans="1:2" ht="16.5" thickBot="1">
      <c r="A3635" s="423">
        <v>423591</v>
      </c>
      <c r="B3635" s="424" t="s">
        <v>499</v>
      </c>
    </row>
    <row r="3636" spans="1:2" ht="16.5" thickBot="1">
      <c r="A3636" s="423">
        <v>423599</v>
      </c>
      <c r="B3636" s="424" t="s">
        <v>639</v>
      </c>
    </row>
    <row r="3637" spans="1:2" ht="16.5" thickBot="1">
      <c r="A3637" s="423">
        <v>423600</v>
      </c>
      <c r="B3637" s="421" t="s">
        <v>640</v>
      </c>
    </row>
    <row r="3638" spans="1:2" ht="16.5" thickBot="1">
      <c r="A3638" s="423">
        <v>423610</v>
      </c>
      <c r="B3638" s="422" t="s">
        <v>641</v>
      </c>
    </row>
    <row r="3639" spans="1:2" ht="16.5" thickBot="1">
      <c r="A3639" s="423">
        <v>423611</v>
      </c>
      <c r="B3639" s="424" t="s">
        <v>642</v>
      </c>
    </row>
    <row r="3640" spans="1:2" ht="16.5" thickBot="1">
      <c r="A3640" s="423">
        <v>423612</v>
      </c>
      <c r="B3640" s="424" t="s">
        <v>643</v>
      </c>
    </row>
    <row r="3641" spans="1:2" ht="16.5" thickBot="1">
      <c r="A3641" s="423">
        <v>423620</v>
      </c>
      <c r="B3641" s="422" t="s">
        <v>644</v>
      </c>
    </row>
    <row r="3642" spans="1:2" ht="16.5" thickBot="1">
      <c r="A3642" s="423">
        <v>423621</v>
      </c>
      <c r="B3642" s="424" t="s">
        <v>644</v>
      </c>
    </row>
    <row r="3643" spans="1:2" ht="16.5" thickBot="1">
      <c r="A3643" s="423">
        <v>423700</v>
      </c>
      <c r="B3643" s="421" t="s">
        <v>645</v>
      </c>
    </row>
    <row r="3644" spans="1:2" ht="16.5" thickBot="1">
      <c r="A3644" s="423">
        <v>423710</v>
      </c>
      <c r="B3644" s="422" t="s">
        <v>645</v>
      </c>
    </row>
    <row r="3645" spans="1:2" ht="16.5" thickBot="1">
      <c r="A3645" s="423">
        <v>423711</v>
      </c>
      <c r="B3645" s="424" t="s">
        <v>645</v>
      </c>
    </row>
    <row r="3646" spans="1:2" ht="16.5" thickBot="1">
      <c r="A3646" s="423">
        <v>423712</v>
      </c>
      <c r="B3646" s="424" t="s">
        <v>646</v>
      </c>
    </row>
    <row r="3647" spans="1:2" ht="16.5" thickBot="1">
      <c r="A3647" s="423">
        <v>423900</v>
      </c>
      <c r="B3647" s="421" t="s">
        <v>1302</v>
      </c>
    </row>
    <row r="3648" spans="1:2" ht="16.5" thickBot="1">
      <c r="A3648" s="423">
        <v>423910</v>
      </c>
      <c r="B3648" s="422" t="s">
        <v>1302</v>
      </c>
    </row>
    <row r="3649" spans="1:2" ht="16.5" thickBot="1">
      <c r="A3649" s="423">
        <v>423911</v>
      </c>
      <c r="B3649" s="424" t="s">
        <v>1302</v>
      </c>
    </row>
    <row r="3650" spans="1:2" ht="16.5" thickBot="1">
      <c r="A3650" s="423">
        <v>424000</v>
      </c>
      <c r="B3650" s="421" t="s">
        <v>3643</v>
      </c>
    </row>
    <row r="3651" spans="1:2" ht="16.5" thickBot="1">
      <c r="A3651" s="423">
        <v>424100</v>
      </c>
      <c r="B3651" s="421" t="s">
        <v>647</v>
      </c>
    </row>
    <row r="3652" spans="1:2" ht="16.5" thickBot="1">
      <c r="A3652" s="423">
        <v>424110</v>
      </c>
      <c r="B3652" s="422" t="s">
        <v>648</v>
      </c>
    </row>
    <row r="3653" spans="1:2" ht="16.5" thickBot="1">
      <c r="A3653" s="423">
        <v>424111</v>
      </c>
      <c r="B3653" s="424" t="s">
        <v>649</v>
      </c>
    </row>
    <row r="3654" spans="1:2" ht="16.5" thickBot="1">
      <c r="A3654" s="423">
        <v>424112</v>
      </c>
      <c r="B3654" s="424" t="s">
        <v>650</v>
      </c>
    </row>
    <row r="3655" spans="1:2" ht="16.5" thickBot="1">
      <c r="A3655" s="423">
        <v>424113</v>
      </c>
      <c r="B3655" s="424" t="s">
        <v>651</v>
      </c>
    </row>
    <row r="3656" spans="1:2" ht="16.5" thickBot="1">
      <c r="A3656" s="423">
        <v>424119</v>
      </c>
      <c r="B3656" s="424" t="s">
        <v>652</v>
      </c>
    </row>
    <row r="3657" spans="1:2" ht="16.5" thickBot="1">
      <c r="A3657" s="423">
        <v>424200</v>
      </c>
      <c r="B3657" s="421" t="s">
        <v>653</v>
      </c>
    </row>
    <row r="3658" spans="1:2" ht="16.5" thickBot="1">
      <c r="A3658" s="423">
        <v>424210</v>
      </c>
      <c r="B3658" s="422" t="s">
        <v>654</v>
      </c>
    </row>
    <row r="3659" spans="1:2" ht="16.5" thickBot="1">
      <c r="A3659" s="423">
        <v>424211</v>
      </c>
      <c r="B3659" s="424" t="s">
        <v>654</v>
      </c>
    </row>
    <row r="3660" spans="1:2" ht="16.5" thickBot="1">
      <c r="A3660" s="423">
        <v>424212</v>
      </c>
      <c r="B3660" s="424" t="s">
        <v>655</v>
      </c>
    </row>
    <row r="3661" spans="1:2" ht="16.5" thickBot="1">
      <c r="A3661" s="423">
        <v>424213</v>
      </c>
      <c r="B3661" s="424" t="s">
        <v>656</v>
      </c>
    </row>
    <row r="3662" spans="1:2" ht="16.5" thickBot="1">
      <c r="A3662" s="423">
        <v>424220</v>
      </c>
      <c r="B3662" s="422" t="s">
        <v>1005</v>
      </c>
    </row>
    <row r="3663" spans="1:2" ht="16.5" thickBot="1">
      <c r="A3663" s="423">
        <v>424221</v>
      </c>
      <c r="B3663" s="424" t="s">
        <v>1005</v>
      </c>
    </row>
    <row r="3664" spans="1:2" ht="16.5" thickBot="1">
      <c r="A3664" s="423">
        <v>424230</v>
      </c>
      <c r="B3664" s="422" t="s">
        <v>657</v>
      </c>
    </row>
    <row r="3665" spans="1:2" ht="16.5" thickBot="1">
      <c r="A3665" s="423">
        <v>424231</v>
      </c>
      <c r="B3665" s="424" t="s">
        <v>657</v>
      </c>
    </row>
    <row r="3666" spans="1:2" ht="16.5" thickBot="1">
      <c r="A3666" s="423">
        <v>424300</v>
      </c>
      <c r="B3666" s="421" t="s">
        <v>658</v>
      </c>
    </row>
    <row r="3667" spans="1:2" ht="16.5" thickBot="1">
      <c r="A3667" s="423">
        <v>424310</v>
      </c>
      <c r="B3667" s="422" t="s">
        <v>659</v>
      </c>
    </row>
    <row r="3668" spans="1:2" ht="16.5" thickBot="1">
      <c r="A3668" s="423">
        <v>424311</v>
      </c>
      <c r="B3668" s="424" t="s">
        <v>659</v>
      </c>
    </row>
    <row r="3669" spans="1:2" ht="16.5" thickBot="1">
      <c r="A3669" s="423">
        <v>424320</v>
      </c>
      <c r="B3669" s="422" t="s">
        <v>660</v>
      </c>
    </row>
    <row r="3670" spans="1:2" ht="16.5" thickBot="1">
      <c r="A3670" s="423">
        <v>424321</v>
      </c>
      <c r="B3670" s="424" t="s">
        <v>660</v>
      </c>
    </row>
    <row r="3671" spans="1:2" ht="16.5" thickBot="1">
      <c r="A3671" s="423">
        <v>424330</v>
      </c>
      <c r="B3671" s="422" t="s">
        <v>661</v>
      </c>
    </row>
    <row r="3672" spans="1:2" ht="16.5" thickBot="1">
      <c r="A3672" s="423">
        <v>424331</v>
      </c>
      <c r="B3672" s="424" t="s">
        <v>661</v>
      </c>
    </row>
    <row r="3673" spans="1:2" ht="16.5" thickBot="1">
      <c r="A3673" s="423">
        <v>424340</v>
      </c>
      <c r="B3673" s="422" t="s">
        <v>662</v>
      </c>
    </row>
    <row r="3674" spans="1:2" ht="16.5" thickBot="1">
      <c r="A3674" s="423">
        <v>424341</v>
      </c>
      <c r="B3674" s="424" t="s">
        <v>662</v>
      </c>
    </row>
    <row r="3675" spans="1:2" ht="16.5" thickBot="1">
      <c r="A3675" s="423">
        <v>424350</v>
      </c>
      <c r="B3675" s="422" t="s">
        <v>663</v>
      </c>
    </row>
    <row r="3676" spans="1:2" ht="16.5" thickBot="1">
      <c r="A3676" s="423">
        <v>424351</v>
      </c>
      <c r="B3676" s="424" t="s">
        <v>663</v>
      </c>
    </row>
    <row r="3677" spans="1:2" ht="16.5" thickBot="1">
      <c r="A3677" s="423">
        <v>424400</v>
      </c>
      <c r="B3677" s="421" t="s">
        <v>664</v>
      </c>
    </row>
    <row r="3678" spans="1:2" ht="16.5" thickBot="1">
      <c r="A3678" s="423">
        <v>424410</v>
      </c>
      <c r="B3678" s="422" t="s">
        <v>664</v>
      </c>
    </row>
    <row r="3679" spans="1:2" ht="16.5" thickBot="1">
      <c r="A3679" s="423">
        <v>424411</v>
      </c>
      <c r="B3679" s="424" t="s">
        <v>664</v>
      </c>
    </row>
    <row r="3680" spans="1:2" ht="16.5" thickBot="1">
      <c r="A3680" s="423">
        <v>424500</v>
      </c>
      <c r="B3680" s="421" t="s">
        <v>665</v>
      </c>
    </row>
    <row r="3681" spans="1:2" ht="16.5" thickBot="1">
      <c r="A3681" s="423">
        <v>424510</v>
      </c>
      <c r="B3681" s="422" t="s">
        <v>665</v>
      </c>
    </row>
    <row r="3682" spans="1:2" ht="16.5" thickBot="1">
      <c r="A3682" s="423">
        <v>424511</v>
      </c>
      <c r="B3682" s="424" t="s">
        <v>665</v>
      </c>
    </row>
    <row r="3683" spans="1:2" ht="16.5" thickBot="1">
      <c r="A3683" s="423">
        <v>424600</v>
      </c>
      <c r="B3683" s="421" t="s">
        <v>666</v>
      </c>
    </row>
    <row r="3684" spans="1:2" ht="16.5" thickBot="1">
      <c r="A3684" s="423">
        <v>424610</v>
      </c>
      <c r="B3684" s="422" t="s">
        <v>667</v>
      </c>
    </row>
    <row r="3685" spans="1:2" ht="16.5" thickBot="1">
      <c r="A3685" s="423">
        <v>424611</v>
      </c>
      <c r="B3685" s="424" t="s">
        <v>667</v>
      </c>
    </row>
    <row r="3686" spans="1:2" ht="16.5" thickBot="1">
      <c r="A3686" s="423">
        <v>424620</v>
      </c>
      <c r="B3686" s="422" t="s">
        <v>668</v>
      </c>
    </row>
    <row r="3687" spans="1:2" ht="16.5" thickBot="1">
      <c r="A3687" s="423">
        <v>424621</v>
      </c>
      <c r="B3687" s="424" t="s">
        <v>668</v>
      </c>
    </row>
    <row r="3688" spans="1:2" ht="16.5" thickBot="1">
      <c r="A3688" s="423">
        <v>424630</v>
      </c>
      <c r="B3688" s="422" t="s">
        <v>669</v>
      </c>
    </row>
    <row r="3689" spans="1:2" ht="16.5" thickBot="1">
      <c r="A3689" s="423">
        <v>424631</v>
      </c>
      <c r="B3689" s="424" t="s">
        <v>669</v>
      </c>
    </row>
    <row r="3690" spans="1:2" ht="16.5" thickBot="1">
      <c r="A3690" s="423">
        <v>424900</v>
      </c>
      <c r="B3690" s="421" t="s">
        <v>670</v>
      </c>
    </row>
    <row r="3691" spans="1:2" ht="16.5" thickBot="1">
      <c r="A3691" s="423">
        <v>424910</v>
      </c>
      <c r="B3691" s="422" t="s">
        <v>670</v>
      </c>
    </row>
    <row r="3692" spans="1:2" ht="16.5" thickBot="1">
      <c r="A3692" s="423">
        <v>424911</v>
      </c>
      <c r="B3692" s="424" t="s">
        <v>670</v>
      </c>
    </row>
    <row r="3693" spans="1:2" ht="16.5" thickBot="1">
      <c r="A3693" s="423">
        <v>425000</v>
      </c>
      <c r="B3693" s="421" t="s">
        <v>3644</v>
      </c>
    </row>
    <row r="3694" spans="1:2" ht="16.5" thickBot="1">
      <c r="A3694" s="423">
        <v>425100</v>
      </c>
      <c r="B3694" s="421" t="s">
        <v>671</v>
      </c>
    </row>
    <row r="3695" spans="1:2" ht="16.5" thickBot="1">
      <c r="A3695" s="423">
        <v>425110</v>
      </c>
      <c r="B3695" s="422" t="s">
        <v>672</v>
      </c>
    </row>
    <row r="3696" spans="1:2" ht="16.5" thickBot="1">
      <c r="A3696" s="423">
        <v>425111</v>
      </c>
      <c r="B3696" s="424" t="s">
        <v>673</v>
      </c>
    </row>
    <row r="3697" spans="1:2" ht="16.5" thickBot="1">
      <c r="A3697" s="423">
        <v>425112</v>
      </c>
      <c r="B3697" s="424" t="s">
        <v>674</v>
      </c>
    </row>
    <row r="3698" spans="1:2" ht="16.5" thickBot="1">
      <c r="A3698" s="423">
        <v>425113</v>
      </c>
      <c r="B3698" s="424" t="s">
        <v>675</v>
      </c>
    </row>
    <row r="3699" spans="1:2" ht="16.5" thickBot="1">
      <c r="A3699" s="423">
        <v>425114</v>
      </c>
      <c r="B3699" s="424" t="s">
        <v>676</v>
      </c>
    </row>
    <row r="3700" spans="1:2" ht="16.5" thickBot="1">
      <c r="A3700" s="423">
        <v>425115</v>
      </c>
      <c r="B3700" s="424" t="s">
        <v>677</v>
      </c>
    </row>
    <row r="3701" spans="1:2" ht="16.5" thickBot="1">
      <c r="A3701" s="423">
        <v>425116</v>
      </c>
      <c r="B3701" s="424" t="s">
        <v>514</v>
      </c>
    </row>
    <row r="3702" spans="1:2" ht="16.5" thickBot="1">
      <c r="A3702" s="423">
        <v>425117</v>
      </c>
      <c r="B3702" s="424" t="s">
        <v>678</v>
      </c>
    </row>
    <row r="3703" spans="1:2" ht="16.5" thickBot="1">
      <c r="A3703" s="423">
        <v>425118</v>
      </c>
      <c r="B3703" s="424" t="s">
        <v>679</v>
      </c>
    </row>
    <row r="3704" spans="1:2" ht="16.5" thickBot="1">
      <c r="A3704" s="423">
        <v>425119</v>
      </c>
      <c r="B3704" s="424" t="s">
        <v>680</v>
      </c>
    </row>
    <row r="3705" spans="1:2" ht="16.5" thickBot="1">
      <c r="A3705" s="423">
        <v>425190</v>
      </c>
      <c r="B3705" s="422" t="s">
        <v>681</v>
      </c>
    </row>
    <row r="3706" spans="1:2" ht="16.5" thickBot="1">
      <c r="A3706" s="423">
        <v>425191</v>
      </c>
      <c r="B3706" s="424" t="s">
        <v>681</v>
      </c>
    </row>
    <row r="3707" spans="1:2" ht="16.5" thickBot="1">
      <c r="A3707" s="423">
        <v>425200</v>
      </c>
      <c r="B3707" s="421" t="s">
        <v>682</v>
      </c>
    </row>
    <row r="3708" spans="1:2" ht="16.5" thickBot="1">
      <c r="A3708" s="423">
        <v>425210</v>
      </c>
      <c r="B3708" s="422" t="s">
        <v>683</v>
      </c>
    </row>
    <row r="3709" spans="1:2" ht="16.5" thickBot="1">
      <c r="A3709" s="423">
        <v>425211</v>
      </c>
      <c r="B3709" s="424" t="s">
        <v>684</v>
      </c>
    </row>
    <row r="3710" spans="1:2" ht="16.5" thickBot="1">
      <c r="A3710" s="423">
        <v>425212</v>
      </c>
      <c r="B3710" s="424" t="s">
        <v>685</v>
      </c>
    </row>
    <row r="3711" spans="1:2" ht="16.5" thickBot="1">
      <c r="A3711" s="423">
        <v>425213</v>
      </c>
      <c r="B3711" s="424" t="s">
        <v>686</v>
      </c>
    </row>
    <row r="3712" spans="1:2" ht="16.5" thickBot="1">
      <c r="A3712" s="423">
        <v>425219</v>
      </c>
      <c r="B3712" s="424" t="s">
        <v>687</v>
      </c>
    </row>
    <row r="3713" spans="1:2" ht="16.5" thickBot="1">
      <c r="A3713" s="423">
        <v>425220</v>
      </c>
      <c r="B3713" s="422" t="s">
        <v>688</v>
      </c>
    </row>
    <row r="3714" spans="1:2" ht="16.5" thickBot="1">
      <c r="A3714" s="423">
        <v>425221</v>
      </c>
      <c r="B3714" s="424" t="s">
        <v>689</v>
      </c>
    </row>
    <row r="3715" spans="1:2" ht="16.5" thickBot="1">
      <c r="A3715" s="423">
        <v>425222</v>
      </c>
      <c r="B3715" s="424" t="s">
        <v>690</v>
      </c>
    </row>
    <row r="3716" spans="1:2" ht="16.5" thickBot="1">
      <c r="A3716" s="423">
        <v>425223</v>
      </c>
      <c r="B3716" s="424" t="s">
        <v>691</v>
      </c>
    </row>
    <row r="3717" spans="1:2" ht="16.5" thickBot="1">
      <c r="A3717" s="423">
        <v>425224</v>
      </c>
      <c r="B3717" s="424" t="s">
        <v>692</v>
      </c>
    </row>
    <row r="3718" spans="1:2" ht="16.5" thickBot="1">
      <c r="A3718" s="423">
        <v>425225</v>
      </c>
      <c r="B3718" s="424" t="s">
        <v>693</v>
      </c>
    </row>
    <row r="3719" spans="1:2" ht="16.5" thickBot="1">
      <c r="A3719" s="423">
        <v>425226</v>
      </c>
      <c r="B3719" s="424" t="s">
        <v>694</v>
      </c>
    </row>
    <row r="3720" spans="1:2" ht="16.5" thickBot="1">
      <c r="A3720" s="423">
        <v>425227</v>
      </c>
      <c r="B3720" s="424" t="s">
        <v>695</v>
      </c>
    </row>
    <row r="3721" spans="1:2" ht="16.5" thickBot="1">
      <c r="A3721" s="423">
        <v>425229</v>
      </c>
      <c r="B3721" s="424" t="s">
        <v>696</v>
      </c>
    </row>
    <row r="3722" spans="1:2" ht="16.5" thickBot="1">
      <c r="A3722" s="423">
        <v>425230</v>
      </c>
      <c r="B3722" s="422" t="s">
        <v>697</v>
      </c>
    </row>
    <row r="3723" spans="1:2" ht="16.5" thickBot="1">
      <c r="A3723" s="423">
        <v>425231</v>
      </c>
      <c r="B3723" s="424" t="s">
        <v>697</v>
      </c>
    </row>
    <row r="3724" spans="1:2" ht="32.25" thickBot="1">
      <c r="A3724" s="423">
        <v>425240</v>
      </c>
      <c r="B3724" s="422" t="s">
        <v>698</v>
      </c>
    </row>
    <row r="3725" spans="1:2" ht="16.5" thickBot="1">
      <c r="A3725" s="423">
        <v>425241</v>
      </c>
      <c r="B3725" s="424" t="s">
        <v>699</v>
      </c>
    </row>
    <row r="3726" spans="1:2" ht="16.5" thickBot="1">
      <c r="A3726" s="423">
        <v>425242</v>
      </c>
      <c r="B3726" s="424" t="s">
        <v>700</v>
      </c>
    </row>
    <row r="3727" spans="1:2" ht="16.5" thickBot="1">
      <c r="A3727" s="423">
        <v>425250</v>
      </c>
      <c r="B3727" s="422" t="s">
        <v>701</v>
      </c>
    </row>
    <row r="3728" spans="1:2" ht="16.5" thickBot="1">
      <c r="A3728" s="423">
        <v>425251</v>
      </c>
      <c r="B3728" s="424" t="s">
        <v>702</v>
      </c>
    </row>
    <row r="3729" spans="1:2" ht="16.5" thickBot="1">
      <c r="A3729" s="423">
        <v>425252</v>
      </c>
      <c r="B3729" s="424" t="s">
        <v>703</v>
      </c>
    </row>
    <row r="3730" spans="1:2" ht="16.5" thickBot="1">
      <c r="A3730" s="423">
        <v>425253</v>
      </c>
      <c r="B3730" s="424" t="s">
        <v>704</v>
      </c>
    </row>
    <row r="3731" spans="1:2" ht="16.5" thickBot="1">
      <c r="A3731" s="423">
        <v>425260</v>
      </c>
      <c r="B3731" s="422" t="s">
        <v>705</v>
      </c>
    </row>
    <row r="3732" spans="1:2" ht="16.5" thickBot="1">
      <c r="A3732" s="423">
        <v>425261</v>
      </c>
      <c r="B3732" s="424" t="s">
        <v>706</v>
      </c>
    </row>
    <row r="3733" spans="1:2" ht="16.5" thickBot="1">
      <c r="A3733" s="423">
        <v>425262</v>
      </c>
      <c r="B3733" s="424" t="s">
        <v>707</v>
      </c>
    </row>
    <row r="3734" spans="1:2" ht="16.5" thickBot="1">
      <c r="A3734" s="423">
        <v>425263</v>
      </c>
      <c r="B3734" s="424" t="s">
        <v>708</v>
      </c>
    </row>
    <row r="3735" spans="1:2" ht="16.5" thickBot="1">
      <c r="A3735" s="423">
        <v>425270</v>
      </c>
      <c r="B3735" s="422" t="s">
        <v>709</v>
      </c>
    </row>
    <row r="3736" spans="1:2" ht="16.5" thickBot="1">
      <c r="A3736" s="423">
        <v>425271</v>
      </c>
      <c r="B3736" s="424" t="s">
        <v>709</v>
      </c>
    </row>
    <row r="3737" spans="1:2" ht="16.5" thickBot="1">
      <c r="A3737" s="423">
        <v>425280</v>
      </c>
      <c r="B3737" s="422" t="s">
        <v>710</v>
      </c>
    </row>
    <row r="3738" spans="1:2" ht="16.5" thickBot="1">
      <c r="A3738" s="423">
        <v>425281</v>
      </c>
      <c r="B3738" s="424" t="s">
        <v>710</v>
      </c>
    </row>
    <row r="3739" spans="1:2" ht="32.25" thickBot="1">
      <c r="A3739" s="423">
        <v>425290</v>
      </c>
      <c r="B3739" s="422" t="s">
        <v>711</v>
      </c>
    </row>
    <row r="3740" spans="1:2" ht="32.25" thickBot="1">
      <c r="A3740" s="423">
        <v>425291</v>
      </c>
      <c r="B3740" s="424" t="s">
        <v>711</v>
      </c>
    </row>
    <row r="3741" spans="1:2" ht="16.5" thickBot="1">
      <c r="A3741" s="423">
        <v>426000</v>
      </c>
      <c r="B3741" s="421" t="s">
        <v>3645</v>
      </c>
    </row>
    <row r="3742" spans="1:2" ht="16.5" thickBot="1">
      <c r="A3742" s="423">
        <v>426100</v>
      </c>
      <c r="B3742" s="421" t="s">
        <v>712</v>
      </c>
    </row>
    <row r="3743" spans="1:2" ht="16.5" thickBot="1">
      <c r="A3743" s="423">
        <v>426110</v>
      </c>
      <c r="B3743" s="422" t="s">
        <v>713</v>
      </c>
    </row>
    <row r="3744" spans="1:2" ht="16.5" thickBot="1">
      <c r="A3744" s="423">
        <v>426111</v>
      </c>
      <c r="B3744" s="424" t="s">
        <v>713</v>
      </c>
    </row>
    <row r="3745" spans="1:2" ht="16.5" thickBot="1">
      <c r="A3745" s="423">
        <v>426120</v>
      </c>
      <c r="B3745" s="422" t="s">
        <v>714</v>
      </c>
    </row>
    <row r="3746" spans="1:2" ht="16.5" thickBot="1">
      <c r="A3746" s="423">
        <v>426121</v>
      </c>
      <c r="B3746" s="424" t="s">
        <v>715</v>
      </c>
    </row>
    <row r="3747" spans="1:2" ht="16.5" thickBot="1">
      <c r="A3747" s="423">
        <v>426122</v>
      </c>
      <c r="B3747" s="424" t="s">
        <v>716</v>
      </c>
    </row>
    <row r="3748" spans="1:2" ht="16.5" thickBot="1">
      <c r="A3748" s="423">
        <v>426123</v>
      </c>
      <c r="B3748" s="424" t="s">
        <v>717</v>
      </c>
    </row>
    <row r="3749" spans="1:2" ht="16.5" thickBot="1">
      <c r="A3749" s="423">
        <v>426124</v>
      </c>
      <c r="B3749" s="424" t="s">
        <v>718</v>
      </c>
    </row>
    <row r="3750" spans="1:2" ht="16.5" thickBot="1">
      <c r="A3750" s="423">
        <v>426129</v>
      </c>
      <c r="B3750" s="424" t="s">
        <v>719</v>
      </c>
    </row>
    <row r="3751" spans="1:2" ht="16.5" thickBot="1">
      <c r="A3751" s="423">
        <v>426130</v>
      </c>
      <c r="B3751" s="422" t="s">
        <v>720</v>
      </c>
    </row>
    <row r="3752" spans="1:2" ht="16.5" thickBot="1">
      <c r="A3752" s="423">
        <v>426131</v>
      </c>
      <c r="B3752" s="424" t="s">
        <v>721</v>
      </c>
    </row>
    <row r="3753" spans="1:2" ht="16.5" thickBot="1">
      <c r="A3753" s="423">
        <v>426190</v>
      </c>
      <c r="B3753" s="422" t="s">
        <v>722</v>
      </c>
    </row>
    <row r="3754" spans="1:2" ht="16.5" thickBot="1">
      <c r="A3754" s="423">
        <v>426191</v>
      </c>
      <c r="B3754" s="424" t="s">
        <v>722</v>
      </c>
    </row>
    <row r="3755" spans="1:2" ht="16.5" thickBot="1">
      <c r="A3755" s="423">
        <v>426200</v>
      </c>
      <c r="B3755" s="421" t="s">
        <v>723</v>
      </c>
    </row>
    <row r="3756" spans="1:2" ht="16.5" thickBot="1">
      <c r="A3756" s="423">
        <v>426210</v>
      </c>
      <c r="B3756" s="422" t="s">
        <v>724</v>
      </c>
    </row>
    <row r="3757" spans="1:2" ht="16.5" thickBot="1">
      <c r="A3757" s="423">
        <v>426211</v>
      </c>
      <c r="B3757" s="424" t="s">
        <v>724</v>
      </c>
    </row>
    <row r="3758" spans="1:2" ht="16.5" thickBot="1">
      <c r="A3758" s="423">
        <v>426220</v>
      </c>
      <c r="B3758" s="422" t="s">
        <v>725</v>
      </c>
    </row>
    <row r="3759" spans="1:2" ht="16.5" thickBot="1">
      <c r="A3759" s="423">
        <v>426221</v>
      </c>
      <c r="B3759" s="424" t="s">
        <v>725</v>
      </c>
    </row>
    <row r="3760" spans="1:2" ht="16.5" thickBot="1">
      <c r="A3760" s="423">
        <v>426230</v>
      </c>
      <c r="B3760" s="422" t="s">
        <v>726</v>
      </c>
    </row>
    <row r="3761" spans="1:2" ht="16.5" thickBot="1">
      <c r="A3761" s="423">
        <v>426231</v>
      </c>
      <c r="B3761" s="424" t="s">
        <v>726</v>
      </c>
    </row>
    <row r="3762" spans="1:2" ht="16.5" thickBot="1">
      <c r="A3762" s="423">
        <v>426240</v>
      </c>
      <c r="B3762" s="422" t="s">
        <v>727</v>
      </c>
    </row>
    <row r="3763" spans="1:2" ht="16.5" thickBot="1">
      <c r="A3763" s="423">
        <v>426241</v>
      </c>
      <c r="B3763" s="424" t="s">
        <v>727</v>
      </c>
    </row>
    <row r="3764" spans="1:2" ht="16.5" thickBot="1">
      <c r="A3764" s="423">
        <v>426250</v>
      </c>
      <c r="B3764" s="422" t="s">
        <v>728</v>
      </c>
    </row>
    <row r="3765" spans="1:2" ht="16.5" thickBot="1">
      <c r="A3765" s="423">
        <v>426251</v>
      </c>
      <c r="B3765" s="424" t="s">
        <v>728</v>
      </c>
    </row>
    <row r="3766" spans="1:2" ht="16.5" thickBot="1">
      <c r="A3766" s="423">
        <v>426290</v>
      </c>
      <c r="B3766" s="422" t="s">
        <v>729</v>
      </c>
    </row>
    <row r="3767" spans="1:2" ht="16.5" thickBot="1">
      <c r="A3767" s="423">
        <v>426291</v>
      </c>
      <c r="B3767" s="424" t="s">
        <v>729</v>
      </c>
    </row>
    <row r="3768" spans="1:2" ht="16.5" thickBot="1">
      <c r="A3768" s="423">
        <v>426300</v>
      </c>
      <c r="B3768" s="421" t="s">
        <v>730</v>
      </c>
    </row>
    <row r="3769" spans="1:2" ht="16.5" thickBot="1">
      <c r="A3769" s="423">
        <v>426310</v>
      </c>
      <c r="B3769" s="422" t="s">
        <v>731</v>
      </c>
    </row>
    <row r="3770" spans="1:2" ht="16.5" thickBot="1">
      <c r="A3770" s="423">
        <v>426311</v>
      </c>
      <c r="B3770" s="424" t="s">
        <v>732</v>
      </c>
    </row>
    <row r="3771" spans="1:2" ht="16.5" thickBot="1">
      <c r="A3771" s="423">
        <v>426312</v>
      </c>
      <c r="B3771" s="424" t="s">
        <v>733</v>
      </c>
    </row>
    <row r="3772" spans="1:2" ht="16.5" thickBot="1">
      <c r="A3772" s="423">
        <v>426320</v>
      </c>
      <c r="B3772" s="422" t="s">
        <v>734</v>
      </c>
    </row>
    <row r="3773" spans="1:2" ht="16.5" thickBot="1">
      <c r="A3773" s="423">
        <v>426321</v>
      </c>
      <c r="B3773" s="424" t="s">
        <v>734</v>
      </c>
    </row>
    <row r="3774" spans="1:2" ht="16.5" thickBot="1">
      <c r="A3774" s="423">
        <v>426400</v>
      </c>
      <c r="B3774" s="421" t="s">
        <v>735</v>
      </c>
    </row>
    <row r="3775" spans="1:2" ht="16.5" thickBot="1">
      <c r="A3775" s="423">
        <v>426410</v>
      </c>
      <c r="B3775" s="422" t="s">
        <v>736</v>
      </c>
    </row>
    <row r="3776" spans="1:2" ht="16.5" thickBot="1">
      <c r="A3776" s="423">
        <v>426411</v>
      </c>
      <c r="B3776" s="424" t="s">
        <v>737</v>
      </c>
    </row>
    <row r="3777" spans="1:2" ht="16.5" thickBot="1">
      <c r="A3777" s="423">
        <v>426412</v>
      </c>
      <c r="B3777" s="424" t="s">
        <v>738</v>
      </c>
    </row>
    <row r="3778" spans="1:2" ht="16.5" thickBot="1">
      <c r="A3778" s="423">
        <v>426413</v>
      </c>
      <c r="B3778" s="424" t="s">
        <v>739</v>
      </c>
    </row>
    <row r="3779" spans="1:2" ht="16.5" thickBot="1">
      <c r="A3779" s="423">
        <v>426490</v>
      </c>
      <c r="B3779" s="422" t="s">
        <v>740</v>
      </c>
    </row>
    <row r="3780" spans="1:2" ht="16.5" thickBot="1">
      <c r="A3780" s="423">
        <v>426491</v>
      </c>
      <c r="B3780" s="424" t="s">
        <v>740</v>
      </c>
    </row>
    <row r="3781" spans="1:2" ht="16.5" thickBot="1">
      <c r="A3781" s="423">
        <v>426500</v>
      </c>
      <c r="B3781" s="421" t="s">
        <v>741</v>
      </c>
    </row>
    <row r="3782" spans="1:2" ht="16.5" thickBot="1">
      <c r="A3782" s="423">
        <v>426510</v>
      </c>
      <c r="B3782" s="422" t="s">
        <v>742</v>
      </c>
    </row>
    <row r="3783" spans="1:2" ht="16.5" thickBot="1">
      <c r="A3783" s="423">
        <v>426511</v>
      </c>
      <c r="B3783" s="424" t="s">
        <v>742</v>
      </c>
    </row>
    <row r="3784" spans="1:2" ht="16.5" thickBot="1">
      <c r="A3784" s="423">
        <v>426520</v>
      </c>
      <c r="B3784" s="422" t="s">
        <v>743</v>
      </c>
    </row>
    <row r="3785" spans="1:2" ht="16.5" thickBot="1">
      <c r="A3785" s="423">
        <v>426521</v>
      </c>
      <c r="B3785" s="424" t="s">
        <v>743</v>
      </c>
    </row>
    <row r="3786" spans="1:2" ht="16.5" thickBot="1">
      <c r="A3786" s="423">
        <v>426530</v>
      </c>
      <c r="B3786" s="422" t="s">
        <v>744</v>
      </c>
    </row>
    <row r="3787" spans="1:2" ht="16.5" thickBot="1">
      <c r="A3787" s="423">
        <v>426531</v>
      </c>
      <c r="B3787" s="424" t="s">
        <v>744</v>
      </c>
    </row>
    <row r="3788" spans="1:2" ht="16.5" thickBot="1">
      <c r="A3788" s="423">
        <v>426540</v>
      </c>
      <c r="B3788" s="422" t="s">
        <v>745</v>
      </c>
    </row>
    <row r="3789" spans="1:2" ht="16.5" thickBot="1">
      <c r="A3789" s="423">
        <v>426541</v>
      </c>
      <c r="B3789" s="424" t="s">
        <v>745</v>
      </c>
    </row>
    <row r="3790" spans="1:2" ht="16.5" thickBot="1">
      <c r="A3790" s="423">
        <v>426550</v>
      </c>
      <c r="B3790" s="422" t="s">
        <v>746</v>
      </c>
    </row>
    <row r="3791" spans="1:2" ht="16.5" thickBot="1">
      <c r="A3791" s="423">
        <v>426551</v>
      </c>
      <c r="B3791" s="424" t="s">
        <v>746</v>
      </c>
    </row>
    <row r="3792" spans="1:2" ht="16.5" thickBot="1">
      <c r="A3792" s="423">
        <v>426590</v>
      </c>
      <c r="B3792" s="422" t="s">
        <v>747</v>
      </c>
    </row>
    <row r="3793" spans="1:2" ht="16.5" thickBot="1">
      <c r="A3793" s="423">
        <v>426591</v>
      </c>
      <c r="B3793" s="424" t="s">
        <v>747</v>
      </c>
    </row>
    <row r="3794" spans="1:2" ht="16.5" thickBot="1">
      <c r="A3794" s="423">
        <v>426600</v>
      </c>
      <c r="B3794" s="421" t="s">
        <v>748</v>
      </c>
    </row>
    <row r="3795" spans="1:2" ht="16.5" thickBot="1">
      <c r="A3795" s="423">
        <v>426610</v>
      </c>
      <c r="B3795" s="422" t="s">
        <v>734</v>
      </c>
    </row>
    <row r="3796" spans="1:2" ht="16.5" thickBot="1">
      <c r="A3796" s="423">
        <v>426611</v>
      </c>
      <c r="B3796" s="424" t="s">
        <v>734</v>
      </c>
    </row>
    <row r="3797" spans="1:2" ht="16.5" thickBot="1">
      <c r="A3797" s="423">
        <v>426620</v>
      </c>
      <c r="B3797" s="422" t="s">
        <v>749</v>
      </c>
    </row>
    <row r="3798" spans="1:2" ht="16.5" thickBot="1">
      <c r="A3798" s="423">
        <v>426621</v>
      </c>
      <c r="B3798" s="424" t="s">
        <v>749</v>
      </c>
    </row>
    <row r="3799" spans="1:2" ht="16.5" thickBot="1">
      <c r="A3799" s="423">
        <v>426630</v>
      </c>
      <c r="B3799" s="422" t="s">
        <v>750</v>
      </c>
    </row>
    <row r="3800" spans="1:2" ht="16.5" thickBot="1">
      <c r="A3800" s="423">
        <v>426631</v>
      </c>
      <c r="B3800" s="424" t="s">
        <v>750</v>
      </c>
    </row>
    <row r="3801" spans="1:2" ht="16.5" thickBot="1">
      <c r="A3801" s="423">
        <v>426700</v>
      </c>
      <c r="B3801" s="421" t="s">
        <v>751</v>
      </c>
    </row>
    <row r="3802" spans="1:2" ht="16.5" thickBot="1">
      <c r="A3802" s="423">
        <v>426710</v>
      </c>
      <c r="B3802" s="422" t="s">
        <v>752</v>
      </c>
    </row>
    <row r="3803" spans="1:2" ht="16.5" thickBot="1">
      <c r="A3803" s="423">
        <v>426711</v>
      </c>
      <c r="B3803" s="424" t="s">
        <v>752</v>
      </c>
    </row>
    <row r="3804" spans="1:2" ht="16.5" thickBot="1">
      <c r="A3804" s="423">
        <v>426720</v>
      </c>
      <c r="B3804" s="422" t="s">
        <v>753</v>
      </c>
    </row>
    <row r="3805" spans="1:2" ht="16.5" thickBot="1">
      <c r="A3805" s="423">
        <v>426721</v>
      </c>
      <c r="B3805" s="424" t="s">
        <v>753</v>
      </c>
    </row>
    <row r="3806" spans="1:2" ht="16.5" thickBot="1">
      <c r="A3806" s="423">
        <v>426730</v>
      </c>
      <c r="B3806" s="422" t="s">
        <v>754</v>
      </c>
    </row>
    <row r="3807" spans="1:2" ht="16.5" thickBot="1">
      <c r="A3807" s="423">
        <v>426731</v>
      </c>
      <c r="B3807" s="424" t="s">
        <v>754</v>
      </c>
    </row>
    <row r="3808" spans="1:2" ht="16.5" thickBot="1">
      <c r="A3808" s="423">
        <v>426740</v>
      </c>
      <c r="B3808" s="422" t="s">
        <v>755</v>
      </c>
    </row>
    <row r="3809" spans="1:2" ht="16.5" thickBot="1">
      <c r="A3809" s="423">
        <v>426741</v>
      </c>
      <c r="B3809" s="424" t="s">
        <v>755</v>
      </c>
    </row>
    <row r="3810" spans="1:2" ht="16.5" thickBot="1">
      <c r="A3810" s="423">
        <v>426750</v>
      </c>
      <c r="B3810" s="422" t="s">
        <v>756</v>
      </c>
    </row>
    <row r="3811" spans="1:2" ht="16.5" thickBot="1">
      <c r="A3811" s="423">
        <v>426751</v>
      </c>
      <c r="B3811" s="424" t="s">
        <v>756</v>
      </c>
    </row>
    <row r="3812" spans="1:2" ht="16.5" thickBot="1">
      <c r="A3812" s="423">
        <v>426760</v>
      </c>
      <c r="B3812" s="422" t="s">
        <v>757</v>
      </c>
    </row>
    <row r="3813" spans="1:2" ht="16.5" thickBot="1">
      <c r="A3813" s="423">
        <v>426761</v>
      </c>
      <c r="B3813" s="424" t="s">
        <v>757</v>
      </c>
    </row>
    <row r="3814" spans="1:2" ht="16.5" thickBot="1">
      <c r="A3814" s="423">
        <v>426790</v>
      </c>
      <c r="B3814" s="422" t="s">
        <v>758</v>
      </c>
    </row>
    <row r="3815" spans="1:2" ht="16.5" thickBot="1">
      <c r="A3815" s="423">
        <v>426791</v>
      </c>
      <c r="B3815" s="424" t="s">
        <v>758</v>
      </c>
    </row>
    <row r="3816" spans="1:2" ht="16.5" thickBot="1">
      <c r="A3816" s="423">
        <v>426800</v>
      </c>
      <c r="B3816" s="421" t="s">
        <v>759</v>
      </c>
    </row>
    <row r="3817" spans="1:2" ht="16.5" thickBot="1">
      <c r="A3817" s="423">
        <v>426810</v>
      </c>
      <c r="B3817" s="422" t="s">
        <v>760</v>
      </c>
    </row>
    <row r="3818" spans="1:2" ht="16.5" thickBot="1">
      <c r="A3818" s="423">
        <v>426811</v>
      </c>
      <c r="B3818" s="424" t="s">
        <v>761</v>
      </c>
    </row>
    <row r="3819" spans="1:2" ht="16.5" thickBot="1">
      <c r="A3819" s="423">
        <v>426812</v>
      </c>
      <c r="B3819" s="424" t="s">
        <v>762</v>
      </c>
    </row>
    <row r="3820" spans="1:2" ht="16.5" thickBot="1">
      <c r="A3820" s="423">
        <v>426819</v>
      </c>
      <c r="B3820" s="424" t="s">
        <v>763</v>
      </c>
    </row>
    <row r="3821" spans="1:2" ht="16.5" thickBot="1">
      <c r="A3821" s="423">
        <v>426820</v>
      </c>
      <c r="B3821" s="422" t="s">
        <v>764</v>
      </c>
    </row>
    <row r="3822" spans="1:2" ht="16.5" thickBot="1">
      <c r="A3822" s="423">
        <v>426821</v>
      </c>
      <c r="B3822" s="424" t="s">
        <v>765</v>
      </c>
    </row>
    <row r="3823" spans="1:2" ht="16.5" thickBot="1">
      <c r="A3823" s="423">
        <v>426822</v>
      </c>
      <c r="B3823" s="424" t="s">
        <v>766</v>
      </c>
    </row>
    <row r="3824" spans="1:2" ht="16.5" thickBot="1">
      <c r="A3824" s="423">
        <v>426823</v>
      </c>
      <c r="B3824" s="424" t="s">
        <v>767</v>
      </c>
    </row>
    <row r="3825" spans="1:2" ht="16.5" thickBot="1">
      <c r="A3825" s="423">
        <v>426829</v>
      </c>
      <c r="B3825" s="424" t="s">
        <v>768</v>
      </c>
    </row>
    <row r="3826" spans="1:2" ht="16.5" thickBot="1">
      <c r="A3826" s="423">
        <v>426900</v>
      </c>
      <c r="B3826" s="421" t="s">
        <v>769</v>
      </c>
    </row>
    <row r="3827" spans="1:2" ht="16.5" thickBot="1">
      <c r="A3827" s="423">
        <v>426910</v>
      </c>
      <c r="B3827" s="422" t="s">
        <v>769</v>
      </c>
    </row>
    <row r="3828" spans="1:2" ht="16.5" thickBot="1">
      <c r="A3828" s="423">
        <v>426911</v>
      </c>
      <c r="B3828" s="424" t="s">
        <v>770</v>
      </c>
    </row>
    <row r="3829" spans="1:2" ht="16.5" thickBot="1">
      <c r="A3829" s="423">
        <v>426912</v>
      </c>
      <c r="B3829" s="424" t="s">
        <v>771</v>
      </c>
    </row>
    <row r="3830" spans="1:2" ht="16.5" thickBot="1">
      <c r="A3830" s="423">
        <v>426913</v>
      </c>
      <c r="B3830" s="424" t="s">
        <v>772</v>
      </c>
    </row>
    <row r="3831" spans="1:2" ht="16.5" thickBot="1">
      <c r="A3831" s="423">
        <v>426914</v>
      </c>
      <c r="B3831" s="424" t="s">
        <v>773</v>
      </c>
    </row>
    <row r="3832" spans="1:2" ht="16.5" thickBot="1">
      <c r="A3832" s="423">
        <v>426919</v>
      </c>
      <c r="B3832" s="424" t="s">
        <v>774</v>
      </c>
    </row>
    <row r="3833" spans="1:2" ht="16.5" thickBot="1">
      <c r="A3833" s="423">
        <v>430000</v>
      </c>
      <c r="B3833" s="421" t="s">
        <v>3646</v>
      </c>
    </row>
    <row r="3834" spans="1:2" ht="16.5" thickBot="1">
      <c r="A3834" s="423">
        <v>431000</v>
      </c>
      <c r="B3834" s="421" t="s">
        <v>3647</v>
      </c>
    </row>
    <row r="3835" spans="1:2" ht="16.5" thickBot="1">
      <c r="A3835" s="423">
        <v>431100</v>
      </c>
      <c r="B3835" s="421" t="s">
        <v>776</v>
      </c>
    </row>
    <row r="3836" spans="1:2" ht="16.5" thickBot="1">
      <c r="A3836" s="423">
        <v>431110</v>
      </c>
      <c r="B3836" s="422" t="s">
        <v>776</v>
      </c>
    </row>
    <row r="3837" spans="1:2" ht="16.5" thickBot="1">
      <c r="A3837" s="423">
        <v>431111</v>
      </c>
      <c r="B3837" s="424" t="s">
        <v>776</v>
      </c>
    </row>
    <row r="3838" spans="1:2" ht="16.5" thickBot="1">
      <c r="A3838" s="423">
        <v>431200</v>
      </c>
      <c r="B3838" s="421" t="s">
        <v>777</v>
      </c>
    </row>
    <row r="3839" spans="1:2" ht="16.5" thickBot="1">
      <c r="A3839" s="423">
        <v>431210</v>
      </c>
      <c r="B3839" s="422" t="s">
        <v>777</v>
      </c>
    </row>
    <row r="3840" spans="1:2" ht="16.5" thickBot="1">
      <c r="A3840" s="423">
        <v>431211</v>
      </c>
      <c r="B3840" s="424" t="s">
        <v>777</v>
      </c>
    </row>
    <row r="3841" spans="1:2" ht="16.5" thickBot="1">
      <c r="A3841" s="423">
        <v>431300</v>
      </c>
      <c r="B3841" s="421" t="s">
        <v>778</v>
      </c>
    </row>
    <row r="3842" spans="1:2" ht="16.5" thickBot="1">
      <c r="A3842" s="423">
        <v>431310</v>
      </c>
      <c r="B3842" s="422" t="s">
        <v>778</v>
      </c>
    </row>
    <row r="3843" spans="1:2" ht="16.5" thickBot="1">
      <c r="A3843" s="423">
        <v>431311</v>
      </c>
      <c r="B3843" s="424" t="s">
        <v>778</v>
      </c>
    </row>
    <row r="3844" spans="1:2" ht="16.5" thickBot="1">
      <c r="A3844" s="423">
        <v>432000</v>
      </c>
      <c r="B3844" s="421" t="s">
        <v>779</v>
      </c>
    </row>
    <row r="3845" spans="1:2" ht="16.5" thickBot="1">
      <c r="A3845" s="423">
        <v>432100</v>
      </c>
      <c r="B3845" s="421" t="s">
        <v>1150</v>
      </c>
    </row>
    <row r="3846" spans="1:2" ht="16.5" thickBot="1">
      <c r="A3846" s="423">
        <v>432110</v>
      </c>
      <c r="B3846" s="422" t="s">
        <v>1150</v>
      </c>
    </row>
    <row r="3847" spans="1:2" ht="16.5" thickBot="1">
      <c r="A3847" s="423">
        <v>432111</v>
      </c>
      <c r="B3847" s="424" t="s">
        <v>1150</v>
      </c>
    </row>
    <row r="3848" spans="1:2" ht="16.5" thickBot="1">
      <c r="A3848" s="423">
        <v>433000</v>
      </c>
      <c r="B3848" s="421" t="s">
        <v>3648</v>
      </c>
    </row>
    <row r="3849" spans="1:2" ht="16.5" thickBot="1">
      <c r="A3849" s="423">
        <v>433100</v>
      </c>
      <c r="B3849" s="421" t="s">
        <v>1151</v>
      </c>
    </row>
    <row r="3850" spans="1:2" ht="16.5" thickBot="1">
      <c r="A3850" s="423">
        <v>433110</v>
      </c>
      <c r="B3850" s="422" t="s">
        <v>1151</v>
      </c>
    </row>
    <row r="3851" spans="1:2" ht="16.5" thickBot="1">
      <c r="A3851" s="423">
        <v>433111</v>
      </c>
      <c r="B3851" s="424" t="s">
        <v>1151</v>
      </c>
    </row>
    <row r="3852" spans="1:2" ht="16.5" thickBot="1">
      <c r="A3852" s="423">
        <v>434000</v>
      </c>
      <c r="B3852" s="421" t="s">
        <v>3649</v>
      </c>
    </row>
    <row r="3853" spans="1:2" ht="16.5" thickBot="1">
      <c r="A3853" s="423">
        <v>434100</v>
      </c>
      <c r="B3853" s="421" t="s">
        <v>780</v>
      </c>
    </row>
    <row r="3854" spans="1:2" ht="16.5" thickBot="1">
      <c r="A3854" s="423">
        <v>434110</v>
      </c>
      <c r="B3854" s="422" t="s">
        <v>780</v>
      </c>
    </row>
    <row r="3855" spans="1:2" ht="16.5" thickBot="1">
      <c r="A3855" s="423">
        <v>434111</v>
      </c>
      <c r="B3855" s="424" t="s">
        <v>780</v>
      </c>
    </row>
    <row r="3856" spans="1:2" ht="16.5" thickBot="1">
      <c r="A3856" s="423">
        <v>434200</v>
      </c>
      <c r="B3856" s="421" t="s">
        <v>781</v>
      </c>
    </row>
    <row r="3857" spans="1:2" ht="16.5" thickBot="1">
      <c r="A3857" s="423">
        <v>434210</v>
      </c>
      <c r="B3857" s="422" t="s">
        <v>781</v>
      </c>
    </row>
    <row r="3858" spans="1:2" ht="16.5" thickBot="1">
      <c r="A3858" s="423">
        <v>434211</v>
      </c>
      <c r="B3858" s="424" t="s">
        <v>781</v>
      </c>
    </row>
    <row r="3859" spans="1:2" ht="16.5" thickBot="1">
      <c r="A3859" s="423">
        <v>434300</v>
      </c>
      <c r="B3859" s="421" t="s">
        <v>782</v>
      </c>
    </row>
    <row r="3860" spans="1:2" ht="16.5" thickBot="1">
      <c r="A3860" s="423">
        <v>434310</v>
      </c>
      <c r="B3860" s="422" t="s">
        <v>783</v>
      </c>
    </row>
    <row r="3861" spans="1:2" ht="16.5" thickBot="1">
      <c r="A3861" s="423">
        <v>434311</v>
      </c>
      <c r="B3861" s="424" t="s">
        <v>783</v>
      </c>
    </row>
    <row r="3862" spans="1:2" ht="16.5" thickBot="1">
      <c r="A3862" s="423">
        <v>434320</v>
      </c>
      <c r="B3862" s="422" t="s">
        <v>784</v>
      </c>
    </row>
    <row r="3863" spans="1:2" ht="16.5" thickBot="1">
      <c r="A3863" s="423">
        <v>434321</v>
      </c>
      <c r="B3863" s="424" t="s">
        <v>784</v>
      </c>
    </row>
    <row r="3864" spans="1:2" ht="16.5" thickBot="1">
      <c r="A3864" s="423">
        <v>435000</v>
      </c>
      <c r="B3864" s="421" t="s">
        <v>3650</v>
      </c>
    </row>
    <row r="3865" spans="1:2" ht="16.5" thickBot="1">
      <c r="A3865" s="423">
        <v>435100</v>
      </c>
      <c r="B3865" s="421" t="s">
        <v>1118</v>
      </c>
    </row>
    <row r="3866" spans="1:2" ht="16.5" thickBot="1">
      <c r="A3866" s="423">
        <v>435110</v>
      </c>
      <c r="B3866" s="422" t="s">
        <v>1118</v>
      </c>
    </row>
    <row r="3867" spans="1:2" ht="16.5" thickBot="1">
      <c r="A3867" s="423">
        <v>435111</v>
      </c>
      <c r="B3867" s="424" t="s">
        <v>1118</v>
      </c>
    </row>
    <row r="3868" spans="1:2" ht="16.5" thickBot="1">
      <c r="A3868" s="423">
        <v>440000</v>
      </c>
      <c r="B3868" s="421" t="s">
        <v>3651</v>
      </c>
    </row>
    <row r="3869" spans="1:2" ht="16.5" thickBot="1">
      <c r="A3869" s="423">
        <v>441000</v>
      </c>
      <c r="B3869" s="421" t="s">
        <v>3652</v>
      </c>
    </row>
    <row r="3870" spans="1:2" ht="16.5" thickBot="1">
      <c r="A3870" s="423">
        <v>441100</v>
      </c>
      <c r="B3870" s="421" t="s">
        <v>786</v>
      </c>
    </row>
    <row r="3871" spans="1:2" ht="16.5" thickBot="1">
      <c r="A3871" s="423">
        <v>441110</v>
      </c>
      <c r="B3871" s="422" t="s">
        <v>787</v>
      </c>
    </row>
    <row r="3872" spans="1:2" ht="16.5" thickBot="1">
      <c r="A3872" s="423">
        <v>441111</v>
      </c>
      <c r="B3872" s="424" t="s">
        <v>787</v>
      </c>
    </row>
    <row r="3873" spans="1:2" ht="16.5" thickBot="1">
      <c r="A3873" s="423">
        <v>441120</v>
      </c>
      <c r="B3873" s="422" t="s">
        <v>788</v>
      </c>
    </row>
    <row r="3874" spans="1:2" ht="16.5" thickBot="1">
      <c r="A3874" s="423">
        <v>441121</v>
      </c>
      <c r="B3874" s="424" t="s">
        <v>788</v>
      </c>
    </row>
    <row r="3875" spans="1:2" ht="16.5" thickBot="1">
      <c r="A3875" s="423">
        <v>441200</v>
      </c>
      <c r="B3875" s="421" t="s">
        <v>789</v>
      </c>
    </row>
    <row r="3876" spans="1:2" ht="16.5" thickBot="1">
      <c r="A3876" s="423">
        <v>441210</v>
      </c>
      <c r="B3876" s="422" t="s">
        <v>790</v>
      </c>
    </row>
    <row r="3877" spans="1:2" ht="16.5" thickBot="1">
      <c r="A3877" s="423">
        <v>441211</v>
      </c>
      <c r="B3877" s="424" t="s">
        <v>790</v>
      </c>
    </row>
    <row r="3878" spans="1:2" ht="16.5" thickBot="1">
      <c r="A3878" s="423">
        <v>441220</v>
      </c>
      <c r="B3878" s="422" t="s">
        <v>1666</v>
      </c>
    </row>
    <row r="3879" spans="1:2" ht="16.5" thickBot="1">
      <c r="A3879" s="423">
        <v>441221</v>
      </c>
      <c r="B3879" s="424" t="s">
        <v>1666</v>
      </c>
    </row>
    <row r="3880" spans="1:2" ht="16.5" thickBot="1">
      <c r="A3880" s="423">
        <v>441230</v>
      </c>
      <c r="B3880" s="422" t="s">
        <v>1667</v>
      </c>
    </row>
    <row r="3881" spans="1:2" ht="16.5" thickBot="1">
      <c r="A3881" s="423">
        <v>441231</v>
      </c>
      <c r="B3881" s="424" t="s">
        <v>1667</v>
      </c>
    </row>
    <row r="3882" spans="1:2" ht="16.5" thickBot="1">
      <c r="A3882" s="423">
        <v>441240</v>
      </c>
      <c r="B3882" s="422" t="s">
        <v>1668</v>
      </c>
    </row>
    <row r="3883" spans="1:2" ht="16.5" thickBot="1">
      <c r="A3883" s="423">
        <v>441241</v>
      </c>
      <c r="B3883" s="424" t="s">
        <v>1668</v>
      </c>
    </row>
    <row r="3884" spans="1:2" ht="16.5" thickBot="1">
      <c r="A3884" s="423">
        <v>441250</v>
      </c>
      <c r="B3884" s="422" t="s">
        <v>3653</v>
      </c>
    </row>
    <row r="3885" spans="1:2" ht="16.5" thickBot="1">
      <c r="A3885" s="423">
        <v>441251</v>
      </c>
      <c r="B3885" s="424" t="s">
        <v>1669</v>
      </c>
    </row>
    <row r="3886" spans="1:2" ht="16.5" thickBot="1">
      <c r="A3886" s="423">
        <v>441252</v>
      </c>
      <c r="B3886" s="424" t="s">
        <v>1670</v>
      </c>
    </row>
    <row r="3887" spans="1:2" ht="16.5" thickBot="1">
      <c r="A3887" s="423">
        <v>441255</v>
      </c>
      <c r="B3887" s="424" t="s">
        <v>1671</v>
      </c>
    </row>
    <row r="3888" spans="1:2" ht="16.5" thickBot="1">
      <c r="A3888" s="423">
        <v>441256</v>
      </c>
      <c r="B3888" s="424" t="s">
        <v>1672</v>
      </c>
    </row>
    <row r="3889" spans="1:2" ht="16.5" thickBot="1">
      <c r="A3889" s="423">
        <v>441300</v>
      </c>
      <c r="B3889" s="421" t="s">
        <v>1673</v>
      </c>
    </row>
    <row r="3890" spans="1:2" ht="16.5" thickBot="1">
      <c r="A3890" s="423">
        <v>441310</v>
      </c>
      <c r="B3890" s="422" t="s">
        <v>1674</v>
      </c>
    </row>
    <row r="3891" spans="1:2" ht="16.5" thickBot="1">
      <c r="A3891" s="423">
        <v>441311</v>
      </c>
      <c r="B3891" s="424" t="s">
        <v>1674</v>
      </c>
    </row>
    <row r="3892" spans="1:2" ht="32.25" thickBot="1">
      <c r="A3892" s="423">
        <v>441390</v>
      </c>
      <c r="B3892" s="422" t="s">
        <v>1675</v>
      </c>
    </row>
    <row r="3893" spans="1:2" ht="16.5" thickBot="1">
      <c r="A3893" s="423">
        <v>441391</v>
      </c>
      <c r="B3893" s="424" t="s">
        <v>1675</v>
      </c>
    </row>
    <row r="3894" spans="1:2" ht="16.5" thickBot="1">
      <c r="A3894" s="423">
        <v>441400</v>
      </c>
      <c r="B3894" s="421" t="s">
        <v>1676</v>
      </c>
    </row>
    <row r="3895" spans="1:2" ht="16.5" thickBot="1">
      <c r="A3895" s="423">
        <v>441410</v>
      </c>
      <c r="B3895" s="422" t="s">
        <v>1676</v>
      </c>
    </row>
    <row r="3896" spans="1:2" ht="16.5" thickBot="1">
      <c r="A3896" s="423">
        <v>441411</v>
      </c>
      <c r="B3896" s="424" t="s">
        <v>1676</v>
      </c>
    </row>
    <row r="3897" spans="1:2" ht="16.5" thickBot="1">
      <c r="A3897" s="423">
        <v>441500</v>
      </c>
      <c r="B3897" s="421" t="s">
        <v>1677</v>
      </c>
    </row>
    <row r="3898" spans="1:2" ht="16.5" thickBot="1">
      <c r="A3898" s="423">
        <v>441510</v>
      </c>
      <c r="B3898" s="422" t="s">
        <v>1677</v>
      </c>
    </row>
    <row r="3899" spans="1:2" ht="16.5" thickBot="1">
      <c r="A3899" s="423">
        <v>441511</v>
      </c>
      <c r="B3899" s="424" t="s">
        <v>1677</v>
      </c>
    </row>
    <row r="3900" spans="1:2" ht="16.5" thickBot="1">
      <c r="A3900" s="423">
        <v>441600</v>
      </c>
      <c r="B3900" s="421" t="s">
        <v>1678</v>
      </c>
    </row>
    <row r="3901" spans="1:2" ht="16.5" thickBot="1">
      <c r="A3901" s="423">
        <v>441610</v>
      </c>
      <c r="B3901" s="422" t="s">
        <v>1678</v>
      </c>
    </row>
    <row r="3902" spans="1:2" ht="16.5" thickBot="1">
      <c r="A3902" s="423">
        <v>441611</v>
      </c>
      <c r="B3902" s="424" t="s">
        <v>1678</v>
      </c>
    </row>
    <row r="3903" spans="1:2" ht="16.5" thickBot="1">
      <c r="A3903" s="423">
        <v>441700</v>
      </c>
      <c r="B3903" s="421" t="s">
        <v>1679</v>
      </c>
    </row>
    <row r="3904" spans="1:2" ht="16.5" thickBot="1">
      <c r="A3904" s="423">
        <v>441710</v>
      </c>
      <c r="B3904" s="422" t="s">
        <v>1679</v>
      </c>
    </row>
    <row r="3905" spans="1:2" ht="16.5" thickBot="1">
      <c r="A3905" s="423">
        <v>441711</v>
      </c>
      <c r="B3905" s="424" t="s">
        <v>1679</v>
      </c>
    </row>
    <row r="3906" spans="1:2" ht="16.5" thickBot="1">
      <c r="A3906" s="423">
        <v>441800</v>
      </c>
      <c r="B3906" s="421" t="s">
        <v>1680</v>
      </c>
    </row>
    <row r="3907" spans="1:2" ht="16.5" thickBot="1">
      <c r="A3907" s="423">
        <v>441810</v>
      </c>
      <c r="B3907" s="422" t="s">
        <v>1680</v>
      </c>
    </row>
    <row r="3908" spans="1:2" ht="16.5" thickBot="1">
      <c r="A3908" s="423">
        <v>441811</v>
      </c>
      <c r="B3908" s="424" t="s">
        <v>1680</v>
      </c>
    </row>
    <row r="3909" spans="1:2" ht="16.5" thickBot="1">
      <c r="A3909" s="423">
        <v>441900</v>
      </c>
      <c r="B3909" s="421" t="s">
        <v>1681</v>
      </c>
    </row>
    <row r="3910" spans="1:2" ht="16.5" thickBot="1">
      <c r="A3910" s="423">
        <v>441910</v>
      </c>
      <c r="B3910" s="422" t="s">
        <v>1681</v>
      </c>
    </row>
    <row r="3911" spans="1:2" ht="16.5" thickBot="1">
      <c r="A3911" s="423">
        <v>441911</v>
      </c>
      <c r="B3911" s="424" t="s">
        <v>1682</v>
      </c>
    </row>
    <row r="3912" spans="1:2" ht="16.5" thickBot="1">
      <c r="A3912" s="423">
        <v>442000</v>
      </c>
      <c r="B3912" s="421" t="s">
        <v>3654</v>
      </c>
    </row>
    <row r="3913" spans="1:2" ht="32.25" thickBot="1">
      <c r="A3913" s="423">
        <v>442100</v>
      </c>
      <c r="B3913" s="421" t="s">
        <v>1683</v>
      </c>
    </row>
    <row r="3914" spans="1:2" ht="32.25" thickBot="1">
      <c r="A3914" s="423">
        <v>442110</v>
      </c>
      <c r="B3914" s="422" t="s">
        <v>1684</v>
      </c>
    </row>
    <row r="3915" spans="1:2" ht="32.25" thickBot="1">
      <c r="A3915" s="423">
        <v>442111</v>
      </c>
      <c r="B3915" s="424" t="s">
        <v>1684</v>
      </c>
    </row>
    <row r="3916" spans="1:2" ht="32.25" thickBot="1">
      <c r="A3916" s="423">
        <v>442120</v>
      </c>
      <c r="B3916" s="422" t="s">
        <v>1685</v>
      </c>
    </row>
    <row r="3917" spans="1:2" ht="32.25" thickBot="1">
      <c r="A3917" s="423">
        <v>442121</v>
      </c>
      <c r="B3917" s="424" t="s">
        <v>1686</v>
      </c>
    </row>
    <row r="3918" spans="1:2" ht="16.5" thickBot="1">
      <c r="A3918" s="423">
        <v>442200</v>
      </c>
      <c r="B3918" s="421" t="s">
        <v>1687</v>
      </c>
    </row>
    <row r="3919" spans="1:2" ht="16.5" thickBot="1">
      <c r="A3919" s="423">
        <v>442210</v>
      </c>
      <c r="B3919" s="422" t="s">
        <v>1688</v>
      </c>
    </row>
    <row r="3920" spans="1:2" ht="16.5" thickBot="1">
      <c r="A3920" s="423">
        <v>442211</v>
      </c>
      <c r="B3920" s="424" t="s">
        <v>1688</v>
      </c>
    </row>
    <row r="3921" spans="1:2" ht="16.5" thickBot="1">
      <c r="A3921" s="423">
        <v>442220</v>
      </c>
      <c r="B3921" s="422" t="s">
        <v>1689</v>
      </c>
    </row>
    <row r="3922" spans="1:2" ht="16.5" thickBot="1">
      <c r="A3922" s="423">
        <v>442221</v>
      </c>
      <c r="B3922" s="424" t="s">
        <v>1689</v>
      </c>
    </row>
    <row r="3923" spans="1:2" ht="16.5" thickBot="1">
      <c r="A3923" s="423">
        <v>442290</v>
      </c>
      <c r="B3923" s="422" t="s">
        <v>1690</v>
      </c>
    </row>
    <row r="3924" spans="1:2" ht="16.5" thickBot="1">
      <c r="A3924" s="423">
        <v>442291</v>
      </c>
      <c r="B3924" s="424" t="s">
        <v>1690</v>
      </c>
    </row>
    <row r="3925" spans="1:2" ht="16.5" thickBot="1">
      <c r="A3925" s="423">
        <v>442300</v>
      </c>
      <c r="B3925" s="421" t="s">
        <v>1691</v>
      </c>
    </row>
    <row r="3926" spans="1:2" ht="16.5" thickBot="1">
      <c r="A3926" s="423">
        <v>442310</v>
      </c>
      <c r="B3926" s="422" t="s">
        <v>1692</v>
      </c>
    </row>
    <row r="3927" spans="1:2" ht="16.5" thickBot="1">
      <c r="A3927" s="423">
        <v>442311</v>
      </c>
      <c r="B3927" s="424" t="s">
        <v>1692</v>
      </c>
    </row>
    <row r="3928" spans="1:2" ht="16.5" thickBot="1">
      <c r="A3928" s="423">
        <v>442320</v>
      </c>
      <c r="B3928" s="422" t="s">
        <v>1693</v>
      </c>
    </row>
    <row r="3929" spans="1:2" ht="16.5" thickBot="1">
      <c r="A3929" s="423">
        <v>442321</v>
      </c>
      <c r="B3929" s="424" t="s">
        <v>1693</v>
      </c>
    </row>
    <row r="3930" spans="1:2" ht="16.5" thickBot="1">
      <c r="A3930" s="423">
        <v>442330</v>
      </c>
      <c r="B3930" s="422" t="s">
        <v>1694</v>
      </c>
    </row>
    <row r="3931" spans="1:2" ht="16.5" thickBot="1">
      <c r="A3931" s="423">
        <v>442331</v>
      </c>
      <c r="B3931" s="424" t="s">
        <v>1694</v>
      </c>
    </row>
    <row r="3932" spans="1:2" ht="16.5" thickBot="1">
      <c r="A3932" s="423">
        <v>442340</v>
      </c>
      <c r="B3932" s="422" t="s">
        <v>1695</v>
      </c>
    </row>
    <row r="3933" spans="1:2" ht="16.5" thickBot="1">
      <c r="A3933" s="423">
        <v>442341</v>
      </c>
      <c r="B3933" s="424" t="s">
        <v>1695</v>
      </c>
    </row>
    <row r="3934" spans="1:2" ht="16.5" thickBot="1">
      <c r="A3934" s="423">
        <v>442350</v>
      </c>
      <c r="B3934" s="422" t="s">
        <v>1696</v>
      </c>
    </row>
    <row r="3935" spans="1:2" ht="16.5" thickBot="1">
      <c r="A3935" s="423">
        <v>442351</v>
      </c>
      <c r="B3935" s="424" t="s">
        <v>1696</v>
      </c>
    </row>
    <row r="3936" spans="1:2" ht="16.5" thickBot="1">
      <c r="A3936" s="423">
        <v>442390</v>
      </c>
      <c r="B3936" s="422" t="s">
        <v>1697</v>
      </c>
    </row>
    <row r="3937" spans="1:2" ht="16.5" thickBot="1">
      <c r="A3937" s="423">
        <v>442391</v>
      </c>
      <c r="B3937" s="424" t="s">
        <v>1697</v>
      </c>
    </row>
    <row r="3938" spans="1:2" ht="16.5" thickBot="1">
      <c r="A3938" s="423">
        <v>442400</v>
      </c>
      <c r="B3938" s="421" t="s">
        <v>1698</v>
      </c>
    </row>
    <row r="3939" spans="1:2" ht="16.5" thickBot="1">
      <c r="A3939" s="423">
        <v>442410</v>
      </c>
      <c r="B3939" s="422" t="s">
        <v>1699</v>
      </c>
    </row>
    <row r="3940" spans="1:2" ht="16.5" thickBot="1">
      <c r="A3940" s="423">
        <v>442411</v>
      </c>
      <c r="B3940" s="424" t="s">
        <v>1699</v>
      </c>
    </row>
    <row r="3941" spans="1:2" ht="16.5" thickBot="1">
      <c r="A3941" s="423">
        <v>442490</v>
      </c>
      <c r="B3941" s="422" t="s">
        <v>1700</v>
      </c>
    </row>
    <row r="3942" spans="1:2" ht="16.5" thickBot="1">
      <c r="A3942" s="423">
        <v>442491</v>
      </c>
      <c r="B3942" s="424" t="s">
        <v>1700</v>
      </c>
    </row>
    <row r="3943" spans="1:2" ht="16.5" thickBot="1">
      <c r="A3943" s="423">
        <v>442500</v>
      </c>
      <c r="B3943" s="421" t="s">
        <v>1701</v>
      </c>
    </row>
    <row r="3944" spans="1:2" ht="16.5" thickBot="1">
      <c r="A3944" s="423">
        <v>442510</v>
      </c>
      <c r="B3944" s="422" t="s">
        <v>1701</v>
      </c>
    </row>
    <row r="3945" spans="1:2" ht="16.5" thickBot="1">
      <c r="A3945" s="423">
        <v>442511</v>
      </c>
      <c r="B3945" s="424" t="s">
        <v>1701</v>
      </c>
    </row>
    <row r="3946" spans="1:2" ht="16.5" thickBot="1">
      <c r="A3946" s="423">
        <v>442600</v>
      </c>
      <c r="B3946" s="421" t="s">
        <v>1702</v>
      </c>
    </row>
    <row r="3947" spans="1:2" ht="16.5" thickBot="1">
      <c r="A3947" s="423">
        <v>442610</v>
      </c>
      <c r="B3947" s="422" t="s">
        <v>1702</v>
      </c>
    </row>
    <row r="3948" spans="1:2" ht="16.5" thickBot="1">
      <c r="A3948" s="423">
        <v>442611</v>
      </c>
      <c r="B3948" s="424" t="s">
        <v>1702</v>
      </c>
    </row>
    <row r="3949" spans="1:2" ht="16.5" thickBot="1">
      <c r="A3949" s="423">
        <v>443000</v>
      </c>
      <c r="B3949" s="421" t="s">
        <v>3655</v>
      </c>
    </row>
    <row r="3950" spans="1:2" ht="16.5" thickBot="1">
      <c r="A3950" s="423">
        <v>443100</v>
      </c>
      <c r="B3950" s="421" t="s">
        <v>1119</v>
      </c>
    </row>
    <row r="3951" spans="1:2" ht="16.5" thickBot="1">
      <c r="A3951" s="423">
        <v>443110</v>
      </c>
      <c r="B3951" s="422" t="s">
        <v>1119</v>
      </c>
    </row>
    <row r="3952" spans="1:2" ht="16.5" thickBot="1">
      <c r="A3952" s="423">
        <v>443111</v>
      </c>
      <c r="B3952" s="424" t="s">
        <v>1119</v>
      </c>
    </row>
    <row r="3953" spans="1:2" ht="16.5" thickBot="1">
      <c r="A3953" s="423">
        <v>444000</v>
      </c>
      <c r="B3953" s="421" t="s">
        <v>3656</v>
      </c>
    </row>
    <row r="3954" spans="1:2" ht="16.5" thickBot="1">
      <c r="A3954" s="423">
        <v>444100</v>
      </c>
      <c r="B3954" s="421" t="s">
        <v>1703</v>
      </c>
    </row>
    <row r="3955" spans="1:2" ht="16.5" thickBot="1">
      <c r="A3955" s="423">
        <v>444110</v>
      </c>
      <c r="B3955" s="422" t="s">
        <v>1703</v>
      </c>
    </row>
    <row r="3956" spans="1:2" ht="16.5" thickBot="1">
      <c r="A3956" s="423">
        <v>444111</v>
      </c>
      <c r="B3956" s="424" t="s">
        <v>1703</v>
      </c>
    </row>
    <row r="3957" spans="1:2" ht="16.5" thickBot="1">
      <c r="A3957" s="423">
        <v>444200</v>
      </c>
      <c r="B3957" s="421" t="s">
        <v>1704</v>
      </c>
    </row>
    <row r="3958" spans="1:2" ht="16.5" thickBot="1">
      <c r="A3958" s="423">
        <v>444210</v>
      </c>
      <c r="B3958" s="422" t="s">
        <v>1704</v>
      </c>
    </row>
    <row r="3959" spans="1:2" ht="16.5" thickBot="1">
      <c r="A3959" s="423">
        <v>444211</v>
      </c>
      <c r="B3959" s="424" t="s">
        <v>1704</v>
      </c>
    </row>
    <row r="3960" spans="1:2" ht="16.5" thickBot="1">
      <c r="A3960" s="423">
        <v>444212</v>
      </c>
      <c r="B3960" s="424" t="s">
        <v>1705</v>
      </c>
    </row>
    <row r="3961" spans="1:2" ht="16.5" thickBot="1">
      <c r="A3961" s="423">
        <v>444219</v>
      </c>
      <c r="B3961" s="424" t="s">
        <v>1706</v>
      </c>
    </row>
    <row r="3962" spans="1:2" ht="16.5" thickBot="1">
      <c r="A3962" s="423">
        <v>444300</v>
      </c>
      <c r="B3962" s="421" t="s">
        <v>1707</v>
      </c>
    </row>
    <row r="3963" spans="1:2" ht="16.5" thickBot="1">
      <c r="A3963" s="423">
        <v>444310</v>
      </c>
      <c r="B3963" s="422" t="s">
        <v>1708</v>
      </c>
    </row>
    <row r="3964" spans="1:2" ht="16.5" thickBot="1">
      <c r="A3964" s="423">
        <v>444311</v>
      </c>
      <c r="B3964" s="424" t="s">
        <v>1708</v>
      </c>
    </row>
    <row r="3965" spans="1:2" ht="16.5" thickBot="1">
      <c r="A3965" s="423">
        <v>444320</v>
      </c>
      <c r="B3965" s="422" t="s">
        <v>1709</v>
      </c>
    </row>
    <row r="3966" spans="1:2" ht="16.5" thickBot="1">
      <c r="A3966" s="423">
        <v>444321</v>
      </c>
      <c r="B3966" s="424" t="s">
        <v>1710</v>
      </c>
    </row>
    <row r="3967" spans="1:2" ht="32.25" thickBot="1">
      <c r="A3967" s="423">
        <v>444322</v>
      </c>
      <c r="B3967" s="424" t="s">
        <v>1711</v>
      </c>
    </row>
    <row r="3968" spans="1:2" ht="32.25" thickBot="1">
      <c r="A3968" s="423">
        <v>444323</v>
      </c>
      <c r="B3968" s="424" t="s">
        <v>1712</v>
      </c>
    </row>
    <row r="3969" spans="1:2" ht="32.25" thickBot="1">
      <c r="A3969" s="423">
        <v>444324</v>
      </c>
      <c r="B3969" s="424" t="s">
        <v>1713</v>
      </c>
    </row>
    <row r="3970" spans="1:2" ht="32.25" thickBot="1">
      <c r="A3970" s="423">
        <v>444325</v>
      </c>
      <c r="B3970" s="424" t="s">
        <v>1714</v>
      </c>
    </row>
    <row r="3971" spans="1:2" ht="32.25" thickBot="1">
      <c r="A3971" s="423">
        <v>444326</v>
      </c>
      <c r="B3971" s="424" t="s">
        <v>1715</v>
      </c>
    </row>
    <row r="3972" spans="1:2" ht="32.25" thickBot="1">
      <c r="A3972" s="423">
        <v>444327</v>
      </c>
      <c r="B3972" s="424" t="s">
        <v>1716</v>
      </c>
    </row>
    <row r="3973" spans="1:2" ht="32.25" thickBot="1">
      <c r="A3973" s="423">
        <v>444328</v>
      </c>
      <c r="B3973" s="424" t="s">
        <v>1717</v>
      </c>
    </row>
    <row r="3974" spans="1:2" ht="32.25" thickBot="1">
      <c r="A3974" s="423">
        <v>444329</v>
      </c>
      <c r="B3974" s="424" t="s">
        <v>1718</v>
      </c>
    </row>
    <row r="3975" spans="1:2" ht="16.5" thickBot="1">
      <c r="A3975" s="423">
        <v>444330</v>
      </c>
      <c r="B3975" s="422" t="s">
        <v>1719</v>
      </c>
    </row>
    <row r="3976" spans="1:2" ht="16.5" thickBot="1">
      <c r="A3976" s="423">
        <v>444331</v>
      </c>
      <c r="B3976" s="424" t="s">
        <v>1720</v>
      </c>
    </row>
    <row r="3977" spans="1:2" ht="32.25" thickBot="1">
      <c r="A3977" s="423">
        <v>444332</v>
      </c>
      <c r="B3977" s="424" t="s">
        <v>1721</v>
      </c>
    </row>
    <row r="3978" spans="1:2" ht="16.5" thickBot="1">
      <c r="A3978" s="423">
        <v>444339</v>
      </c>
      <c r="B3978" s="424" t="s">
        <v>1722</v>
      </c>
    </row>
    <row r="3979" spans="1:2" ht="16.5" thickBot="1">
      <c r="A3979" s="423">
        <v>444340</v>
      </c>
      <c r="B3979" s="422" t="s">
        <v>1723</v>
      </c>
    </row>
    <row r="3980" spans="1:2" ht="32.25" thickBot="1">
      <c r="A3980" s="423">
        <v>444341</v>
      </c>
      <c r="B3980" s="424" t="s">
        <v>1724</v>
      </c>
    </row>
    <row r="3981" spans="1:2" ht="16.5" thickBot="1">
      <c r="A3981" s="423">
        <v>444342</v>
      </c>
      <c r="B3981" s="424" t="s">
        <v>1725</v>
      </c>
    </row>
    <row r="3982" spans="1:2" ht="16.5" thickBot="1">
      <c r="A3982" s="423">
        <v>444349</v>
      </c>
      <c r="B3982" s="424" t="s">
        <v>1726</v>
      </c>
    </row>
    <row r="3983" spans="1:2" ht="16.5" thickBot="1">
      <c r="A3983" s="423">
        <v>444390</v>
      </c>
      <c r="B3983" s="422" t="s">
        <v>1707</v>
      </c>
    </row>
    <row r="3984" spans="1:2" ht="16.5" thickBot="1">
      <c r="A3984" s="423">
        <v>444391</v>
      </c>
      <c r="B3984" s="424" t="s">
        <v>1707</v>
      </c>
    </row>
    <row r="3985" spans="1:2" ht="16.5" thickBot="1">
      <c r="A3985" s="423">
        <v>450000</v>
      </c>
      <c r="B3985" s="421" t="s">
        <v>3657</v>
      </c>
    </row>
    <row r="3986" spans="1:2" ht="32.25" thickBot="1">
      <c r="A3986" s="423">
        <v>451000</v>
      </c>
      <c r="B3986" s="421" t="s">
        <v>3658</v>
      </c>
    </row>
    <row r="3987" spans="1:2" ht="32.25" thickBot="1">
      <c r="A3987" s="423">
        <v>451100</v>
      </c>
      <c r="B3987" s="421" t="s">
        <v>1228</v>
      </c>
    </row>
    <row r="3988" spans="1:2" ht="16.5" thickBot="1">
      <c r="A3988" s="423">
        <v>451110</v>
      </c>
      <c r="B3988" s="422" t="s">
        <v>1729</v>
      </c>
    </row>
    <row r="3989" spans="1:2" ht="16.5" thickBot="1">
      <c r="A3989" s="423">
        <v>451111</v>
      </c>
      <c r="B3989" s="424" t="s">
        <v>1729</v>
      </c>
    </row>
    <row r="3990" spans="1:2" ht="16.5" thickBot="1">
      <c r="A3990" s="423">
        <v>451120</v>
      </c>
      <c r="B3990" s="422" t="s">
        <v>1730</v>
      </c>
    </row>
    <row r="3991" spans="1:2" ht="16.5" thickBot="1">
      <c r="A3991" s="423">
        <v>451121</v>
      </c>
      <c r="B3991" s="424" t="s">
        <v>1731</v>
      </c>
    </row>
    <row r="3992" spans="1:2" ht="16.5" thickBot="1">
      <c r="A3992" s="423">
        <v>451122</v>
      </c>
      <c r="B3992" s="424" t="s">
        <v>1732</v>
      </c>
    </row>
    <row r="3993" spans="1:2" ht="16.5" thickBot="1">
      <c r="A3993" s="423">
        <v>451129</v>
      </c>
      <c r="B3993" s="424" t="s">
        <v>1733</v>
      </c>
    </row>
    <row r="3994" spans="1:2" ht="16.5" thickBot="1">
      <c r="A3994" s="423">
        <v>451130</v>
      </c>
      <c r="B3994" s="422" t="s">
        <v>1734</v>
      </c>
    </row>
    <row r="3995" spans="1:2" ht="16.5" thickBot="1">
      <c r="A3995" s="423">
        <v>451131</v>
      </c>
      <c r="B3995" s="424" t="s">
        <v>1734</v>
      </c>
    </row>
    <row r="3996" spans="1:2" ht="16.5" thickBot="1">
      <c r="A3996" s="423">
        <v>451140</v>
      </c>
      <c r="B3996" s="422" t="s">
        <v>1735</v>
      </c>
    </row>
    <row r="3997" spans="1:2" ht="16.5" thickBot="1">
      <c r="A3997" s="423">
        <v>451141</v>
      </c>
      <c r="B3997" s="424" t="s">
        <v>1735</v>
      </c>
    </row>
    <row r="3998" spans="1:2" ht="32.25" thickBot="1">
      <c r="A3998" s="423">
        <v>451190</v>
      </c>
      <c r="B3998" s="422" t="s">
        <v>1736</v>
      </c>
    </row>
    <row r="3999" spans="1:2" ht="32.25" thickBot="1">
      <c r="A3999" s="423">
        <v>451191</v>
      </c>
      <c r="B3999" s="424" t="s">
        <v>1736</v>
      </c>
    </row>
    <row r="4000" spans="1:2" ht="32.25" thickBot="1">
      <c r="A4000" s="423">
        <v>451200</v>
      </c>
      <c r="B4000" s="421" t="s">
        <v>1229</v>
      </c>
    </row>
    <row r="4001" spans="1:2" ht="16.5" thickBot="1">
      <c r="A4001" s="423">
        <v>451210</v>
      </c>
      <c r="B4001" s="422" t="s">
        <v>1737</v>
      </c>
    </row>
    <row r="4002" spans="1:2" ht="16.5" thickBot="1">
      <c r="A4002" s="423">
        <v>451211</v>
      </c>
      <c r="B4002" s="424" t="s">
        <v>1737</v>
      </c>
    </row>
    <row r="4003" spans="1:2" ht="16.5" thickBot="1">
      <c r="A4003" s="423">
        <v>451220</v>
      </c>
      <c r="B4003" s="422" t="s">
        <v>1738</v>
      </c>
    </row>
    <row r="4004" spans="1:2" ht="16.5" thickBot="1">
      <c r="A4004" s="423">
        <v>451221</v>
      </c>
      <c r="B4004" s="424" t="s">
        <v>1738</v>
      </c>
    </row>
    <row r="4005" spans="1:2" ht="16.5" thickBot="1">
      <c r="A4005" s="423">
        <v>451230</v>
      </c>
      <c r="B4005" s="422" t="s">
        <v>1739</v>
      </c>
    </row>
    <row r="4006" spans="1:2" ht="16.5" thickBot="1">
      <c r="A4006" s="423">
        <v>451231</v>
      </c>
      <c r="B4006" s="424" t="s">
        <v>1739</v>
      </c>
    </row>
    <row r="4007" spans="1:2" ht="16.5" thickBot="1">
      <c r="A4007" s="423">
        <v>451240</v>
      </c>
      <c r="B4007" s="422" t="s">
        <v>1740</v>
      </c>
    </row>
    <row r="4008" spans="1:2" ht="16.5" thickBot="1">
      <c r="A4008" s="423">
        <v>451241</v>
      </c>
      <c r="B4008" s="424" t="s">
        <v>1740</v>
      </c>
    </row>
    <row r="4009" spans="1:2" ht="32.25" thickBot="1">
      <c r="A4009" s="423">
        <v>451290</v>
      </c>
      <c r="B4009" s="422" t="s">
        <v>1741</v>
      </c>
    </row>
    <row r="4010" spans="1:2" ht="32.25" thickBot="1">
      <c r="A4010" s="423">
        <v>451291</v>
      </c>
      <c r="B4010" s="424" t="s">
        <v>1741</v>
      </c>
    </row>
    <row r="4011" spans="1:2" ht="32.25" thickBot="1">
      <c r="A4011" s="423">
        <v>452000</v>
      </c>
      <c r="B4011" s="421" t="s">
        <v>3659</v>
      </c>
    </row>
    <row r="4012" spans="1:2" ht="16.5" thickBot="1">
      <c r="A4012" s="423">
        <v>452100</v>
      </c>
      <c r="B4012" s="421" t="s">
        <v>1742</v>
      </c>
    </row>
    <row r="4013" spans="1:2" ht="16.5" thickBot="1">
      <c r="A4013" s="423">
        <v>452110</v>
      </c>
      <c r="B4013" s="422" t="s">
        <v>1743</v>
      </c>
    </row>
    <row r="4014" spans="1:2" ht="16.5" thickBot="1">
      <c r="A4014" s="423">
        <v>452111</v>
      </c>
      <c r="B4014" s="424" t="s">
        <v>1743</v>
      </c>
    </row>
    <row r="4015" spans="1:2" ht="16.5" thickBot="1">
      <c r="A4015" s="423">
        <v>452190</v>
      </c>
      <c r="B4015" s="422" t="s">
        <v>1744</v>
      </c>
    </row>
    <row r="4016" spans="1:2" ht="16.5" thickBot="1">
      <c r="A4016" s="423">
        <v>452191</v>
      </c>
      <c r="B4016" s="424" t="s">
        <v>1744</v>
      </c>
    </row>
    <row r="4017" spans="1:2" ht="16.5" thickBot="1">
      <c r="A4017" s="423">
        <v>452200</v>
      </c>
      <c r="B4017" s="421" t="s">
        <v>1745</v>
      </c>
    </row>
    <row r="4018" spans="1:2" ht="16.5" thickBot="1">
      <c r="A4018" s="423">
        <v>452210</v>
      </c>
      <c r="B4018" s="422" t="s">
        <v>1746</v>
      </c>
    </row>
    <row r="4019" spans="1:2" ht="16.5" thickBot="1">
      <c r="A4019" s="423">
        <v>452211</v>
      </c>
      <c r="B4019" s="424" t="s">
        <v>1746</v>
      </c>
    </row>
    <row r="4020" spans="1:2" ht="16.5" thickBot="1">
      <c r="A4020" s="423">
        <v>452290</v>
      </c>
      <c r="B4020" s="422" t="s">
        <v>1747</v>
      </c>
    </row>
    <row r="4021" spans="1:2" ht="16.5" thickBot="1">
      <c r="A4021" s="423">
        <v>452291</v>
      </c>
      <c r="B4021" s="424" t="s">
        <v>1747</v>
      </c>
    </row>
    <row r="4022" spans="1:2" ht="16.5" thickBot="1">
      <c r="A4022" s="423">
        <v>453000</v>
      </c>
      <c r="B4022" s="421" t="s">
        <v>3660</v>
      </c>
    </row>
    <row r="4023" spans="1:2" ht="16.5" thickBot="1">
      <c r="A4023" s="423">
        <v>453100</v>
      </c>
      <c r="B4023" s="421" t="s">
        <v>1748</v>
      </c>
    </row>
    <row r="4024" spans="1:2" ht="16.5" thickBot="1">
      <c r="A4024" s="423">
        <v>453110</v>
      </c>
      <c r="B4024" s="422" t="s">
        <v>1749</v>
      </c>
    </row>
    <row r="4025" spans="1:2" ht="16.5" thickBot="1">
      <c r="A4025" s="423">
        <v>453111</v>
      </c>
      <c r="B4025" s="424" t="s">
        <v>1749</v>
      </c>
    </row>
    <row r="4026" spans="1:2" ht="16.5" thickBot="1">
      <c r="A4026" s="423">
        <v>453190</v>
      </c>
      <c r="B4026" s="422" t="s">
        <v>1750</v>
      </c>
    </row>
    <row r="4027" spans="1:2" ht="16.5" thickBot="1">
      <c r="A4027" s="423">
        <v>453191</v>
      </c>
      <c r="B4027" s="424" t="s">
        <v>1750</v>
      </c>
    </row>
    <row r="4028" spans="1:2" ht="16.5" thickBot="1">
      <c r="A4028" s="423">
        <v>453200</v>
      </c>
      <c r="B4028" s="421" t="s">
        <v>1751</v>
      </c>
    </row>
    <row r="4029" spans="1:2" ht="16.5" thickBot="1">
      <c r="A4029" s="423">
        <v>453210</v>
      </c>
      <c r="B4029" s="422" t="s">
        <v>1752</v>
      </c>
    </row>
    <row r="4030" spans="1:2" ht="16.5" thickBot="1">
      <c r="A4030" s="423">
        <v>453211</v>
      </c>
      <c r="B4030" s="424" t="s">
        <v>1752</v>
      </c>
    </row>
    <row r="4031" spans="1:2" ht="16.5" thickBot="1">
      <c r="A4031" s="423">
        <v>453290</v>
      </c>
      <c r="B4031" s="422" t="s">
        <v>1753</v>
      </c>
    </row>
    <row r="4032" spans="1:2" ht="16.5" thickBot="1">
      <c r="A4032" s="423">
        <v>453291</v>
      </c>
      <c r="B4032" s="424" t="s">
        <v>1753</v>
      </c>
    </row>
    <row r="4033" spans="1:2" ht="16.5" thickBot="1">
      <c r="A4033" s="423">
        <v>454000</v>
      </c>
      <c r="B4033" s="421" t="s">
        <v>3661</v>
      </c>
    </row>
    <row r="4034" spans="1:2" ht="16.5" thickBot="1">
      <c r="A4034" s="423">
        <v>454100</v>
      </c>
      <c r="B4034" s="421" t="s">
        <v>1754</v>
      </c>
    </row>
    <row r="4035" spans="1:2" ht="16.5" thickBot="1">
      <c r="A4035" s="423">
        <v>454110</v>
      </c>
      <c r="B4035" s="422" t="s">
        <v>1754</v>
      </c>
    </row>
    <row r="4036" spans="1:2" ht="16.5" thickBot="1">
      <c r="A4036" s="423">
        <v>454111</v>
      </c>
      <c r="B4036" s="424" t="s">
        <v>1754</v>
      </c>
    </row>
    <row r="4037" spans="1:2" ht="16.5" thickBot="1">
      <c r="A4037" s="423">
        <v>454200</v>
      </c>
      <c r="B4037" s="421" t="s">
        <v>1755</v>
      </c>
    </row>
    <row r="4038" spans="1:2" ht="16.5" thickBot="1">
      <c r="A4038" s="423">
        <v>454210</v>
      </c>
      <c r="B4038" s="422" t="s">
        <v>1755</v>
      </c>
    </row>
    <row r="4039" spans="1:2" ht="16.5" thickBot="1">
      <c r="A4039" s="423">
        <v>454211</v>
      </c>
      <c r="B4039" s="424" t="s">
        <v>1755</v>
      </c>
    </row>
    <row r="4040" spans="1:2" ht="16.5" thickBot="1">
      <c r="A4040" s="423">
        <v>460000</v>
      </c>
      <c r="B4040" s="421" t="s">
        <v>3662</v>
      </c>
    </row>
    <row r="4041" spans="1:2" ht="16.5" thickBot="1">
      <c r="A4041" s="423">
        <v>461000</v>
      </c>
      <c r="B4041" s="421" t="s">
        <v>3663</v>
      </c>
    </row>
    <row r="4042" spans="1:2" ht="16.5" thickBot="1">
      <c r="A4042" s="423">
        <v>461100</v>
      </c>
      <c r="B4042" s="421" t="s">
        <v>1756</v>
      </c>
    </row>
    <row r="4043" spans="1:2" ht="16.5" thickBot="1">
      <c r="A4043" s="423">
        <v>461110</v>
      </c>
      <c r="B4043" s="422" t="s">
        <v>1756</v>
      </c>
    </row>
    <row r="4044" spans="1:2" ht="16.5" thickBot="1">
      <c r="A4044" s="423">
        <v>461111</v>
      </c>
      <c r="B4044" s="424" t="s">
        <v>1756</v>
      </c>
    </row>
    <row r="4045" spans="1:2" ht="16.5" thickBot="1">
      <c r="A4045" s="423">
        <v>461200</v>
      </c>
      <c r="B4045" s="421" t="s">
        <v>1757</v>
      </c>
    </row>
    <row r="4046" spans="1:2" ht="16.5" thickBot="1">
      <c r="A4046" s="423">
        <v>461210</v>
      </c>
      <c r="B4046" s="422" t="s">
        <v>1757</v>
      </c>
    </row>
    <row r="4047" spans="1:2" ht="16.5" thickBot="1">
      <c r="A4047" s="423">
        <v>461211</v>
      </c>
      <c r="B4047" s="424" t="s">
        <v>1757</v>
      </c>
    </row>
    <row r="4048" spans="1:2" ht="16.5" thickBot="1">
      <c r="A4048" s="423">
        <v>462000</v>
      </c>
      <c r="B4048" s="421" t="s">
        <v>3664</v>
      </c>
    </row>
    <row r="4049" spans="1:2" ht="16.5" thickBot="1">
      <c r="A4049" s="423">
        <v>462100</v>
      </c>
      <c r="B4049" s="421" t="s">
        <v>1758</v>
      </c>
    </row>
    <row r="4050" spans="1:2" ht="16.5" thickBot="1">
      <c r="A4050" s="423">
        <v>462110</v>
      </c>
      <c r="B4050" s="422" t="s">
        <v>1759</v>
      </c>
    </row>
    <row r="4051" spans="1:2" ht="16.5" thickBot="1">
      <c r="A4051" s="423">
        <v>462111</v>
      </c>
      <c r="B4051" s="424" t="s">
        <v>1759</v>
      </c>
    </row>
    <row r="4052" spans="1:2" ht="16.5" thickBot="1">
      <c r="A4052" s="423">
        <v>462120</v>
      </c>
      <c r="B4052" s="422" t="s">
        <v>1760</v>
      </c>
    </row>
    <row r="4053" spans="1:2" ht="16.5" thickBot="1">
      <c r="A4053" s="423">
        <v>462121</v>
      </c>
      <c r="B4053" s="424" t="s">
        <v>1760</v>
      </c>
    </row>
    <row r="4054" spans="1:2" ht="16.5" thickBot="1">
      <c r="A4054" s="423">
        <v>462190</v>
      </c>
      <c r="B4054" s="422" t="s">
        <v>1761</v>
      </c>
    </row>
    <row r="4055" spans="1:2" ht="16.5" thickBot="1">
      <c r="A4055" s="423">
        <v>462191</v>
      </c>
      <c r="B4055" s="424" t="s">
        <v>1761</v>
      </c>
    </row>
    <row r="4056" spans="1:2" ht="16.5" thickBot="1">
      <c r="A4056" s="423">
        <v>462200</v>
      </c>
      <c r="B4056" s="421" t="s">
        <v>1762</v>
      </c>
    </row>
    <row r="4057" spans="1:2" ht="16.5" thickBot="1">
      <c r="A4057" s="423">
        <v>462210</v>
      </c>
      <c r="B4057" s="422" t="s">
        <v>1763</v>
      </c>
    </row>
    <row r="4058" spans="1:2" ht="16.5" thickBot="1">
      <c r="A4058" s="423">
        <v>462211</v>
      </c>
      <c r="B4058" s="424" t="s">
        <v>1763</v>
      </c>
    </row>
    <row r="4059" spans="1:2" ht="16.5" thickBot="1">
      <c r="A4059" s="423">
        <v>462290</v>
      </c>
      <c r="B4059" s="422" t="s">
        <v>1764</v>
      </c>
    </row>
    <row r="4060" spans="1:2" ht="16.5" thickBot="1">
      <c r="A4060" s="423">
        <v>462291</v>
      </c>
      <c r="B4060" s="424" t="s">
        <v>1764</v>
      </c>
    </row>
    <row r="4061" spans="1:2" ht="16.5" thickBot="1">
      <c r="A4061" s="423">
        <v>463000</v>
      </c>
      <c r="B4061" s="421" t="s">
        <v>3665</v>
      </c>
    </row>
    <row r="4062" spans="1:2" ht="16.5" thickBot="1">
      <c r="A4062" s="423">
        <v>463100</v>
      </c>
      <c r="B4062" s="421" t="s">
        <v>1124</v>
      </c>
    </row>
    <row r="4063" spans="1:2" ht="16.5" thickBot="1">
      <c r="A4063" s="423">
        <v>463110</v>
      </c>
      <c r="B4063" s="422" t="s">
        <v>1765</v>
      </c>
    </row>
    <row r="4064" spans="1:2" ht="16.5" thickBot="1">
      <c r="A4064" s="423">
        <v>463111</v>
      </c>
      <c r="B4064" s="424" t="s">
        <v>1765</v>
      </c>
    </row>
    <row r="4065" spans="1:2" ht="16.5" thickBot="1">
      <c r="A4065" s="423">
        <v>463120</v>
      </c>
      <c r="B4065" s="422" t="s">
        <v>1766</v>
      </c>
    </row>
    <row r="4066" spans="1:2" ht="16.5" thickBot="1">
      <c r="A4066" s="423">
        <v>463121</v>
      </c>
      <c r="B4066" s="424" t="s">
        <v>1767</v>
      </c>
    </row>
    <row r="4067" spans="1:2" ht="16.5" thickBot="1">
      <c r="A4067" s="423">
        <v>463122</v>
      </c>
      <c r="B4067" s="424" t="s">
        <v>1768</v>
      </c>
    </row>
    <row r="4068" spans="1:2" ht="16.5" thickBot="1">
      <c r="A4068" s="423">
        <v>463130</v>
      </c>
      <c r="B4068" s="422" t="s">
        <v>1769</v>
      </c>
    </row>
    <row r="4069" spans="1:2" ht="16.5" thickBot="1">
      <c r="A4069" s="423">
        <v>463131</v>
      </c>
      <c r="B4069" s="424" t="s">
        <v>1769</v>
      </c>
    </row>
    <row r="4070" spans="1:2" ht="16.5" thickBot="1">
      <c r="A4070" s="423">
        <v>463132</v>
      </c>
      <c r="B4070" s="424" t="s">
        <v>1770</v>
      </c>
    </row>
    <row r="4071" spans="1:2" ht="16.5" thickBot="1">
      <c r="A4071" s="423">
        <v>463133</v>
      </c>
      <c r="B4071" s="424" t="s">
        <v>1771</v>
      </c>
    </row>
    <row r="4072" spans="1:2" ht="16.5" thickBot="1">
      <c r="A4072" s="423">
        <v>463140</v>
      </c>
      <c r="B4072" s="422" t="s">
        <v>1772</v>
      </c>
    </row>
    <row r="4073" spans="1:2" ht="16.5" thickBot="1">
      <c r="A4073" s="423">
        <v>463141</v>
      </c>
      <c r="B4073" s="424" t="s">
        <v>1772</v>
      </c>
    </row>
    <row r="4074" spans="1:2" ht="16.5" thickBot="1">
      <c r="A4074" s="423">
        <v>463142</v>
      </c>
      <c r="B4074" s="424" t="s">
        <v>1773</v>
      </c>
    </row>
    <row r="4075" spans="1:2" ht="16.5" thickBot="1">
      <c r="A4075" s="423">
        <v>463143</v>
      </c>
      <c r="B4075" s="424" t="s">
        <v>1774</v>
      </c>
    </row>
    <row r="4076" spans="1:2" ht="16.5" thickBot="1">
      <c r="A4076" s="423">
        <v>463200</v>
      </c>
      <c r="B4076" s="421" t="s">
        <v>1125</v>
      </c>
    </row>
    <row r="4077" spans="1:2" ht="16.5" thickBot="1">
      <c r="A4077" s="423">
        <v>463210</v>
      </c>
      <c r="B4077" s="422" t="s">
        <v>1775</v>
      </c>
    </row>
    <row r="4078" spans="1:2" ht="16.5" thickBot="1">
      <c r="A4078" s="423">
        <v>463211</v>
      </c>
      <c r="B4078" s="424" t="s">
        <v>1775</v>
      </c>
    </row>
    <row r="4079" spans="1:2" ht="16.5" thickBot="1">
      <c r="A4079" s="423">
        <v>463220</v>
      </c>
      <c r="B4079" s="422" t="s">
        <v>1776</v>
      </c>
    </row>
    <row r="4080" spans="1:2" ht="16.5" thickBot="1">
      <c r="A4080" s="423">
        <v>463221</v>
      </c>
      <c r="B4080" s="424" t="s">
        <v>1777</v>
      </c>
    </row>
    <row r="4081" spans="1:2" ht="16.5" thickBot="1">
      <c r="A4081" s="423">
        <v>463222</v>
      </c>
      <c r="B4081" s="424" t="s">
        <v>1778</v>
      </c>
    </row>
    <row r="4082" spans="1:2" ht="16.5" thickBot="1">
      <c r="A4082" s="423">
        <v>463230</v>
      </c>
      <c r="B4082" s="422" t="s">
        <v>1779</v>
      </c>
    </row>
    <row r="4083" spans="1:2" ht="16.5" thickBot="1">
      <c r="A4083" s="423">
        <v>463231</v>
      </c>
      <c r="B4083" s="424" t="s">
        <v>1779</v>
      </c>
    </row>
    <row r="4084" spans="1:2" ht="16.5" thickBot="1">
      <c r="A4084" s="423">
        <v>463240</v>
      </c>
      <c r="B4084" s="422" t="s">
        <v>1780</v>
      </c>
    </row>
    <row r="4085" spans="1:2" ht="16.5" thickBot="1">
      <c r="A4085" s="423">
        <v>463241</v>
      </c>
      <c r="B4085" s="424" t="s">
        <v>1780</v>
      </c>
    </row>
    <row r="4086" spans="1:2" ht="32.25" thickBot="1">
      <c r="A4086" s="423">
        <v>464000</v>
      </c>
      <c r="B4086" s="421" t="s">
        <v>3666</v>
      </c>
    </row>
    <row r="4087" spans="1:2" ht="16.5" thickBot="1">
      <c r="A4087" s="423">
        <v>464100</v>
      </c>
      <c r="B4087" s="421" t="s">
        <v>3667</v>
      </c>
    </row>
    <row r="4088" spans="1:2" ht="16.5" thickBot="1">
      <c r="A4088" s="423">
        <v>464110</v>
      </c>
      <c r="B4088" s="422" t="s">
        <v>1781</v>
      </c>
    </row>
    <row r="4089" spans="1:2" ht="16.5" thickBot="1">
      <c r="A4089" s="423">
        <v>464111</v>
      </c>
      <c r="B4089" s="424" t="s">
        <v>1781</v>
      </c>
    </row>
    <row r="4090" spans="1:2" ht="32.25" thickBot="1">
      <c r="A4090" s="423">
        <v>464112</v>
      </c>
      <c r="B4090" s="424" t="s">
        <v>1782</v>
      </c>
    </row>
    <row r="4091" spans="1:2" ht="32.25" thickBot="1">
      <c r="A4091" s="423">
        <v>464113</v>
      </c>
      <c r="B4091" s="424" t="s">
        <v>1783</v>
      </c>
    </row>
    <row r="4092" spans="1:2" ht="16.5" thickBot="1">
      <c r="A4092" s="423">
        <v>464120</v>
      </c>
      <c r="B4092" s="422" t="s">
        <v>1784</v>
      </c>
    </row>
    <row r="4093" spans="1:2" ht="16.5" thickBot="1">
      <c r="A4093" s="423">
        <v>464121</v>
      </c>
      <c r="B4093" s="424" t="s">
        <v>3668</v>
      </c>
    </row>
    <row r="4094" spans="1:2" ht="16.5" thickBot="1">
      <c r="A4094" s="423">
        <v>464130</v>
      </c>
      <c r="B4094" s="422" t="s">
        <v>1785</v>
      </c>
    </row>
    <row r="4095" spans="1:2" ht="32.25" thickBot="1">
      <c r="A4095" s="423">
        <v>464131</v>
      </c>
      <c r="B4095" s="424" t="s">
        <v>3669</v>
      </c>
    </row>
    <row r="4096" spans="1:2" ht="16.5" thickBot="1">
      <c r="A4096" s="423">
        <v>464140</v>
      </c>
      <c r="B4096" s="422" t="s">
        <v>1786</v>
      </c>
    </row>
    <row r="4097" spans="1:2" ht="32.25" thickBot="1">
      <c r="A4097" s="423">
        <v>464141</v>
      </c>
      <c r="B4097" s="424" t="s">
        <v>3670</v>
      </c>
    </row>
    <row r="4098" spans="1:2" ht="16.5" thickBot="1">
      <c r="A4098" s="423">
        <v>464150</v>
      </c>
      <c r="B4098" s="422" t="s">
        <v>1787</v>
      </c>
    </row>
    <row r="4099" spans="1:2" ht="16.5" thickBot="1">
      <c r="A4099" s="423">
        <v>464151</v>
      </c>
      <c r="B4099" s="424" t="s">
        <v>1787</v>
      </c>
    </row>
    <row r="4100" spans="1:2" ht="16.5" thickBot="1">
      <c r="A4100" s="423">
        <v>464160</v>
      </c>
      <c r="B4100" s="422" t="s">
        <v>1788</v>
      </c>
    </row>
    <row r="4101" spans="1:2" ht="16.5" thickBot="1">
      <c r="A4101" s="423">
        <v>464161</v>
      </c>
      <c r="B4101" s="424" t="s">
        <v>1788</v>
      </c>
    </row>
    <row r="4102" spans="1:2" ht="32.25" thickBot="1">
      <c r="A4102" s="423">
        <v>464200</v>
      </c>
      <c r="B4102" s="421" t="s">
        <v>3671</v>
      </c>
    </row>
    <row r="4103" spans="1:2" ht="16.5" thickBot="1">
      <c r="A4103" s="423">
        <v>464210</v>
      </c>
      <c r="B4103" s="422" t="s">
        <v>1789</v>
      </c>
    </row>
    <row r="4104" spans="1:2" ht="16.5" thickBot="1">
      <c r="A4104" s="423">
        <v>464211</v>
      </c>
      <c r="B4104" s="424" t="s">
        <v>1789</v>
      </c>
    </row>
    <row r="4105" spans="1:2" ht="32.25" thickBot="1">
      <c r="A4105" s="423">
        <v>464212</v>
      </c>
      <c r="B4105" s="424" t="s">
        <v>1790</v>
      </c>
    </row>
    <row r="4106" spans="1:2" ht="32.25" thickBot="1">
      <c r="A4106" s="423">
        <v>464213</v>
      </c>
      <c r="B4106" s="424" t="s">
        <v>1791</v>
      </c>
    </row>
    <row r="4107" spans="1:2" ht="16.5" thickBot="1">
      <c r="A4107" s="423">
        <v>464220</v>
      </c>
      <c r="B4107" s="422" t="s">
        <v>1792</v>
      </c>
    </row>
    <row r="4108" spans="1:2" ht="16.5" thickBot="1">
      <c r="A4108" s="423">
        <v>464221</v>
      </c>
      <c r="B4108" s="424" t="s">
        <v>1792</v>
      </c>
    </row>
    <row r="4109" spans="1:2" ht="16.5" thickBot="1">
      <c r="A4109" s="423">
        <v>464250</v>
      </c>
      <c r="B4109" s="422" t="s">
        <v>1793</v>
      </c>
    </row>
    <row r="4110" spans="1:2" ht="16.5" thickBot="1">
      <c r="A4110" s="423">
        <v>464251</v>
      </c>
      <c r="B4110" s="424" t="s">
        <v>1793</v>
      </c>
    </row>
    <row r="4111" spans="1:2" ht="16.5" thickBot="1">
      <c r="A4111" s="423">
        <v>464260</v>
      </c>
      <c r="B4111" s="422" t="s">
        <v>1794</v>
      </c>
    </row>
    <row r="4112" spans="1:2" ht="16.5" thickBot="1">
      <c r="A4112" s="423">
        <v>464261</v>
      </c>
      <c r="B4112" s="424" t="s">
        <v>1794</v>
      </c>
    </row>
    <row r="4113" spans="1:2" ht="16.5" thickBot="1">
      <c r="A4113" s="423">
        <v>465000</v>
      </c>
      <c r="B4113" s="421" t="s">
        <v>3672</v>
      </c>
    </row>
    <row r="4114" spans="1:2" ht="16.5" thickBot="1">
      <c r="A4114" s="423">
        <v>465100</v>
      </c>
      <c r="B4114" s="421" t="s">
        <v>1795</v>
      </c>
    </row>
    <row r="4115" spans="1:2" ht="16.5" thickBot="1">
      <c r="A4115" s="423">
        <v>465110</v>
      </c>
      <c r="B4115" s="422" t="s">
        <v>1795</v>
      </c>
    </row>
    <row r="4116" spans="1:2" ht="16.5" thickBot="1">
      <c r="A4116" s="423">
        <v>465111</v>
      </c>
      <c r="B4116" s="424" t="s">
        <v>1795</v>
      </c>
    </row>
    <row r="4117" spans="1:2" ht="16.5" thickBot="1">
      <c r="A4117" s="423">
        <v>465112</v>
      </c>
      <c r="B4117" s="424" t="s">
        <v>1796</v>
      </c>
    </row>
    <row r="4118" spans="1:2" ht="16.5" thickBot="1">
      <c r="A4118" s="423">
        <v>465200</v>
      </c>
      <c r="B4118" s="421" t="s">
        <v>1797</v>
      </c>
    </row>
    <row r="4119" spans="1:2" ht="16.5" thickBot="1">
      <c r="A4119" s="423">
        <v>465210</v>
      </c>
      <c r="B4119" s="422" t="s">
        <v>1797</v>
      </c>
    </row>
    <row r="4120" spans="1:2" ht="16.5" thickBot="1">
      <c r="A4120" s="423">
        <v>465211</v>
      </c>
      <c r="B4120" s="424" t="s">
        <v>3673</v>
      </c>
    </row>
    <row r="4121" spans="1:2" ht="16.5" thickBot="1">
      <c r="A4121" s="423">
        <v>470000</v>
      </c>
      <c r="B4121" s="421" t="s">
        <v>3674</v>
      </c>
    </row>
    <row r="4122" spans="1:2" ht="32.25" thickBot="1">
      <c r="A4122" s="423">
        <v>471000</v>
      </c>
      <c r="B4122" s="421" t="s">
        <v>3675</v>
      </c>
    </row>
    <row r="4123" spans="1:2" ht="32.25" thickBot="1">
      <c r="A4123" s="423">
        <v>471100</v>
      </c>
      <c r="B4123" s="421" t="s">
        <v>1798</v>
      </c>
    </row>
    <row r="4124" spans="1:2" ht="16.5" thickBot="1">
      <c r="A4124" s="423">
        <v>471110</v>
      </c>
      <c r="B4124" s="422" t="s">
        <v>1799</v>
      </c>
    </row>
    <row r="4125" spans="1:2" ht="32.25" thickBot="1">
      <c r="A4125" s="423">
        <v>471111</v>
      </c>
      <c r="B4125" s="424" t="s">
        <v>1800</v>
      </c>
    </row>
    <row r="4126" spans="1:2" ht="32.25" thickBot="1">
      <c r="A4126" s="423">
        <v>471112</v>
      </c>
      <c r="B4126" s="424" t="s">
        <v>1801</v>
      </c>
    </row>
    <row r="4127" spans="1:2" ht="32.25" thickBot="1">
      <c r="A4127" s="423">
        <v>471113</v>
      </c>
      <c r="B4127" s="424" t="s">
        <v>1802</v>
      </c>
    </row>
    <row r="4128" spans="1:2" ht="16.5" thickBot="1">
      <c r="A4128" s="423">
        <v>471114</v>
      </c>
      <c r="B4128" s="424" t="s">
        <v>1803</v>
      </c>
    </row>
    <row r="4129" spans="1:2" ht="16.5" thickBot="1">
      <c r="A4129" s="423">
        <v>471120</v>
      </c>
      <c r="B4129" s="422" t="s">
        <v>1804</v>
      </c>
    </row>
    <row r="4130" spans="1:2" ht="16.5" thickBot="1">
      <c r="A4130" s="423">
        <v>471121</v>
      </c>
      <c r="B4130" s="424" t="s">
        <v>1805</v>
      </c>
    </row>
    <row r="4131" spans="1:2" ht="16.5" thickBot="1">
      <c r="A4131" s="423">
        <v>471122</v>
      </c>
      <c r="B4131" s="424" t="s">
        <v>1806</v>
      </c>
    </row>
    <row r="4132" spans="1:2" ht="16.5" thickBot="1">
      <c r="A4132" s="423">
        <v>471123</v>
      </c>
      <c r="B4132" s="424" t="s">
        <v>1807</v>
      </c>
    </row>
    <row r="4133" spans="1:2" ht="16.5" thickBot="1">
      <c r="A4133" s="423">
        <v>471124</v>
      </c>
      <c r="B4133" s="424" t="s">
        <v>1808</v>
      </c>
    </row>
    <row r="4134" spans="1:2" ht="16.5" thickBot="1">
      <c r="A4134" s="423">
        <v>471125</v>
      </c>
      <c r="B4134" s="424" t="s">
        <v>1809</v>
      </c>
    </row>
    <row r="4135" spans="1:2" ht="16.5" thickBot="1">
      <c r="A4135" s="423">
        <v>471129</v>
      </c>
      <c r="B4135" s="424" t="s">
        <v>1810</v>
      </c>
    </row>
    <row r="4136" spans="1:2" ht="16.5" thickBot="1">
      <c r="A4136" s="423">
        <v>471130</v>
      </c>
      <c r="B4136" s="422" t="s">
        <v>1811</v>
      </c>
    </row>
    <row r="4137" spans="1:2" ht="16.5" thickBot="1">
      <c r="A4137" s="423">
        <v>471131</v>
      </c>
      <c r="B4137" s="424" t="s">
        <v>1812</v>
      </c>
    </row>
    <row r="4138" spans="1:2" ht="16.5" thickBot="1">
      <c r="A4138" s="423">
        <v>471132</v>
      </c>
      <c r="B4138" s="424" t="s">
        <v>1813</v>
      </c>
    </row>
    <row r="4139" spans="1:2" ht="16.5" thickBot="1">
      <c r="A4139" s="423">
        <v>471133</v>
      </c>
      <c r="B4139" s="424" t="s">
        <v>1814</v>
      </c>
    </row>
    <row r="4140" spans="1:2" ht="32.25" thickBot="1">
      <c r="A4140" s="423">
        <v>471134</v>
      </c>
      <c r="B4140" s="424" t="s">
        <v>1815</v>
      </c>
    </row>
    <row r="4141" spans="1:2" ht="16.5" thickBot="1">
      <c r="A4141" s="423">
        <v>471135</v>
      </c>
      <c r="B4141" s="424" t="s">
        <v>1816</v>
      </c>
    </row>
    <row r="4142" spans="1:2" ht="16.5" thickBot="1">
      <c r="A4142" s="423">
        <v>471136</v>
      </c>
      <c r="B4142" s="424" t="s">
        <v>1817</v>
      </c>
    </row>
    <row r="4143" spans="1:2" ht="16.5" thickBot="1">
      <c r="A4143" s="423">
        <v>471137</v>
      </c>
      <c r="B4143" s="424" t="s">
        <v>1818</v>
      </c>
    </row>
    <row r="4144" spans="1:2" ht="32.25" thickBot="1">
      <c r="A4144" s="423">
        <v>471139</v>
      </c>
      <c r="B4144" s="424" t="s">
        <v>1819</v>
      </c>
    </row>
    <row r="4145" spans="1:2" ht="16.5" thickBot="1">
      <c r="A4145" s="423">
        <v>471140</v>
      </c>
      <c r="B4145" s="422" t="s">
        <v>1820</v>
      </c>
    </row>
    <row r="4146" spans="1:2" ht="16.5" thickBot="1">
      <c r="A4146" s="423">
        <v>471141</v>
      </c>
      <c r="B4146" s="424" t="s">
        <v>1821</v>
      </c>
    </row>
    <row r="4147" spans="1:2" ht="16.5" thickBot="1">
      <c r="A4147" s="423">
        <v>471142</v>
      </c>
      <c r="B4147" s="424" t="s">
        <v>1822</v>
      </c>
    </row>
    <row r="4148" spans="1:2" ht="16.5" thickBot="1">
      <c r="A4148" s="423">
        <v>471143</v>
      </c>
      <c r="B4148" s="424" t="s">
        <v>1823</v>
      </c>
    </row>
    <row r="4149" spans="1:2" ht="16.5" thickBot="1">
      <c r="A4149" s="423">
        <v>471144</v>
      </c>
      <c r="B4149" s="424" t="s">
        <v>1824</v>
      </c>
    </row>
    <row r="4150" spans="1:2" ht="32.25" thickBot="1">
      <c r="A4150" s="423">
        <v>471149</v>
      </c>
      <c r="B4150" s="424" t="s">
        <v>1825</v>
      </c>
    </row>
    <row r="4151" spans="1:2" ht="16.5" thickBot="1">
      <c r="A4151" s="423">
        <v>471190</v>
      </c>
      <c r="B4151" s="422" t="s">
        <v>1826</v>
      </c>
    </row>
    <row r="4152" spans="1:2" ht="16.5" thickBot="1">
      <c r="A4152" s="423">
        <v>471191</v>
      </c>
      <c r="B4152" s="424" t="s">
        <v>1827</v>
      </c>
    </row>
    <row r="4153" spans="1:2" ht="16.5" thickBot="1">
      <c r="A4153" s="423">
        <v>471192</v>
      </c>
      <c r="B4153" s="424" t="s">
        <v>3676</v>
      </c>
    </row>
    <row r="4154" spans="1:2" ht="16.5" thickBot="1">
      <c r="A4154" s="423">
        <v>471193</v>
      </c>
      <c r="B4154" s="424" t="s">
        <v>1828</v>
      </c>
    </row>
    <row r="4155" spans="1:2" ht="16.5" thickBot="1">
      <c r="A4155" s="423">
        <v>471194</v>
      </c>
      <c r="B4155" s="424" t="s">
        <v>1829</v>
      </c>
    </row>
    <row r="4156" spans="1:2" ht="16.5" thickBot="1">
      <c r="A4156" s="423">
        <v>471195</v>
      </c>
      <c r="B4156" s="424" t="s">
        <v>1830</v>
      </c>
    </row>
    <row r="4157" spans="1:2" ht="16.5" thickBot="1">
      <c r="A4157" s="423">
        <v>471199</v>
      </c>
      <c r="B4157" s="424" t="s">
        <v>1831</v>
      </c>
    </row>
    <row r="4158" spans="1:2" ht="32.25" thickBot="1">
      <c r="A4158" s="423">
        <v>471200</v>
      </c>
      <c r="B4158" s="421" t="s">
        <v>1832</v>
      </c>
    </row>
    <row r="4159" spans="1:2" ht="32.25" thickBot="1">
      <c r="A4159" s="423">
        <v>471210</v>
      </c>
      <c r="B4159" s="422" t="s">
        <v>1833</v>
      </c>
    </row>
    <row r="4160" spans="1:2" ht="16.5" thickBot="1">
      <c r="A4160" s="423">
        <v>471211</v>
      </c>
      <c r="B4160" s="424" t="s">
        <v>1834</v>
      </c>
    </row>
    <row r="4161" spans="1:2" ht="16.5" thickBot="1">
      <c r="A4161" s="423">
        <v>471212</v>
      </c>
      <c r="B4161" s="424" t="s">
        <v>1835</v>
      </c>
    </row>
    <row r="4162" spans="1:2" ht="16.5" thickBot="1">
      <c r="A4162" s="423">
        <v>471213</v>
      </c>
      <c r="B4162" s="424" t="s">
        <v>1836</v>
      </c>
    </row>
    <row r="4163" spans="1:2" ht="16.5" thickBot="1">
      <c r="A4163" s="423">
        <v>471214</v>
      </c>
      <c r="B4163" s="424" t="s">
        <v>1060</v>
      </c>
    </row>
    <row r="4164" spans="1:2" ht="16.5" thickBot="1">
      <c r="A4164" s="423">
        <v>471215</v>
      </c>
      <c r="B4164" s="424" t="s">
        <v>1001</v>
      </c>
    </row>
    <row r="4165" spans="1:2" ht="16.5" thickBot="1">
      <c r="A4165" s="423">
        <v>471216</v>
      </c>
      <c r="B4165" s="424" t="s">
        <v>1837</v>
      </c>
    </row>
    <row r="4166" spans="1:2" ht="16.5" thickBot="1">
      <c r="A4166" s="423">
        <v>471217</v>
      </c>
      <c r="B4166" s="424" t="s">
        <v>1838</v>
      </c>
    </row>
    <row r="4167" spans="1:2" ht="16.5" thickBot="1">
      <c r="A4167" s="423">
        <v>471219</v>
      </c>
      <c r="B4167" s="424" t="s">
        <v>1839</v>
      </c>
    </row>
    <row r="4168" spans="1:2" ht="32.25" thickBot="1">
      <c r="A4168" s="423">
        <v>471220</v>
      </c>
      <c r="B4168" s="422" t="s">
        <v>1840</v>
      </c>
    </row>
    <row r="4169" spans="1:2" ht="16.5" thickBot="1">
      <c r="A4169" s="423">
        <v>471221</v>
      </c>
      <c r="B4169" s="424" t="s">
        <v>660</v>
      </c>
    </row>
    <row r="4170" spans="1:2" ht="16.5" thickBot="1">
      <c r="A4170" s="423">
        <v>471222</v>
      </c>
      <c r="B4170" s="424" t="s">
        <v>1841</v>
      </c>
    </row>
    <row r="4171" spans="1:2" ht="16.5" thickBot="1">
      <c r="A4171" s="423">
        <v>471223</v>
      </c>
      <c r="B4171" s="424" t="s">
        <v>1842</v>
      </c>
    </row>
    <row r="4172" spans="1:2" ht="16.5" thickBot="1">
      <c r="A4172" s="423">
        <v>471224</v>
      </c>
      <c r="B4172" s="424" t="s">
        <v>1843</v>
      </c>
    </row>
    <row r="4173" spans="1:2" ht="16.5" thickBot="1">
      <c r="A4173" s="423">
        <v>471229</v>
      </c>
      <c r="B4173" s="424" t="s">
        <v>1844</v>
      </c>
    </row>
    <row r="4174" spans="1:2" ht="16.5" thickBot="1">
      <c r="A4174" s="423">
        <v>471230</v>
      </c>
      <c r="B4174" s="422" t="s">
        <v>1845</v>
      </c>
    </row>
    <row r="4175" spans="1:2" ht="16.5" thickBot="1">
      <c r="A4175" s="423">
        <v>471231</v>
      </c>
      <c r="B4175" s="424" t="s">
        <v>1846</v>
      </c>
    </row>
    <row r="4176" spans="1:2" ht="16.5" thickBot="1">
      <c r="A4176" s="423">
        <v>471232</v>
      </c>
      <c r="B4176" s="424" t="s">
        <v>1847</v>
      </c>
    </row>
    <row r="4177" spans="1:2" ht="16.5" thickBot="1">
      <c r="A4177" s="423">
        <v>471240</v>
      </c>
      <c r="B4177" s="422" t="s">
        <v>1848</v>
      </c>
    </row>
    <row r="4178" spans="1:2" ht="16.5" thickBot="1">
      <c r="A4178" s="423">
        <v>471241</v>
      </c>
      <c r="B4178" s="424" t="s">
        <v>1849</v>
      </c>
    </row>
    <row r="4179" spans="1:2" ht="16.5" thickBot="1">
      <c r="A4179" s="423">
        <v>471242</v>
      </c>
      <c r="B4179" s="424" t="s">
        <v>1850</v>
      </c>
    </row>
    <row r="4180" spans="1:2" ht="16.5" thickBot="1">
      <c r="A4180" s="423">
        <v>471243</v>
      </c>
      <c r="B4180" s="424" t="s">
        <v>1851</v>
      </c>
    </row>
    <row r="4181" spans="1:2" ht="32.25" thickBot="1">
      <c r="A4181" s="423">
        <v>471250</v>
      </c>
      <c r="B4181" s="422" t="s">
        <v>1852</v>
      </c>
    </row>
    <row r="4182" spans="1:2" ht="32.25" thickBot="1">
      <c r="A4182" s="423">
        <v>471251</v>
      </c>
      <c r="B4182" s="424" t="s">
        <v>1853</v>
      </c>
    </row>
    <row r="4183" spans="1:2" ht="16.5" thickBot="1">
      <c r="A4183" s="423">
        <v>471252</v>
      </c>
      <c r="B4183" s="424" t="s">
        <v>1854</v>
      </c>
    </row>
    <row r="4184" spans="1:2" ht="32.25" thickBot="1">
      <c r="A4184" s="423">
        <v>471253</v>
      </c>
      <c r="B4184" s="424" t="s">
        <v>1855</v>
      </c>
    </row>
    <row r="4185" spans="1:2" ht="16.5" thickBot="1">
      <c r="A4185" s="423">
        <v>471260</v>
      </c>
      <c r="B4185" s="422" t="s">
        <v>1856</v>
      </c>
    </row>
    <row r="4186" spans="1:2" ht="16.5" thickBot="1">
      <c r="A4186" s="423">
        <v>471261</v>
      </c>
      <c r="B4186" s="424" t="s">
        <v>1857</v>
      </c>
    </row>
    <row r="4187" spans="1:2" ht="16.5" thickBot="1">
      <c r="A4187" s="423">
        <v>471262</v>
      </c>
      <c r="B4187" s="424" t="s">
        <v>1858</v>
      </c>
    </row>
    <row r="4188" spans="1:2" ht="16.5" thickBot="1">
      <c r="A4188" s="423">
        <v>471263</v>
      </c>
      <c r="B4188" s="424" t="s">
        <v>1859</v>
      </c>
    </row>
    <row r="4189" spans="1:2" ht="16.5" thickBot="1">
      <c r="A4189" s="423">
        <v>471290</v>
      </c>
      <c r="B4189" s="422" t="s">
        <v>1860</v>
      </c>
    </row>
    <row r="4190" spans="1:2" ht="16.5" thickBot="1">
      <c r="A4190" s="423">
        <v>471291</v>
      </c>
      <c r="B4190" s="424" t="s">
        <v>1861</v>
      </c>
    </row>
    <row r="4191" spans="1:2" ht="16.5" thickBot="1">
      <c r="A4191" s="423">
        <v>471292</v>
      </c>
      <c r="B4191" s="424" t="s">
        <v>1830</v>
      </c>
    </row>
    <row r="4192" spans="1:2" ht="32.25" thickBot="1">
      <c r="A4192" s="423">
        <v>471299</v>
      </c>
      <c r="B4192" s="424" t="s">
        <v>1862</v>
      </c>
    </row>
    <row r="4193" spans="1:2" ht="32.25" thickBot="1">
      <c r="A4193" s="423">
        <v>471900</v>
      </c>
      <c r="B4193" s="421" t="s">
        <v>3677</v>
      </c>
    </row>
    <row r="4194" spans="1:2" ht="32.25" thickBot="1">
      <c r="A4194" s="423">
        <v>471910</v>
      </c>
      <c r="B4194" s="422" t="s">
        <v>1863</v>
      </c>
    </row>
    <row r="4195" spans="1:2" ht="32.25" thickBot="1">
      <c r="A4195" s="423">
        <v>471911</v>
      </c>
      <c r="B4195" s="424" t="s">
        <v>1863</v>
      </c>
    </row>
    <row r="4196" spans="1:2" ht="16.5" thickBot="1">
      <c r="A4196" s="423">
        <v>471912</v>
      </c>
      <c r="B4196" s="424" t="s">
        <v>1864</v>
      </c>
    </row>
    <row r="4197" spans="1:2" ht="32.25" thickBot="1">
      <c r="A4197" s="423">
        <v>471913</v>
      </c>
      <c r="B4197" s="424" t="s">
        <v>1865</v>
      </c>
    </row>
    <row r="4198" spans="1:2" ht="32.25" thickBot="1">
      <c r="A4198" s="423">
        <v>471914</v>
      </c>
      <c r="B4198" s="424" t="s">
        <v>1866</v>
      </c>
    </row>
    <row r="4199" spans="1:2" ht="32.25" thickBot="1">
      <c r="A4199" s="423">
        <v>471915</v>
      </c>
      <c r="B4199" s="424" t="s">
        <v>1867</v>
      </c>
    </row>
    <row r="4200" spans="1:2" ht="32.25" thickBot="1">
      <c r="A4200" s="423">
        <v>471920</v>
      </c>
      <c r="B4200" s="422" t="s">
        <v>3678</v>
      </c>
    </row>
    <row r="4201" spans="1:2" ht="32.25" thickBot="1">
      <c r="A4201" s="423">
        <v>471921</v>
      </c>
      <c r="B4201" s="424" t="s">
        <v>3678</v>
      </c>
    </row>
    <row r="4202" spans="1:2" ht="32.25" thickBot="1">
      <c r="A4202" s="423">
        <v>471922</v>
      </c>
      <c r="B4202" s="424" t="s">
        <v>3679</v>
      </c>
    </row>
    <row r="4203" spans="1:2" ht="32.25" thickBot="1">
      <c r="A4203" s="423">
        <v>471923</v>
      </c>
      <c r="B4203" s="424" t="s">
        <v>3680</v>
      </c>
    </row>
    <row r="4204" spans="1:2" ht="32.25" thickBot="1">
      <c r="A4204" s="423">
        <v>471930</v>
      </c>
      <c r="B4204" s="422" t="s">
        <v>3681</v>
      </c>
    </row>
    <row r="4205" spans="1:2" ht="32.25" thickBot="1">
      <c r="A4205" s="423">
        <v>471931</v>
      </c>
      <c r="B4205" s="424" t="s">
        <v>3681</v>
      </c>
    </row>
    <row r="4206" spans="1:2" ht="32.25" thickBot="1">
      <c r="A4206" s="423">
        <v>471940</v>
      </c>
      <c r="B4206" s="422" t="s">
        <v>3682</v>
      </c>
    </row>
    <row r="4207" spans="1:2" ht="32.25" thickBot="1">
      <c r="A4207" s="423">
        <v>471941</v>
      </c>
      <c r="B4207" s="424" t="s">
        <v>3682</v>
      </c>
    </row>
    <row r="4208" spans="1:2" ht="32.25" thickBot="1">
      <c r="A4208" s="423">
        <v>471942</v>
      </c>
      <c r="B4208" s="424" t="s">
        <v>3683</v>
      </c>
    </row>
    <row r="4209" spans="1:2" ht="48" thickBot="1">
      <c r="A4209" s="423">
        <v>471943</v>
      </c>
      <c r="B4209" s="424" t="s">
        <v>3684</v>
      </c>
    </row>
    <row r="4210" spans="1:2" ht="32.25" thickBot="1">
      <c r="A4210" s="423">
        <v>471950</v>
      </c>
      <c r="B4210" s="422" t="s">
        <v>1868</v>
      </c>
    </row>
    <row r="4211" spans="1:2" ht="32.25" thickBot="1">
      <c r="A4211" s="423">
        <v>471951</v>
      </c>
      <c r="B4211" s="424" t="s">
        <v>1868</v>
      </c>
    </row>
    <row r="4212" spans="1:2" ht="32.25" thickBot="1">
      <c r="A4212" s="423">
        <v>471960</v>
      </c>
      <c r="B4212" s="422" t="s">
        <v>1869</v>
      </c>
    </row>
    <row r="4213" spans="1:2" ht="32.25" thickBot="1">
      <c r="A4213" s="423">
        <v>471961</v>
      </c>
      <c r="B4213" s="424" t="s">
        <v>1869</v>
      </c>
    </row>
    <row r="4214" spans="1:2" ht="16.5" thickBot="1">
      <c r="A4214" s="423">
        <v>472000</v>
      </c>
      <c r="B4214" s="421" t="s">
        <v>3685</v>
      </c>
    </row>
    <row r="4215" spans="1:2" ht="16.5" thickBot="1">
      <c r="A4215" s="423">
        <v>472100</v>
      </c>
      <c r="B4215" s="421" t="s">
        <v>1870</v>
      </c>
    </row>
    <row r="4216" spans="1:2" ht="16.5" thickBot="1">
      <c r="A4216" s="423">
        <v>472110</v>
      </c>
      <c r="B4216" s="422" t="s">
        <v>1871</v>
      </c>
    </row>
    <row r="4217" spans="1:2" ht="16.5" thickBot="1">
      <c r="A4217" s="423">
        <v>472111</v>
      </c>
      <c r="B4217" s="424" t="s">
        <v>1871</v>
      </c>
    </row>
    <row r="4218" spans="1:2" ht="16.5" thickBot="1">
      <c r="A4218" s="423">
        <v>472120</v>
      </c>
      <c r="B4218" s="422" t="s">
        <v>1872</v>
      </c>
    </row>
    <row r="4219" spans="1:2" ht="16.5" thickBot="1">
      <c r="A4219" s="423">
        <v>472121</v>
      </c>
      <c r="B4219" s="424" t="s">
        <v>1872</v>
      </c>
    </row>
    <row r="4220" spans="1:2" ht="16.5" thickBot="1">
      <c r="A4220" s="423">
        <v>472130</v>
      </c>
      <c r="B4220" s="422" t="s">
        <v>1873</v>
      </c>
    </row>
    <row r="4221" spans="1:2" ht="16.5" thickBot="1">
      <c r="A4221" s="423">
        <v>472131</v>
      </c>
      <c r="B4221" s="424" t="s">
        <v>1874</v>
      </c>
    </row>
    <row r="4222" spans="1:2" ht="16.5" thickBot="1">
      <c r="A4222" s="423">
        <v>472132</v>
      </c>
      <c r="B4222" s="424" t="s">
        <v>1875</v>
      </c>
    </row>
    <row r="4223" spans="1:2" ht="16.5" thickBot="1">
      <c r="A4223" s="423">
        <v>472200</v>
      </c>
      <c r="B4223" s="421" t="s">
        <v>1876</v>
      </c>
    </row>
    <row r="4224" spans="1:2" ht="16.5" thickBot="1">
      <c r="A4224" s="423">
        <v>472210</v>
      </c>
      <c r="B4224" s="422" t="s">
        <v>1876</v>
      </c>
    </row>
    <row r="4225" spans="1:2" ht="16.5" thickBot="1">
      <c r="A4225" s="423">
        <v>472211</v>
      </c>
      <c r="B4225" s="424" t="s">
        <v>1876</v>
      </c>
    </row>
    <row r="4226" spans="1:2" ht="16.5" thickBot="1">
      <c r="A4226" s="423">
        <v>472300</v>
      </c>
      <c r="B4226" s="421" t="s">
        <v>1877</v>
      </c>
    </row>
    <row r="4227" spans="1:2" ht="16.5" thickBot="1">
      <c r="A4227" s="423">
        <v>472310</v>
      </c>
      <c r="B4227" s="422" t="s">
        <v>1877</v>
      </c>
    </row>
    <row r="4228" spans="1:2" ht="16.5" thickBot="1">
      <c r="A4228" s="423">
        <v>472311</v>
      </c>
      <c r="B4228" s="424" t="s">
        <v>1877</v>
      </c>
    </row>
    <row r="4229" spans="1:2" ht="16.5" thickBot="1">
      <c r="A4229" s="423">
        <v>472400</v>
      </c>
      <c r="B4229" s="421" t="s">
        <v>1878</v>
      </c>
    </row>
    <row r="4230" spans="1:2" ht="16.5" thickBot="1">
      <c r="A4230" s="423">
        <v>472410</v>
      </c>
      <c r="B4230" s="422" t="s">
        <v>1878</v>
      </c>
    </row>
    <row r="4231" spans="1:2" ht="16.5" thickBot="1">
      <c r="A4231" s="423">
        <v>472411</v>
      </c>
      <c r="B4231" s="424" t="s">
        <v>1878</v>
      </c>
    </row>
    <row r="4232" spans="1:2" ht="16.5" thickBot="1">
      <c r="A4232" s="423">
        <v>472500</v>
      </c>
      <c r="B4232" s="421" t="s">
        <v>1879</v>
      </c>
    </row>
    <row r="4233" spans="1:2" ht="16.5" thickBot="1">
      <c r="A4233" s="423">
        <v>472510</v>
      </c>
      <c r="B4233" s="422" t="s">
        <v>1880</v>
      </c>
    </row>
    <row r="4234" spans="1:2" ht="16.5" thickBot="1">
      <c r="A4234" s="423">
        <v>472511</v>
      </c>
      <c r="B4234" s="424" t="s">
        <v>1880</v>
      </c>
    </row>
    <row r="4235" spans="1:2" ht="16.5" thickBot="1">
      <c r="A4235" s="423">
        <v>472520</v>
      </c>
      <c r="B4235" s="422" t="s">
        <v>1881</v>
      </c>
    </row>
    <row r="4236" spans="1:2" ht="16.5" thickBot="1">
      <c r="A4236" s="423">
        <v>472521</v>
      </c>
      <c r="B4236" s="424" t="s">
        <v>1881</v>
      </c>
    </row>
    <row r="4237" spans="1:2" ht="16.5" thickBot="1">
      <c r="A4237" s="423">
        <v>472600</v>
      </c>
      <c r="B4237" s="421" t="s">
        <v>1882</v>
      </c>
    </row>
    <row r="4238" spans="1:2" ht="16.5" thickBot="1">
      <c r="A4238" s="423">
        <v>472610</v>
      </c>
      <c r="B4238" s="422" t="s">
        <v>1882</v>
      </c>
    </row>
    <row r="4239" spans="1:2" ht="16.5" thickBot="1">
      <c r="A4239" s="423">
        <v>472611</v>
      </c>
      <c r="B4239" s="424" t="s">
        <v>1882</v>
      </c>
    </row>
    <row r="4240" spans="1:2" ht="16.5" thickBot="1">
      <c r="A4240" s="423">
        <v>472700</v>
      </c>
      <c r="B4240" s="421" t="s">
        <v>1883</v>
      </c>
    </row>
    <row r="4241" spans="1:2" ht="16.5" thickBot="1">
      <c r="A4241" s="423">
        <v>472710</v>
      </c>
      <c r="B4241" s="422" t="s">
        <v>1884</v>
      </c>
    </row>
    <row r="4242" spans="1:2" ht="16.5" thickBot="1">
      <c r="A4242" s="423">
        <v>472711</v>
      </c>
      <c r="B4242" s="424" t="s">
        <v>1885</v>
      </c>
    </row>
    <row r="4243" spans="1:2" ht="16.5" thickBot="1">
      <c r="A4243" s="423">
        <v>472712</v>
      </c>
      <c r="B4243" s="424" t="s">
        <v>1886</v>
      </c>
    </row>
    <row r="4244" spans="1:2" ht="16.5" thickBot="1">
      <c r="A4244" s="423">
        <v>472713</v>
      </c>
      <c r="B4244" s="424" t="s">
        <v>1887</v>
      </c>
    </row>
    <row r="4245" spans="1:2" ht="16.5" thickBot="1">
      <c r="A4245" s="423">
        <v>472714</v>
      </c>
      <c r="B4245" s="424" t="s">
        <v>1888</v>
      </c>
    </row>
    <row r="4246" spans="1:2" ht="16.5" thickBot="1">
      <c r="A4246" s="423">
        <v>472715</v>
      </c>
      <c r="B4246" s="424" t="s">
        <v>1889</v>
      </c>
    </row>
    <row r="4247" spans="1:2" ht="16.5" thickBot="1">
      <c r="A4247" s="423">
        <v>472716</v>
      </c>
      <c r="B4247" s="424" t="s">
        <v>1890</v>
      </c>
    </row>
    <row r="4248" spans="1:2" ht="16.5" thickBot="1">
      <c r="A4248" s="423">
        <v>472717</v>
      </c>
      <c r="B4248" s="424" t="s">
        <v>1891</v>
      </c>
    </row>
    <row r="4249" spans="1:2" ht="16.5" thickBot="1">
      <c r="A4249" s="423">
        <v>472718</v>
      </c>
      <c r="B4249" s="424" t="s">
        <v>589</v>
      </c>
    </row>
    <row r="4250" spans="1:2" ht="16.5" thickBot="1">
      <c r="A4250" s="423">
        <v>472719</v>
      </c>
      <c r="B4250" s="424" t="s">
        <v>1892</v>
      </c>
    </row>
    <row r="4251" spans="1:2" ht="16.5" thickBot="1">
      <c r="A4251" s="423">
        <v>472720</v>
      </c>
      <c r="B4251" s="422" t="s">
        <v>1893</v>
      </c>
    </row>
    <row r="4252" spans="1:2" ht="16.5" thickBot="1">
      <c r="A4252" s="423">
        <v>472721</v>
      </c>
      <c r="B4252" s="424" t="s">
        <v>1893</v>
      </c>
    </row>
    <row r="4253" spans="1:2" ht="16.5" thickBot="1">
      <c r="A4253" s="423">
        <v>472730</v>
      </c>
      <c r="B4253" s="422" t="s">
        <v>1894</v>
      </c>
    </row>
    <row r="4254" spans="1:2" ht="16.5" thickBot="1">
      <c r="A4254" s="423">
        <v>472731</v>
      </c>
      <c r="B4254" s="424" t="s">
        <v>1895</v>
      </c>
    </row>
    <row r="4255" spans="1:2" ht="16.5" thickBot="1">
      <c r="A4255" s="423">
        <v>472732</v>
      </c>
      <c r="B4255" s="424" t="s">
        <v>1896</v>
      </c>
    </row>
    <row r="4256" spans="1:2" ht="16.5" thickBot="1">
      <c r="A4256" s="423">
        <v>472740</v>
      </c>
      <c r="B4256" s="422" t="s">
        <v>1897</v>
      </c>
    </row>
    <row r="4257" spans="1:2" ht="16.5" thickBot="1">
      <c r="A4257" s="423">
        <v>472741</v>
      </c>
      <c r="B4257" s="424" t="s">
        <v>1897</v>
      </c>
    </row>
    <row r="4258" spans="1:2" ht="16.5" thickBot="1">
      <c r="A4258" s="423">
        <v>472742</v>
      </c>
      <c r="B4258" s="424" t="s">
        <v>1898</v>
      </c>
    </row>
    <row r="4259" spans="1:2" ht="16.5" thickBot="1">
      <c r="A4259" s="423">
        <v>472800</v>
      </c>
      <c r="B4259" s="421" t="s">
        <v>1899</v>
      </c>
    </row>
    <row r="4260" spans="1:2" ht="16.5" thickBot="1">
      <c r="A4260" s="423">
        <v>472810</v>
      </c>
      <c r="B4260" s="422" t="s">
        <v>1899</v>
      </c>
    </row>
    <row r="4261" spans="1:2" ht="16.5" thickBot="1">
      <c r="A4261" s="423">
        <v>472811</v>
      </c>
      <c r="B4261" s="424" t="s">
        <v>1899</v>
      </c>
    </row>
    <row r="4262" spans="1:2" ht="16.5" thickBot="1">
      <c r="A4262" s="423">
        <v>472900</v>
      </c>
      <c r="B4262" s="421" t="s">
        <v>1900</v>
      </c>
    </row>
    <row r="4263" spans="1:2" ht="16.5" thickBot="1">
      <c r="A4263" s="423">
        <v>472910</v>
      </c>
      <c r="B4263" s="422" t="s">
        <v>1901</v>
      </c>
    </row>
    <row r="4264" spans="1:2" ht="16.5" thickBot="1">
      <c r="A4264" s="423">
        <v>472911</v>
      </c>
      <c r="B4264" s="424" t="s">
        <v>1901</v>
      </c>
    </row>
    <row r="4265" spans="1:2" ht="16.5" thickBot="1">
      <c r="A4265" s="423">
        <v>472920</v>
      </c>
      <c r="B4265" s="422" t="s">
        <v>1902</v>
      </c>
    </row>
    <row r="4266" spans="1:2" ht="16.5" thickBot="1">
      <c r="A4266" s="423">
        <v>472921</v>
      </c>
      <c r="B4266" s="424" t="s">
        <v>1903</v>
      </c>
    </row>
    <row r="4267" spans="1:2" ht="16.5" thickBot="1">
      <c r="A4267" s="423">
        <v>472922</v>
      </c>
      <c r="B4267" s="424" t="s">
        <v>1904</v>
      </c>
    </row>
    <row r="4268" spans="1:2" ht="16.5" thickBot="1">
      <c r="A4268" s="423">
        <v>472930</v>
      </c>
      <c r="B4268" s="422" t="s">
        <v>1824</v>
      </c>
    </row>
    <row r="4269" spans="1:2" ht="16.5" thickBot="1">
      <c r="A4269" s="423">
        <v>472931</v>
      </c>
      <c r="B4269" s="424" t="s">
        <v>1824</v>
      </c>
    </row>
    <row r="4270" spans="1:2" ht="16.5" thickBot="1">
      <c r="A4270" s="423">
        <v>480000</v>
      </c>
      <c r="B4270" s="421" t="s">
        <v>3686</v>
      </c>
    </row>
    <row r="4271" spans="1:2" ht="16.5" thickBot="1">
      <c r="A4271" s="423">
        <v>481000</v>
      </c>
      <c r="B4271" s="421" t="s">
        <v>3687</v>
      </c>
    </row>
    <row r="4272" spans="1:2" ht="32.25" thickBot="1">
      <c r="A4272" s="423">
        <v>481100</v>
      </c>
      <c r="B4272" s="421" t="s">
        <v>1906</v>
      </c>
    </row>
    <row r="4273" spans="1:2" ht="32.25" thickBot="1">
      <c r="A4273" s="423">
        <v>481110</v>
      </c>
      <c r="B4273" s="422" t="s">
        <v>1906</v>
      </c>
    </row>
    <row r="4274" spans="1:2" ht="16.5" thickBot="1">
      <c r="A4274" s="423">
        <v>481111</v>
      </c>
      <c r="B4274" s="424" t="s">
        <v>1907</v>
      </c>
    </row>
    <row r="4275" spans="1:2" ht="32.25" thickBot="1">
      <c r="A4275" s="423">
        <v>481112</v>
      </c>
      <c r="B4275" s="424" t="s">
        <v>880</v>
      </c>
    </row>
    <row r="4276" spans="1:2" ht="32.25" thickBot="1">
      <c r="A4276" s="423">
        <v>481113</v>
      </c>
      <c r="B4276" s="424" t="s">
        <v>881</v>
      </c>
    </row>
    <row r="4277" spans="1:2" ht="32.25" thickBot="1">
      <c r="A4277" s="423">
        <v>481120</v>
      </c>
      <c r="B4277" s="422" t="s">
        <v>882</v>
      </c>
    </row>
    <row r="4278" spans="1:2" ht="32.25" thickBot="1">
      <c r="A4278" s="423">
        <v>481121</v>
      </c>
      <c r="B4278" s="424" t="s">
        <v>883</v>
      </c>
    </row>
    <row r="4279" spans="1:2" ht="16.5" thickBot="1">
      <c r="A4279" s="423">
        <v>481130</v>
      </c>
      <c r="B4279" s="422" t="s">
        <v>884</v>
      </c>
    </row>
    <row r="4280" spans="1:2" ht="16.5" thickBot="1">
      <c r="A4280" s="423">
        <v>481131</v>
      </c>
      <c r="B4280" s="424" t="s">
        <v>884</v>
      </c>
    </row>
    <row r="4281" spans="1:2" ht="16.5" thickBot="1">
      <c r="A4281" s="423">
        <v>481900</v>
      </c>
      <c r="B4281" s="421" t="s">
        <v>885</v>
      </c>
    </row>
    <row r="4282" spans="1:2" ht="16.5" thickBot="1">
      <c r="A4282" s="423">
        <v>481910</v>
      </c>
      <c r="B4282" s="422" t="s">
        <v>886</v>
      </c>
    </row>
    <row r="4283" spans="1:2" ht="16.5" thickBot="1">
      <c r="A4283" s="423">
        <v>481911</v>
      </c>
      <c r="B4283" s="424" t="s">
        <v>886</v>
      </c>
    </row>
    <row r="4284" spans="1:2" ht="16.5" thickBot="1">
      <c r="A4284" s="423">
        <v>481920</v>
      </c>
      <c r="B4284" s="422" t="s">
        <v>887</v>
      </c>
    </row>
    <row r="4285" spans="1:2" ht="16.5" thickBot="1">
      <c r="A4285" s="423">
        <v>481921</v>
      </c>
      <c r="B4285" s="424" t="s">
        <v>887</v>
      </c>
    </row>
    <row r="4286" spans="1:2" ht="16.5" thickBot="1">
      <c r="A4286" s="423">
        <v>481930</v>
      </c>
      <c r="B4286" s="422" t="s">
        <v>888</v>
      </c>
    </row>
    <row r="4287" spans="1:2" ht="16.5" thickBot="1">
      <c r="A4287" s="423">
        <v>481931</v>
      </c>
      <c r="B4287" s="424" t="s">
        <v>888</v>
      </c>
    </row>
    <row r="4288" spans="1:2" ht="16.5" thickBot="1">
      <c r="A4288" s="423">
        <v>481940</v>
      </c>
      <c r="B4288" s="422" t="s">
        <v>889</v>
      </c>
    </row>
    <row r="4289" spans="1:2" ht="16.5" thickBot="1">
      <c r="A4289" s="423">
        <v>481941</v>
      </c>
      <c r="B4289" s="424" t="s">
        <v>890</v>
      </c>
    </row>
    <row r="4290" spans="1:2" ht="16.5" thickBot="1">
      <c r="A4290" s="423">
        <v>481942</v>
      </c>
      <c r="B4290" s="424" t="s">
        <v>891</v>
      </c>
    </row>
    <row r="4291" spans="1:2" ht="16.5" thickBot="1">
      <c r="A4291" s="423">
        <v>481950</v>
      </c>
      <c r="B4291" s="422" t="s">
        <v>892</v>
      </c>
    </row>
    <row r="4292" spans="1:2" ht="16.5" thickBot="1">
      <c r="A4292" s="423">
        <v>481951</v>
      </c>
      <c r="B4292" s="424" t="s">
        <v>892</v>
      </c>
    </row>
    <row r="4293" spans="1:2" ht="16.5" thickBot="1">
      <c r="A4293" s="423">
        <v>481960</v>
      </c>
      <c r="B4293" s="422" t="s">
        <v>893</v>
      </c>
    </row>
    <row r="4294" spans="1:2" ht="16.5" thickBot="1">
      <c r="A4294" s="423">
        <v>481961</v>
      </c>
      <c r="B4294" s="424" t="s">
        <v>894</v>
      </c>
    </row>
    <row r="4295" spans="1:2" ht="16.5" thickBot="1">
      <c r="A4295" s="423">
        <v>481962</v>
      </c>
      <c r="B4295" s="424" t="s">
        <v>895</v>
      </c>
    </row>
    <row r="4296" spans="1:2" ht="16.5" thickBot="1">
      <c r="A4296" s="423">
        <v>481969</v>
      </c>
      <c r="B4296" s="424" t="s">
        <v>896</v>
      </c>
    </row>
    <row r="4297" spans="1:2" ht="16.5" thickBot="1">
      <c r="A4297" s="423">
        <v>481990</v>
      </c>
      <c r="B4297" s="422" t="s">
        <v>885</v>
      </c>
    </row>
    <row r="4298" spans="1:2" ht="16.5" thickBot="1">
      <c r="A4298" s="423">
        <v>481991</v>
      </c>
      <c r="B4298" s="424" t="s">
        <v>885</v>
      </c>
    </row>
    <row r="4299" spans="1:2" ht="16.5" thickBot="1">
      <c r="A4299" s="423">
        <v>482000</v>
      </c>
      <c r="B4299" s="421" t="s">
        <v>3688</v>
      </c>
    </row>
    <row r="4300" spans="1:2" ht="16.5" thickBot="1">
      <c r="A4300" s="423">
        <v>482100</v>
      </c>
      <c r="B4300" s="421" t="s">
        <v>897</v>
      </c>
    </row>
    <row r="4301" spans="1:2" ht="16.5" thickBot="1">
      <c r="A4301" s="423">
        <v>482110</v>
      </c>
      <c r="B4301" s="422" t="s">
        <v>898</v>
      </c>
    </row>
    <row r="4302" spans="1:2" ht="16.5" thickBot="1">
      <c r="A4302" s="423">
        <v>482111</v>
      </c>
      <c r="B4302" s="424" t="s">
        <v>899</v>
      </c>
    </row>
    <row r="4303" spans="1:2" ht="16.5" thickBot="1">
      <c r="A4303" s="423">
        <v>482112</v>
      </c>
      <c r="B4303" s="424" t="s">
        <v>900</v>
      </c>
    </row>
    <row r="4304" spans="1:2" ht="16.5" thickBot="1">
      <c r="A4304" s="423">
        <v>482120</v>
      </c>
      <c r="B4304" s="422" t="s">
        <v>901</v>
      </c>
    </row>
    <row r="4305" spans="1:2" ht="16.5" thickBot="1">
      <c r="A4305" s="423">
        <v>482121</v>
      </c>
      <c r="B4305" s="424" t="s">
        <v>902</v>
      </c>
    </row>
    <row r="4306" spans="1:2" ht="16.5" thickBot="1">
      <c r="A4306" s="423">
        <v>482122</v>
      </c>
      <c r="B4306" s="424" t="s">
        <v>903</v>
      </c>
    </row>
    <row r="4307" spans="1:2" ht="16.5" thickBot="1">
      <c r="A4307" s="423">
        <v>482123</v>
      </c>
      <c r="B4307" s="424" t="s">
        <v>904</v>
      </c>
    </row>
    <row r="4308" spans="1:2" ht="16.5" thickBot="1">
      <c r="A4308" s="423">
        <v>482130</v>
      </c>
      <c r="B4308" s="422" t="s">
        <v>905</v>
      </c>
    </row>
    <row r="4309" spans="1:2" ht="16.5" thickBot="1">
      <c r="A4309" s="423">
        <v>482131</v>
      </c>
      <c r="B4309" s="424" t="s">
        <v>906</v>
      </c>
    </row>
    <row r="4310" spans="1:2" ht="16.5" thickBot="1">
      <c r="A4310" s="423">
        <v>482132</v>
      </c>
      <c r="B4310" s="424" t="s">
        <v>907</v>
      </c>
    </row>
    <row r="4311" spans="1:2" ht="16.5" thickBot="1">
      <c r="A4311" s="423">
        <v>482140</v>
      </c>
      <c r="B4311" s="422" t="s">
        <v>908</v>
      </c>
    </row>
    <row r="4312" spans="1:2" ht="16.5" thickBot="1">
      <c r="A4312" s="423">
        <v>482141</v>
      </c>
      <c r="B4312" s="424" t="s">
        <v>909</v>
      </c>
    </row>
    <row r="4313" spans="1:2" ht="16.5" thickBot="1">
      <c r="A4313" s="423">
        <v>482190</v>
      </c>
      <c r="B4313" s="422" t="s">
        <v>897</v>
      </c>
    </row>
    <row r="4314" spans="1:2" ht="16.5" thickBot="1">
      <c r="A4314" s="423">
        <v>482191</v>
      </c>
      <c r="B4314" s="424" t="s">
        <v>897</v>
      </c>
    </row>
    <row r="4315" spans="1:2" ht="16.5" thickBot="1">
      <c r="A4315" s="423">
        <v>482200</v>
      </c>
      <c r="B4315" s="421" t="s">
        <v>910</v>
      </c>
    </row>
    <row r="4316" spans="1:2" ht="16.5" thickBot="1">
      <c r="A4316" s="423">
        <v>482210</v>
      </c>
      <c r="B4316" s="422" t="s">
        <v>911</v>
      </c>
    </row>
    <row r="4317" spans="1:2" ht="16.5" thickBot="1">
      <c r="A4317" s="423">
        <v>482211</v>
      </c>
      <c r="B4317" s="424" t="s">
        <v>911</v>
      </c>
    </row>
    <row r="4318" spans="1:2" ht="16.5" thickBot="1">
      <c r="A4318" s="423">
        <v>482220</v>
      </c>
      <c r="B4318" s="422" t="s">
        <v>912</v>
      </c>
    </row>
    <row r="4319" spans="1:2" ht="16.5" thickBot="1">
      <c r="A4319" s="423">
        <v>482221</v>
      </c>
      <c r="B4319" s="424" t="s">
        <v>912</v>
      </c>
    </row>
    <row r="4320" spans="1:2" ht="16.5" thickBot="1">
      <c r="A4320" s="423">
        <v>482230</v>
      </c>
      <c r="B4320" s="422" t="s">
        <v>913</v>
      </c>
    </row>
    <row r="4321" spans="1:2" ht="16.5" thickBot="1">
      <c r="A4321" s="423">
        <v>482231</v>
      </c>
      <c r="B4321" s="424" t="s">
        <v>913</v>
      </c>
    </row>
    <row r="4322" spans="1:2" ht="16.5" thickBot="1">
      <c r="A4322" s="423">
        <v>482240</v>
      </c>
      <c r="B4322" s="422" t="s">
        <v>914</v>
      </c>
    </row>
    <row r="4323" spans="1:2" ht="16.5" thickBot="1">
      <c r="A4323" s="423">
        <v>482241</v>
      </c>
      <c r="B4323" s="424" t="s">
        <v>914</v>
      </c>
    </row>
    <row r="4324" spans="1:2" ht="16.5" thickBot="1">
      <c r="A4324" s="423">
        <v>482250</v>
      </c>
      <c r="B4324" s="422" t="s">
        <v>915</v>
      </c>
    </row>
    <row r="4325" spans="1:2" ht="16.5" thickBot="1">
      <c r="A4325" s="423">
        <v>482251</v>
      </c>
      <c r="B4325" s="424" t="s">
        <v>915</v>
      </c>
    </row>
    <row r="4326" spans="1:2" ht="16.5" thickBot="1">
      <c r="A4326" s="423">
        <v>482300</v>
      </c>
      <c r="B4326" s="421" t="s">
        <v>916</v>
      </c>
    </row>
    <row r="4327" spans="1:2" ht="16.5" thickBot="1">
      <c r="A4327" s="423">
        <v>482310</v>
      </c>
      <c r="B4327" s="422" t="s">
        <v>917</v>
      </c>
    </row>
    <row r="4328" spans="1:2" ht="16.5" thickBot="1">
      <c r="A4328" s="423">
        <v>482311</v>
      </c>
      <c r="B4328" s="424" t="s">
        <v>918</v>
      </c>
    </row>
    <row r="4329" spans="1:2" ht="16.5" thickBot="1">
      <c r="A4329" s="423">
        <v>482312</v>
      </c>
      <c r="B4329" s="424" t="s">
        <v>919</v>
      </c>
    </row>
    <row r="4330" spans="1:2" ht="16.5" thickBot="1">
      <c r="A4330" s="423">
        <v>482320</v>
      </c>
      <c r="B4330" s="422" t="s">
        <v>920</v>
      </c>
    </row>
    <row r="4331" spans="1:2" ht="16.5" thickBot="1">
      <c r="A4331" s="423">
        <v>482321</v>
      </c>
      <c r="B4331" s="424" t="s">
        <v>920</v>
      </c>
    </row>
    <row r="4332" spans="1:2" ht="16.5" thickBot="1">
      <c r="A4332" s="423">
        <v>482330</v>
      </c>
      <c r="B4332" s="422" t="s">
        <v>921</v>
      </c>
    </row>
    <row r="4333" spans="1:2" ht="16.5" thickBot="1">
      <c r="A4333" s="423">
        <v>482331</v>
      </c>
      <c r="B4333" s="424" t="s">
        <v>921</v>
      </c>
    </row>
    <row r="4334" spans="1:2" ht="16.5" thickBot="1">
      <c r="A4334" s="423">
        <v>482340</v>
      </c>
      <c r="B4334" s="422" t="s">
        <v>922</v>
      </c>
    </row>
    <row r="4335" spans="1:2" ht="16.5" thickBot="1">
      <c r="A4335" s="423">
        <v>482341</v>
      </c>
      <c r="B4335" s="424" t="s">
        <v>922</v>
      </c>
    </row>
    <row r="4336" spans="1:2" ht="16.5" thickBot="1">
      <c r="A4336" s="423">
        <v>483000</v>
      </c>
      <c r="B4336" s="421" t="s">
        <v>3689</v>
      </c>
    </row>
    <row r="4337" spans="1:2" ht="16.5" thickBot="1">
      <c r="A4337" s="423">
        <v>483100</v>
      </c>
      <c r="B4337" s="421" t="s">
        <v>1159</v>
      </c>
    </row>
    <row r="4338" spans="1:2" ht="16.5" thickBot="1">
      <c r="A4338" s="423">
        <v>483110</v>
      </c>
      <c r="B4338" s="422" t="s">
        <v>1159</v>
      </c>
    </row>
    <row r="4339" spans="1:2" ht="16.5" thickBot="1">
      <c r="A4339" s="423">
        <v>483111</v>
      </c>
      <c r="B4339" s="424" t="s">
        <v>1159</v>
      </c>
    </row>
    <row r="4340" spans="1:2" ht="48" thickBot="1">
      <c r="A4340" s="423">
        <v>484000</v>
      </c>
      <c r="B4340" s="421" t="s">
        <v>3690</v>
      </c>
    </row>
    <row r="4341" spans="1:2" ht="32.25" thickBot="1">
      <c r="A4341" s="423">
        <v>484100</v>
      </c>
      <c r="B4341" s="421" t="s">
        <v>923</v>
      </c>
    </row>
    <row r="4342" spans="1:2" ht="32.25" thickBot="1">
      <c r="A4342" s="423">
        <v>484110</v>
      </c>
      <c r="B4342" s="422" t="s">
        <v>923</v>
      </c>
    </row>
    <row r="4343" spans="1:2" ht="32.25" thickBot="1">
      <c r="A4343" s="423">
        <v>484111</v>
      </c>
      <c r="B4343" s="424" t="s">
        <v>923</v>
      </c>
    </row>
    <row r="4344" spans="1:2" ht="16.5" thickBot="1">
      <c r="A4344" s="423">
        <v>484200</v>
      </c>
      <c r="B4344" s="421" t="s">
        <v>924</v>
      </c>
    </row>
    <row r="4345" spans="1:2" ht="16.5" thickBot="1">
      <c r="A4345" s="423">
        <v>484210</v>
      </c>
      <c r="B4345" s="422" t="s">
        <v>924</v>
      </c>
    </row>
    <row r="4346" spans="1:2" ht="16.5" thickBot="1">
      <c r="A4346" s="423">
        <v>484211</v>
      </c>
      <c r="B4346" s="424" t="s">
        <v>924</v>
      </c>
    </row>
    <row r="4347" spans="1:2" ht="32.25" thickBot="1">
      <c r="A4347" s="423">
        <v>485000</v>
      </c>
      <c r="B4347" s="421" t="s">
        <v>3691</v>
      </c>
    </row>
    <row r="4348" spans="1:2" ht="32.25" thickBot="1">
      <c r="A4348" s="423">
        <v>485100</v>
      </c>
      <c r="B4348" s="421" t="s">
        <v>1161</v>
      </c>
    </row>
    <row r="4349" spans="1:2" ht="32.25" thickBot="1">
      <c r="A4349" s="423">
        <v>485110</v>
      </c>
      <c r="B4349" s="422" t="s">
        <v>1161</v>
      </c>
    </row>
    <row r="4350" spans="1:2" ht="16.5" thickBot="1">
      <c r="A4350" s="423">
        <v>485111</v>
      </c>
      <c r="B4350" s="424" t="s">
        <v>925</v>
      </c>
    </row>
    <row r="4351" spans="1:2" ht="16.5" thickBot="1">
      <c r="A4351" s="423">
        <v>485119</v>
      </c>
      <c r="B4351" s="424" t="s">
        <v>926</v>
      </c>
    </row>
    <row r="4352" spans="1:2" ht="32.25" thickBot="1">
      <c r="A4352" s="423">
        <v>489000</v>
      </c>
      <c r="B4352" s="421" t="s">
        <v>3692</v>
      </c>
    </row>
    <row r="4353" spans="1:2" ht="32.25" thickBot="1">
      <c r="A4353" s="423">
        <v>489100</v>
      </c>
      <c r="B4353" s="421" t="s">
        <v>1129</v>
      </c>
    </row>
    <row r="4354" spans="1:2" ht="32.25" thickBot="1">
      <c r="A4354" s="423">
        <v>489110</v>
      </c>
      <c r="B4354" s="422" t="s">
        <v>1129</v>
      </c>
    </row>
    <row r="4355" spans="1:2" ht="32.25" thickBot="1">
      <c r="A4355" s="423">
        <v>489111</v>
      </c>
      <c r="B4355" s="424" t="s">
        <v>1129</v>
      </c>
    </row>
    <row r="4356" spans="1:2" ht="63.75" thickBot="1">
      <c r="A4356" s="423">
        <v>490000</v>
      </c>
      <c r="B4356" s="421" t="s">
        <v>3693</v>
      </c>
    </row>
    <row r="4357" spans="1:2" ht="16.5" thickBot="1">
      <c r="A4357" s="423">
        <v>494000</v>
      </c>
      <c r="B4357" s="421" t="s">
        <v>3628</v>
      </c>
    </row>
    <row r="4358" spans="1:2" ht="16.5" thickBot="1">
      <c r="A4358" s="423">
        <v>494100</v>
      </c>
      <c r="B4358" s="421" t="s">
        <v>435</v>
      </c>
    </row>
    <row r="4359" spans="1:2" ht="16.5" thickBot="1">
      <c r="A4359" s="423">
        <v>494110</v>
      </c>
      <c r="B4359" s="422" t="s">
        <v>436</v>
      </c>
    </row>
    <row r="4360" spans="1:2" ht="16.5" thickBot="1">
      <c r="A4360" s="423">
        <v>494111</v>
      </c>
      <c r="B4360" s="424" t="s">
        <v>436</v>
      </c>
    </row>
    <row r="4361" spans="1:2" ht="16.5" thickBot="1">
      <c r="A4361" s="423">
        <v>494120</v>
      </c>
      <c r="B4361" s="422" t="s">
        <v>1113</v>
      </c>
    </row>
    <row r="4362" spans="1:2" ht="16.5" thickBot="1">
      <c r="A4362" s="423">
        <v>494121</v>
      </c>
      <c r="B4362" s="424" t="s">
        <v>455</v>
      </c>
    </row>
    <row r="4363" spans="1:2" ht="16.5" thickBot="1">
      <c r="A4363" s="423">
        <v>494122</v>
      </c>
      <c r="B4363" s="424" t="s">
        <v>458</v>
      </c>
    </row>
    <row r="4364" spans="1:2" ht="16.5" thickBot="1">
      <c r="A4364" s="423">
        <v>494123</v>
      </c>
      <c r="B4364" s="424" t="s">
        <v>927</v>
      </c>
    </row>
    <row r="4365" spans="1:2" ht="16.5" thickBot="1">
      <c r="A4365" s="423">
        <v>494130</v>
      </c>
      <c r="B4365" s="422" t="s">
        <v>1114</v>
      </c>
    </row>
    <row r="4366" spans="1:2" ht="16.5" thickBot="1">
      <c r="A4366" s="423">
        <v>494131</v>
      </c>
      <c r="B4366" s="424" t="s">
        <v>1114</v>
      </c>
    </row>
    <row r="4367" spans="1:2" ht="16.5" thickBot="1">
      <c r="A4367" s="423">
        <v>494140</v>
      </c>
      <c r="B4367" s="422" t="s">
        <v>1115</v>
      </c>
    </row>
    <row r="4368" spans="1:2" ht="16.5" thickBot="1">
      <c r="A4368" s="423">
        <v>494141</v>
      </c>
      <c r="B4368" s="424" t="s">
        <v>928</v>
      </c>
    </row>
    <row r="4369" spans="1:2" ht="16.5" thickBot="1">
      <c r="A4369" s="423">
        <v>494142</v>
      </c>
      <c r="B4369" s="424" t="s">
        <v>479</v>
      </c>
    </row>
    <row r="4370" spans="1:2" ht="16.5" thickBot="1">
      <c r="A4370" s="423">
        <v>494143</v>
      </c>
      <c r="B4370" s="424" t="s">
        <v>480</v>
      </c>
    </row>
    <row r="4371" spans="1:2" ht="32.25" thickBot="1">
      <c r="A4371" s="423">
        <v>494144</v>
      </c>
      <c r="B4371" s="424" t="s">
        <v>484</v>
      </c>
    </row>
    <row r="4372" spans="1:2" ht="16.5" thickBot="1">
      <c r="A4372" s="423">
        <v>494150</v>
      </c>
      <c r="B4372" s="422" t="s">
        <v>1141</v>
      </c>
    </row>
    <row r="4373" spans="1:2" ht="16.5" thickBot="1">
      <c r="A4373" s="423">
        <v>494151</v>
      </c>
      <c r="B4373" s="424" t="s">
        <v>1141</v>
      </c>
    </row>
    <row r="4374" spans="1:2" ht="16.5" thickBot="1">
      <c r="A4374" s="423">
        <v>494160</v>
      </c>
      <c r="B4374" s="422" t="s">
        <v>1142</v>
      </c>
    </row>
    <row r="4375" spans="1:2" ht="16.5" thickBot="1">
      <c r="A4375" s="423">
        <v>494161</v>
      </c>
      <c r="B4375" s="424" t="s">
        <v>1142</v>
      </c>
    </row>
    <row r="4376" spans="1:2" ht="16.5" thickBot="1">
      <c r="A4376" s="423">
        <v>494170</v>
      </c>
      <c r="B4376" s="422" t="s">
        <v>1143</v>
      </c>
    </row>
    <row r="4377" spans="1:2" ht="16.5" thickBot="1">
      <c r="A4377" s="423">
        <v>494171</v>
      </c>
      <c r="B4377" s="424" t="s">
        <v>1143</v>
      </c>
    </row>
    <row r="4378" spans="1:2" ht="16.5" thickBot="1">
      <c r="A4378" s="423">
        <v>494180</v>
      </c>
      <c r="B4378" s="422" t="s">
        <v>502</v>
      </c>
    </row>
    <row r="4379" spans="1:2" ht="16.5" thickBot="1">
      <c r="A4379" s="423">
        <v>494181</v>
      </c>
      <c r="B4379" s="424" t="s">
        <v>502</v>
      </c>
    </row>
    <row r="4380" spans="1:2" ht="16.5" thickBot="1">
      <c r="A4380" s="423">
        <v>494200</v>
      </c>
      <c r="B4380" s="421" t="s">
        <v>503</v>
      </c>
    </row>
    <row r="4381" spans="1:2" ht="16.5" thickBot="1">
      <c r="A4381" s="423">
        <v>494210</v>
      </c>
      <c r="B4381" s="422" t="s">
        <v>1144</v>
      </c>
    </row>
    <row r="4382" spans="1:2" ht="16.5" thickBot="1">
      <c r="A4382" s="423">
        <v>494211</v>
      </c>
      <c r="B4382" s="424" t="s">
        <v>504</v>
      </c>
    </row>
    <row r="4383" spans="1:2" ht="16.5" thickBot="1">
      <c r="A4383" s="423">
        <v>494212</v>
      </c>
      <c r="B4383" s="424" t="s">
        <v>507</v>
      </c>
    </row>
    <row r="4384" spans="1:2" ht="16.5" thickBot="1">
      <c r="A4384" s="423">
        <v>494213</v>
      </c>
      <c r="B4384" s="424" t="s">
        <v>515</v>
      </c>
    </row>
    <row r="4385" spans="1:2" ht="16.5" thickBot="1">
      <c r="A4385" s="423">
        <v>494214</v>
      </c>
      <c r="B4385" s="424" t="s">
        <v>525</v>
      </c>
    </row>
    <row r="4386" spans="1:2" ht="16.5" thickBot="1">
      <c r="A4386" s="423">
        <v>494215</v>
      </c>
      <c r="B4386" s="424" t="s">
        <v>536</v>
      </c>
    </row>
    <row r="4387" spans="1:2" ht="16.5" thickBot="1">
      <c r="A4387" s="423">
        <v>494216</v>
      </c>
      <c r="B4387" s="424" t="s">
        <v>546</v>
      </c>
    </row>
    <row r="4388" spans="1:2" ht="16.5" thickBot="1">
      <c r="A4388" s="423">
        <v>494219</v>
      </c>
      <c r="B4388" s="424" t="s">
        <v>561</v>
      </c>
    </row>
    <row r="4389" spans="1:2" ht="16.5" thickBot="1">
      <c r="A4389" s="423">
        <v>494220</v>
      </c>
      <c r="B4389" s="422" t="s">
        <v>1145</v>
      </c>
    </row>
    <row r="4390" spans="1:2" ht="16.5" thickBot="1">
      <c r="A4390" s="423">
        <v>494221</v>
      </c>
      <c r="B4390" s="424" t="s">
        <v>564</v>
      </c>
    </row>
    <row r="4391" spans="1:2" ht="16.5" thickBot="1">
      <c r="A4391" s="423">
        <v>494222</v>
      </c>
      <c r="B4391" s="424" t="s">
        <v>573</v>
      </c>
    </row>
    <row r="4392" spans="1:2" ht="16.5" thickBot="1">
      <c r="A4392" s="423">
        <v>494223</v>
      </c>
      <c r="B4392" s="424" t="s">
        <v>579</v>
      </c>
    </row>
    <row r="4393" spans="1:2" ht="16.5" thickBot="1">
      <c r="A4393" s="423">
        <v>494224</v>
      </c>
      <c r="B4393" s="424" t="s">
        <v>588</v>
      </c>
    </row>
    <row r="4394" spans="1:2" ht="16.5" thickBot="1">
      <c r="A4394" s="423">
        <v>494229</v>
      </c>
      <c r="B4394" s="424" t="s">
        <v>591</v>
      </c>
    </row>
    <row r="4395" spans="1:2" ht="16.5" thickBot="1">
      <c r="A4395" s="423">
        <v>494230</v>
      </c>
      <c r="B4395" s="422" t="s">
        <v>1146</v>
      </c>
    </row>
    <row r="4396" spans="1:2" ht="16.5" thickBot="1">
      <c r="A4396" s="423">
        <v>494231</v>
      </c>
      <c r="B4396" s="424" t="s">
        <v>593</v>
      </c>
    </row>
    <row r="4397" spans="1:2" ht="16.5" thickBot="1">
      <c r="A4397" s="423">
        <v>494232</v>
      </c>
      <c r="B4397" s="424" t="s">
        <v>598</v>
      </c>
    </row>
    <row r="4398" spans="1:2" ht="16.5" thickBot="1">
      <c r="A4398" s="423">
        <v>494233</v>
      </c>
      <c r="B4398" s="424" t="s">
        <v>604</v>
      </c>
    </row>
    <row r="4399" spans="1:2" ht="16.5" thickBot="1">
      <c r="A4399" s="423">
        <v>494234</v>
      </c>
      <c r="B4399" s="424" t="s">
        <v>612</v>
      </c>
    </row>
    <row r="4400" spans="1:2" ht="16.5" thickBot="1">
      <c r="A4400" s="423">
        <v>494235</v>
      </c>
      <c r="B4400" s="424" t="s">
        <v>627</v>
      </c>
    </row>
    <row r="4401" spans="1:2" ht="16.5" thickBot="1">
      <c r="A4401" s="423">
        <v>494236</v>
      </c>
      <c r="B4401" s="424" t="s">
        <v>640</v>
      </c>
    </row>
    <row r="4402" spans="1:2" ht="16.5" thickBot="1">
      <c r="A4402" s="423">
        <v>494237</v>
      </c>
      <c r="B4402" s="424" t="s">
        <v>645</v>
      </c>
    </row>
    <row r="4403" spans="1:2" ht="16.5" thickBot="1">
      <c r="A4403" s="423">
        <v>494239</v>
      </c>
      <c r="B4403" s="424" t="s">
        <v>1302</v>
      </c>
    </row>
    <row r="4404" spans="1:2" ht="16.5" thickBot="1">
      <c r="A4404" s="423">
        <v>494240</v>
      </c>
      <c r="B4404" s="422" t="s">
        <v>1147</v>
      </c>
    </row>
    <row r="4405" spans="1:2" ht="16.5" thickBot="1">
      <c r="A4405" s="423">
        <v>494241</v>
      </c>
      <c r="B4405" s="424" t="s">
        <v>647</v>
      </c>
    </row>
    <row r="4406" spans="1:2" ht="16.5" thickBot="1">
      <c r="A4406" s="423">
        <v>494242</v>
      </c>
      <c r="B4406" s="424" t="s">
        <v>653</v>
      </c>
    </row>
    <row r="4407" spans="1:2" ht="16.5" thickBot="1">
      <c r="A4407" s="423">
        <v>494243</v>
      </c>
      <c r="B4407" s="424" t="s">
        <v>658</v>
      </c>
    </row>
    <row r="4408" spans="1:2" ht="16.5" thickBot="1">
      <c r="A4408" s="423">
        <v>494244</v>
      </c>
      <c r="B4408" s="424" t="s">
        <v>664</v>
      </c>
    </row>
    <row r="4409" spans="1:2" ht="16.5" thickBot="1">
      <c r="A4409" s="423">
        <v>494245</v>
      </c>
      <c r="B4409" s="424" t="s">
        <v>665</v>
      </c>
    </row>
    <row r="4410" spans="1:2" ht="16.5" thickBot="1">
      <c r="A4410" s="423">
        <v>494246</v>
      </c>
      <c r="B4410" s="424" t="s">
        <v>666</v>
      </c>
    </row>
    <row r="4411" spans="1:2" ht="16.5" thickBot="1">
      <c r="A4411" s="423">
        <v>494249</v>
      </c>
      <c r="B4411" s="424" t="s">
        <v>670</v>
      </c>
    </row>
    <row r="4412" spans="1:2" ht="16.5" thickBot="1">
      <c r="A4412" s="423">
        <v>494250</v>
      </c>
      <c r="B4412" s="422" t="s">
        <v>1148</v>
      </c>
    </row>
    <row r="4413" spans="1:2" ht="16.5" thickBot="1">
      <c r="A4413" s="423">
        <v>494251</v>
      </c>
      <c r="B4413" s="424" t="s">
        <v>671</v>
      </c>
    </row>
    <row r="4414" spans="1:2" ht="16.5" thickBot="1">
      <c r="A4414" s="423">
        <v>494252</v>
      </c>
      <c r="B4414" s="424" t="s">
        <v>682</v>
      </c>
    </row>
    <row r="4415" spans="1:2" ht="16.5" thickBot="1">
      <c r="A4415" s="423">
        <v>494260</v>
      </c>
      <c r="B4415" s="422" t="s">
        <v>1117</v>
      </c>
    </row>
    <row r="4416" spans="1:2" ht="16.5" thickBot="1">
      <c r="A4416" s="423">
        <v>494261</v>
      </c>
      <c r="B4416" s="424" t="s">
        <v>712</v>
      </c>
    </row>
    <row r="4417" spans="1:2" ht="16.5" thickBot="1">
      <c r="A4417" s="423">
        <v>494262</v>
      </c>
      <c r="B4417" s="424" t="s">
        <v>929</v>
      </c>
    </row>
    <row r="4418" spans="1:2" ht="16.5" thickBot="1">
      <c r="A4418" s="423">
        <v>494263</v>
      </c>
      <c r="B4418" s="424" t="s">
        <v>930</v>
      </c>
    </row>
    <row r="4419" spans="1:2" ht="16.5" thickBot="1">
      <c r="A4419" s="423">
        <v>494264</v>
      </c>
      <c r="B4419" s="424" t="s">
        <v>931</v>
      </c>
    </row>
    <row r="4420" spans="1:2" ht="16.5" thickBot="1">
      <c r="A4420" s="423">
        <v>494265</v>
      </c>
      <c r="B4420" s="424" t="s">
        <v>932</v>
      </c>
    </row>
    <row r="4421" spans="1:2" ht="16.5" thickBot="1">
      <c r="A4421" s="423">
        <v>494266</v>
      </c>
      <c r="B4421" s="424" t="s">
        <v>933</v>
      </c>
    </row>
    <row r="4422" spans="1:2" ht="16.5" thickBot="1">
      <c r="A4422" s="423">
        <v>494267</v>
      </c>
      <c r="B4422" s="424" t="s">
        <v>751</v>
      </c>
    </row>
    <row r="4423" spans="1:2" ht="16.5" thickBot="1">
      <c r="A4423" s="423">
        <v>494268</v>
      </c>
      <c r="B4423" s="424" t="s">
        <v>934</v>
      </c>
    </row>
    <row r="4424" spans="1:2" ht="16.5" thickBot="1">
      <c r="A4424" s="423">
        <v>494269</v>
      </c>
      <c r="B4424" s="424" t="s">
        <v>935</v>
      </c>
    </row>
    <row r="4425" spans="1:2" ht="16.5" thickBot="1">
      <c r="A4425" s="423">
        <v>494300</v>
      </c>
      <c r="B4425" s="421" t="s">
        <v>775</v>
      </c>
    </row>
    <row r="4426" spans="1:2" ht="16.5" thickBot="1">
      <c r="A4426" s="423">
        <v>494310</v>
      </c>
      <c r="B4426" s="422" t="s">
        <v>1149</v>
      </c>
    </row>
    <row r="4427" spans="1:2" ht="16.5" thickBot="1">
      <c r="A4427" s="423">
        <v>494311</v>
      </c>
      <c r="B4427" s="424" t="s">
        <v>776</v>
      </c>
    </row>
    <row r="4428" spans="1:2" ht="16.5" thickBot="1">
      <c r="A4428" s="423">
        <v>494312</v>
      </c>
      <c r="B4428" s="424" t="s">
        <v>777</v>
      </c>
    </row>
    <row r="4429" spans="1:2" ht="16.5" thickBot="1">
      <c r="A4429" s="423">
        <v>494313</v>
      </c>
      <c r="B4429" s="424" t="s">
        <v>778</v>
      </c>
    </row>
    <row r="4430" spans="1:2" ht="16.5" thickBot="1">
      <c r="A4430" s="423">
        <v>494320</v>
      </c>
      <c r="B4430" s="422" t="s">
        <v>1150</v>
      </c>
    </row>
    <row r="4431" spans="1:2" ht="16.5" thickBot="1">
      <c r="A4431" s="425">
        <v>494321</v>
      </c>
      <c r="B4431" s="424" t="s">
        <v>1150</v>
      </c>
    </row>
    <row r="4432" spans="1:2" ht="16.5" thickBot="1">
      <c r="A4432" s="423">
        <v>494330</v>
      </c>
      <c r="B4432" s="422" t="s">
        <v>1151</v>
      </c>
    </row>
    <row r="4433" spans="1:2" ht="16.5" thickBot="1">
      <c r="A4433" s="423">
        <v>494331</v>
      </c>
      <c r="B4433" s="424" t="s">
        <v>1151</v>
      </c>
    </row>
    <row r="4434" spans="1:2" ht="16.5" thickBot="1">
      <c r="A4434" s="423">
        <v>494340</v>
      </c>
      <c r="B4434" s="422" t="s">
        <v>1152</v>
      </c>
    </row>
    <row r="4435" spans="1:2" ht="16.5" thickBot="1">
      <c r="A4435" s="423">
        <v>494341</v>
      </c>
      <c r="B4435" s="424" t="s">
        <v>780</v>
      </c>
    </row>
    <row r="4436" spans="1:2" ht="16.5" thickBot="1">
      <c r="A4436" s="423">
        <v>494342</v>
      </c>
      <c r="B4436" s="424" t="s">
        <v>781</v>
      </c>
    </row>
    <row r="4437" spans="1:2" ht="16.5" thickBot="1">
      <c r="A4437" s="423">
        <v>494343</v>
      </c>
      <c r="B4437" s="424" t="s">
        <v>782</v>
      </c>
    </row>
    <row r="4438" spans="1:2" ht="16.5" thickBot="1">
      <c r="A4438" s="423">
        <v>494350</v>
      </c>
      <c r="B4438" s="422" t="s">
        <v>1118</v>
      </c>
    </row>
    <row r="4439" spans="1:2" ht="16.5" thickBot="1">
      <c r="A4439" s="423">
        <v>494351</v>
      </c>
      <c r="B4439" s="424" t="s">
        <v>1118</v>
      </c>
    </row>
    <row r="4440" spans="1:2" ht="16.5" thickBot="1">
      <c r="A4440" s="423">
        <v>494400</v>
      </c>
      <c r="B4440" s="421" t="s">
        <v>785</v>
      </c>
    </row>
    <row r="4441" spans="1:2" ht="16.5" thickBot="1">
      <c r="A4441" s="423">
        <v>494410</v>
      </c>
      <c r="B4441" s="422" t="s">
        <v>1153</v>
      </c>
    </row>
    <row r="4442" spans="1:2" ht="16.5" thickBot="1">
      <c r="A4442" s="423">
        <v>494411</v>
      </c>
      <c r="B4442" s="424" t="s">
        <v>786</v>
      </c>
    </row>
    <row r="4443" spans="1:2" ht="16.5" thickBot="1">
      <c r="A4443" s="423">
        <v>494412</v>
      </c>
      <c r="B4443" s="424" t="s">
        <v>789</v>
      </c>
    </row>
    <row r="4444" spans="1:2" ht="16.5" thickBot="1">
      <c r="A4444" s="423">
        <v>494413</v>
      </c>
      <c r="B4444" s="424" t="s">
        <v>1673</v>
      </c>
    </row>
    <row r="4445" spans="1:2" ht="16.5" thickBot="1">
      <c r="A4445" s="423">
        <v>494414</v>
      </c>
      <c r="B4445" s="424" t="s">
        <v>936</v>
      </c>
    </row>
    <row r="4446" spans="1:2" ht="16.5" thickBot="1">
      <c r="A4446" s="423">
        <v>494415</v>
      </c>
      <c r="B4446" s="424" t="s">
        <v>937</v>
      </c>
    </row>
    <row r="4447" spans="1:2" ht="16.5" thickBot="1">
      <c r="A4447" s="423">
        <v>494416</v>
      </c>
      <c r="B4447" s="424" t="s">
        <v>938</v>
      </c>
    </row>
    <row r="4448" spans="1:2" ht="16.5" thickBot="1">
      <c r="A4448" s="423">
        <v>494417</v>
      </c>
      <c r="B4448" s="424" t="s">
        <v>1679</v>
      </c>
    </row>
    <row r="4449" spans="1:2" ht="16.5" thickBot="1">
      <c r="A4449" s="423">
        <v>494418</v>
      </c>
      <c r="B4449" s="424" t="s">
        <v>939</v>
      </c>
    </row>
    <row r="4450" spans="1:2" ht="16.5" thickBot="1">
      <c r="A4450" s="423">
        <v>494420</v>
      </c>
      <c r="B4450" s="422" t="s">
        <v>1154</v>
      </c>
    </row>
    <row r="4451" spans="1:2" ht="32.25" thickBot="1">
      <c r="A4451" s="423">
        <v>494421</v>
      </c>
      <c r="B4451" s="424" t="s">
        <v>1683</v>
      </c>
    </row>
    <row r="4452" spans="1:2" ht="16.5" thickBot="1">
      <c r="A4452" s="423">
        <v>494422</v>
      </c>
      <c r="B4452" s="424" t="s">
        <v>1687</v>
      </c>
    </row>
    <row r="4453" spans="1:2" ht="16.5" thickBot="1">
      <c r="A4453" s="423">
        <v>494423</v>
      </c>
      <c r="B4453" s="424" t="s">
        <v>1691</v>
      </c>
    </row>
    <row r="4454" spans="1:2" ht="16.5" thickBot="1">
      <c r="A4454" s="423">
        <v>494424</v>
      </c>
      <c r="B4454" s="424" t="s">
        <v>1698</v>
      </c>
    </row>
    <row r="4455" spans="1:2" ht="16.5" thickBot="1">
      <c r="A4455" s="423">
        <v>494425</v>
      </c>
      <c r="B4455" s="424" t="s">
        <v>1701</v>
      </c>
    </row>
    <row r="4456" spans="1:2" ht="16.5" thickBot="1">
      <c r="A4456" s="423">
        <v>494426</v>
      </c>
      <c r="B4456" s="424" t="s">
        <v>1702</v>
      </c>
    </row>
    <row r="4457" spans="1:2" ht="16.5" thickBot="1">
      <c r="A4457" s="423">
        <v>494430</v>
      </c>
      <c r="B4457" s="422" t="s">
        <v>1119</v>
      </c>
    </row>
    <row r="4458" spans="1:2" ht="16.5" thickBot="1">
      <c r="A4458" s="423">
        <v>494431</v>
      </c>
      <c r="B4458" s="424" t="s">
        <v>1119</v>
      </c>
    </row>
    <row r="4459" spans="1:2" ht="16.5" thickBot="1">
      <c r="A4459" s="423">
        <v>494440</v>
      </c>
      <c r="B4459" s="422" t="s">
        <v>1120</v>
      </c>
    </row>
    <row r="4460" spans="1:2" ht="16.5" thickBot="1">
      <c r="A4460" s="423">
        <v>494441</v>
      </c>
      <c r="B4460" s="424" t="s">
        <v>1703</v>
      </c>
    </row>
    <row r="4461" spans="1:2" ht="16.5" thickBot="1">
      <c r="A4461" s="423">
        <v>494442</v>
      </c>
      <c r="B4461" s="424" t="s">
        <v>1704</v>
      </c>
    </row>
    <row r="4462" spans="1:2" ht="16.5" thickBot="1">
      <c r="A4462" s="423">
        <v>494443</v>
      </c>
      <c r="B4462" s="424" t="s">
        <v>1707</v>
      </c>
    </row>
    <row r="4463" spans="1:2" ht="16.5" thickBot="1">
      <c r="A4463" s="423">
        <v>494500</v>
      </c>
      <c r="B4463" s="421" t="s">
        <v>1727</v>
      </c>
    </row>
    <row r="4464" spans="1:2" ht="16.5" thickBot="1">
      <c r="A4464" s="423">
        <v>494510</v>
      </c>
      <c r="B4464" s="422" t="s">
        <v>1728</v>
      </c>
    </row>
    <row r="4465" spans="1:2" ht="32.25" thickBot="1">
      <c r="A4465" s="423">
        <v>494511</v>
      </c>
      <c r="B4465" s="424" t="s">
        <v>1228</v>
      </c>
    </row>
    <row r="4466" spans="1:2" ht="32.25" thickBot="1">
      <c r="A4466" s="423">
        <v>494512</v>
      </c>
      <c r="B4466" s="424" t="s">
        <v>1229</v>
      </c>
    </row>
    <row r="4467" spans="1:2" ht="16.5" thickBot="1">
      <c r="A4467" s="423">
        <v>494520</v>
      </c>
      <c r="B4467" s="422" t="s">
        <v>1155</v>
      </c>
    </row>
    <row r="4468" spans="1:2" ht="16.5" thickBot="1">
      <c r="A4468" s="423">
        <v>494521</v>
      </c>
      <c r="B4468" s="424" t="s">
        <v>1742</v>
      </c>
    </row>
    <row r="4469" spans="1:2" ht="16.5" thickBot="1">
      <c r="A4469" s="423">
        <v>494522</v>
      </c>
      <c r="B4469" s="424" t="s">
        <v>1745</v>
      </c>
    </row>
    <row r="4470" spans="1:2" ht="16.5" thickBot="1">
      <c r="A4470" s="423">
        <v>494530</v>
      </c>
      <c r="B4470" s="422" t="s">
        <v>1156</v>
      </c>
    </row>
    <row r="4471" spans="1:2" ht="16.5" thickBot="1">
      <c r="A4471" s="423">
        <v>494531</v>
      </c>
      <c r="B4471" s="424" t="s">
        <v>1748</v>
      </c>
    </row>
    <row r="4472" spans="1:2" ht="16.5" thickBot="1">
      <c r="A4472" s="423">
        <v>494532</v>
      </c>
      <c r="B4472" s="424" t="s">
        <v>1751</v>
      </c>
    </row>
    <row r="4473" spans="1:2" ht="16.5" thickBot="1">
      <c r="A4473" s="423">
        <v>494540</v>
      </c>
      <c r="B4473" s="422" t="s">
        <v>1121</v>
      </c>
    </row>
    <row r="4474" spans="1:2" ht="16.5" thickBot="1">
      <c r="A4474" s="423">
        <v>494541</v>
      </c>
      <c r="B4474" s="424" t="s">
        <v>1754</v>
      </c>
    </row>
    <row r="4475" spans="1:2" ht="16.5" thickBot="1">
      <c r="A4475" s="423">
        <v>494542</v>
      </c>
      <c r="B4475" s="424" t="s">
        <v>1755</v>
      </c>
    </row>
    <row r="4476" spans="1:2" ht="16.5" thickBot="1">
      <c r="A4476" s="423">
        <v>494700</v>
      </c>
      <c r="B4476" s="421" t="s">
        <v>940</v>
      </c>
    </row>
    <row r="4477" spans="1:2" ht="32.25" thickBot="1">
      <c r="A4477" s="423">
        <v>494710</v>
      </c>
      <c r="B4477" s="422" t="s">
        <v>3694</v>
      </c>
    </row>
    <row r="4478" spans="1:2" ht="32.25" thickBot="1">
      <c r="A4478" s="423">
        <v>494711</v>
      </c>
      <c r="B4478" s="424" t="s">
        <v>1798</v>
      </c>
    </row>
    <row r="4479" spans="1:2" ht="32.25" thickBot="1">
      <c r="A4479" s="423">
        <v>494712</v>
      </c>
      <c r="B4479" s="424" t="s">
        <v>1832</v>
      </c>
    </row>
    <row r="4480" spans="1:2" ht="32.25" thickBot="1">
      <c r="A4480" s="423">
        <v>494719</v>
      </c>
      <c r="B4480" s="424" t="s">
        <v>3677</v>
      </c>
    </row>
    <row r="4481" spans="1:2" ht="16.5" thickBot="1">
      <c r="A4481" s="423">
        <v>494720</v>
      </c>
      <c r="B4481" s="422" t="s">
        <v>1128</v>
      </c>
    </row>
    <row r="4482" spans="1:2" ht="16.5" thickBot="1">
      <c r="A4482" s="423">
        <v>494721</v>
      </c>
      <c r="B4482" s="424" t="s">
        <v>1870</v>
      </c>
    </row>
    <row r="4483" spans="1:2" ht="16.5" thickBot="1">
      <c r="A4483" s="423">
        <v>494722</v>
      </c>
      <c r="B4483" s="424" t="s">
        <v>1876</v>
      </c>
    </row>
    <row r="4484" spans="1:2" ht="16.5" thickBot="1">
      <c r="A4484" s="423">
        <v>494723</v>
      </c>
      <c r="B4484" s="424" t="s">
        <v>1877</v>
      </c>
    </row>
    <row r="4485" spans="1:2" ht="16.5" thickBot="1">
      <c r="A4485" s="423">
        <v>494724</v>
      </c>
      <c r="B4485" s="424" t="s">
        <v>1878</v>
      </c>
    </row>
    <row r="4486" spans="1:2" ht="16.5" thickBot="1">
      <c r="A4486" s="423">
        <v>494725</v>
      </c>
      <c r="B4486" s="424" t="s">
        <v>1879</v>
      </c>
    </row>
    <row r="4487" spans="1:2" ht="16.5" thickBot="1">
      <c r="A4487" s="423">
        <v>494726</v>
      </c>
      <c r="B4487" s="424" t="s">
        <v>1882</v>
      </c>
    </row>
    <row r="4488" spans="1:2" ht="16.5" thickBot="1">
      <c r="A4488" s="423">
        <v>494727</v>
      </c>
      <c r="B4488" s="424" t="s">
        <v>1883</v>
      </c>
    </row>
    <row r="4489" spans="1:2" ht="16.5" thickBot="1">
      <c r="A4489" s="423">
        <v>494728</v>
      </c>
      <c r="B4489" s="424" t="s">
        <v>1899</v>
      </c>
    </row>
    <row r="4490" spans="1:2" ht="16.5" thickBot="1">
      <c r="A4490" s="423">
        <v>494729</v>
      </c>
      <c r="B4490" s="424" t="s">
        <v>941</v>
      </c>
    </row>
    <row r="4491" spans="1:2" ht="16.5" thickBot="1">
      <c r="A4491" s="423">
        <v>494800</v>
      </c>
      <c r="B4491" s="421" t="s">
        <v>1905</v>
      </c>
    </row>
    <row r="4492" spans="1:2" ht="16.5" thickBot="1">
      <c r="A4492" s="423">
        <v>494810</v>
      </c>
      <c r="B4492" s="422" t="s">
        <v>1157</v>
      </c>
    </row>
    <row r="4493" spans="1:2" ht="32.25" thickBot="1">
      <c r="A4493" s="423">
        <v>494811</v>
      </c>
      <c r="B4493" s="424" t="s">
        <v>1906</v>
      </c>
    </row>
    <row r="4494" spans="1:2" ht="16.5" thickBot="1">
      <c r="A4494" s="423">
        <v>494819</v>
      </c>
      <c r="B4494" s="424" t="s">
        <v>885</v>
      </c>
    </row>
    <row r="4495" spans="1:2" ht="16.5" thickBot="1">
      <c r="A4495" s="423">
        <v>494820</v>
      </c>
      <c r="B4495" s="422" t="s">
        <v>942</v>
      </c>
    </row>
    <row r="4496" spans="1:2" ht="16.5" thickBot="1">
      <c r="A4496" s="423">
        <v>494821</v>
      </c>
      <c r="B4496" s="424" t="s">
        <v>897</v>
      </c>
    </row>
    <row r="4497" spans="1:2" ht="16.5" thickBot="1">
      <c r="A4497" s="423">
        <v>494822</v>
      </c>
      <c r="B4497" s="424" t="s">
        <v>910</v>
      </c>
    </row>
    <row r="4498" spans="1:2" ht="16.5" thickBot="1">
      <c r="A4498" s="423">
        <v>494823</v>
      </c>
      <c r="B4498" s="424" t="s">
        <v>916</v>
      </c>
    </row>
    <row r="4499" spans="1:2" ht="16.5" thickBot="1">
      <c r="A4499" s="423">
        <v>494830</v>
      </c>
      <c r="B4499" s="422" t="s">
        <v>1159</v>
      </c>
    </row>
    <row r="4500" spans="1:2" ht="16.5" thickBot="1">
      <c r="A4500" s="423">
        <v>494831</v>
      </c>
      <c r="B4500" s="424" t="s">
        <v>1159</v>
      </c>
    </row>
    <row r="4501" spans="1:2" ht="32.25" thickBot="1">
      <c r="A4501" s="423">
        <v>494840</v>
      </c>
      <c r="B4501" s="422" t="s">
        <v>1160</v>
      </c>
    </row>
    <row r="4502" spans="1:2" ht="32.25" thickBot="1">
      <c r="A4502" s="423">
        <v>494841</v>
      </c>
      <c r="B4502" s="424" t="s">
        <v>923</v>
      </c>
    </row>
    <row r="4503" spans="1:2" ht="16.5" thickBot="1">
      <c r="A4503" s="423">
        <v>494842</v>
      </c>
      <c r="B4503" s="424" t="s">
        <v>924</v>
      </c>
    </row>
    <row r="4504" spans="1:2" ht="32.25" thickBot="1">
      <c r="A4504" s="423">
        <v>494850</v>
      </c>
      <c r="B4504" s="422" t="s">
        <v>1161</v>
      </c>
    </row>
    <row r="4505" spans="1:2" ht="16.5" thickBot="1">
      <c r="A4505" s="423">
        <v>494851</v>
      </c>
      <c r="B4505" s="424" t="s">
        <v>1161</v>
      </c>
    </row>
    <row r="4506" spans="1:2" ht="16.5" thickBot="1">
      <c r="A4506" s="423">
        <v>495000</v>
      </c>
      <c r="B4506" s="421" t="s">
        <v>3695</v>
      </c>
    </row>
    <row r="4507" spans="1:2" ht="16.5" thickBot="1">
      <c r="A4507" s="423">
        <v>495100</v>
      </c>
      <c r="B4507" s="421" t="s">
        <v>943</v>
      </c>
    </row>
    <row r="4508" spans="1:2" ht="16.5" thickBot="1">
      <c r="A4508" s="423">
        <v>495110</v>
      </c>
      <c r="B4508" s="422" t="s">
        <v>1162</v>
      </c>
    </row>
    <row r="4509" spans="1:2" ht="16.5" thickBot="1">
      <c r="A4509" s="423">
        <v>495111</v>
      </c>
      <c r="B4509" s="424" t="s">
        <v>944</v>
      </c>
    </row>
    <row r="4510" spans="1:2" ht="16.5" thickBot="1">
      <c r="A4510" s="423">
        <v>495112</v>
      </c>
      <c r="B4510" s="424" t="s">
        <v>945</v>
      </c>
    </row>
    <row r="4511" spans="1:2" ht="16.5" thickBot="1">
      <c r="A4511" s="423">
        <v>495113</v>
      </c>
      <c r="B4511" s="424" t="s">
        <v>946</v>
      </c>
    </row>
    <row r="4512" spans="1:2" ht="16.5" thickBot="1">
      <c r="A4512" s="423">
        <v>495114</v>
      </c>
      <c r="B4512" s="424" t="s">
        <v>947</v>
      </c>
    </row>
    <row r="4513" spans="1:2" ht="16.5" thickBot="1">
      <c r="A4513" s="423">
        <v>495120</v>
      </c>
      <c r="B4513" s="422" t="s">
        <v>1163</v>
      </c>
    </row>
    <row r="4514" spans="1:2" ht="16.5" thickBot="1">
      <c r="A4514" s="423">
        <v>495121</v>
      </c>
      <c r="B4514" s="424" t="s">
        <v>948</v>
      </c>
    </row>
    <row r="4515" spans="1:2" ht="16.5" thickBot="1">
      <c r="A4515" s="423">
        <v>495122</v>
      </c>
      <c r="B4515" s="424" t="s">
        <v>949</v>
      </c>
    </row>
    <row r="4516" spans="1:2" ht="16.5" thickBot="1">
      <c r="A4516" s="423">
        <v>495123</v>
      </c>
      <c r="B4516" s="424" t="s">
        <v>950</v>
      </c>
    </row>
    <row r="4517" spans="1:2" ht="16.5" thickBot="1">
      <c r="A4517" s="423">
        <v>495124</v>
      </c>
      <c r="B4517" s="424" t="s">
        <v>951</v>
      </c>
    </row>
    <row r="4518" spans="1:2" ht="16.5" thickBot="1">
      <c r="A4518" s="423">
        <v>495125</v>
      </c>
      <c r="B4518" s="424" t="s">
        <v>952</v>
      </c>
    </row>
    <row r="4519" spans="1:2" ht="16.5" thickBot="1">
      <c r="A4519" s="423">
        <v>495126</v>
      </c>
      <c r="B4519" s="424" t="s">
        <v>953</v>
      </c>
    </row>
    <row r="4520" spans="1:2" ht="16.5" thickBot="1">
      <c r="A4520" s="423">
        <v>495127</v>
      </c>
      <c r="B4520" s="424" t="s">
        <v>954</v>
      </c>
    </row>
    <row r="4521" spans="1:2" ht="16.5" thickBot="1">
      <c r="A4521" s="423">
        <v>495128</v>
      </c>
      <c r="B4521" s="424" t="s">
        <v>955</v>
      </c>
    </row>
    <row r="4522" spans="1:2" ht="16.5" thickBot="1">
      <c r="A4522" s="423">
        <v>495129</v>
      </c>
      <c r="B4522" s="424" t="s">
        <v>956</v>
      </c>
    </row>
    <row r="4523" spans="1:2" ht="16.5" thickBot="1">
      <c r="A4523" s="423">
        <v>495130</v>
      </c>
      <c r="B4523" s="422" t="s">
        <v>1164</v>
      </c>
    </row>
    <row r="4524" spans="1:2" ht="16.5" thickBot="1">
      <c r="A4524" s="423">
        <v>495131</v>
      </c>
      <c r="B4524" s="424" t="s">
        <v>1164</v>
      </c>
    </row>
    <row r="4525" spans="1:2" ht="16.5" thickBot="1">
      <c r="A4525" s="423">
        <v>495140</v>
      </c>
      <c r="B4525" s="422" t="s">
        <v>1165</v>
      </c>
    </row>
    <row r="4526" spans="1:2" ht="16.5" thickBot="1">
      <c r="A4526" s="423">
        <v>495141</v>
      </c>
      <c r="B4526" s="424" t="s">
        <v>1165</v>
      </c>
    </row>
    <row r="4527" spans="1:2" ht="16.5" thickBot="1">
      <c r="A4527" s="423">
        <v>495150</v>
      </c>
      <c r="B4527" s="422" t="s">
        <v>1134</v>
      </c>
    </row>
    <row r="4528" spans="1:2" ht="16.5" thickBot="1">
      <c r="A4528" s="423">
        <v>495151</v>
      </c>
      <c r="B4528" s="424" t="s">
        <v>1134</v>
      </c>
    </row>
    <row r="4529" spans="1:2" ht="16.5" thickBot="1">
      <c r="A4529" s="423">
        <v>495200</v>
      </c>
      <c r="B4529" s="421" t="s">
        <v>957</v>
      </c>
    </row>
    <row r="4530" spans="1:2" ht="16.5" thickBot="1">
      <c r="A4530" s="423">
        <v>495210</v>
      </c>
      <c r="B4530" s="422" t="s">
        <v>1166</v>
      </c>
    </row>
    <row r="4531" spans="1:2" ht="16.5" thickBot="1">
      <c r="A4531" s="423">
        <v>495211</v>
      </c>
      <c r="B4531" s="424" t="s">
        <v>1166</v>
      </c>
    </row>
    <row r="4532" spans="1:2" ht="16.5" thickBot="1">
      <c r="A4532" s="423">
        <v>495220</v>
      </c>
      <c r="B4532" s="422" t="s">
        <v>1167</v>
      </c>
    </row>
    <row r="4533" spans="1:2" ht="16.5" thickBot="1">
      <c r="A4533" s="423">
        <v>495221</v>
      </c>
      <c r="B4533" s="424" t="s">
        <v>958</v>
      </c>
    </row>
    <row r="4534" spans="1:2" ht="16.5" thickBot="1">
      <c r="A4534" s="423">
        <v>495222</v>
      </c>
      <c r="B4534" s="424" t="s">
        <v>959</v>
      </c>
    </row>
    <row r="4535" spans="1:2" ht="16.5" thickBot="1">
      <c r="A4535" s="423">
        <v>495223</v>
      </c>
      <c r="B4535" s="424" t="s">
        <v>960</v>
      </c>
    </row>
    <row r="4536" spans="1:2" ht="16.5" thickBot="1">
      <c r="A4536" s="423">
        <v>495230</v>
      </c>
      <c r="B4536" s="422" t="s">
        <v>1135</v>
      </c>
    </row>
    <row r="4537" spans="1:2" ht="16.5" thickBot="1">
      <c r="A4537" s="423">
        <v>495231</v>
      </c>
      <c r="B4537" s="424" t="s">
        <v>1135</v>
      </c>
    </row>
    <row r="4538" spans="1:2" ht="16.5" thickBot="1">
      <c r="A4538" s="423">
        <v>495300</v>
      </c>
      <c r="B4538" s="421" t="s">
        <v>1136</v>
      </c>
    </row>
    <row r="4539" spans="1:2" ht="16.5" thickBot="1">
      <c r="A4539" s="423">
        <v>495310</v>
      </c>
      <c r="B4539" s="422" t="s">
        <v>1136</v>
      </c>
    </row>
    <row r="4540" spans="1:2" ht="16.5" thickBot="1">
      <c r="A4540" s="423">
        <v>495311</v>
      </c>
      <c r="B4540" s="424" t="s">
        <v>1136</v>
      </c>
    </row>
    <row r="4541" spans="1:2" ht="16.5" thickBot="1">
      <c r="A4541" s="423">
        <v>495400</v>
      </c>
      <c r="B4541" s="421" t="s">
        <v>961</v>
      </c>
    </row>
    <row r="4542" spans="1:2" ht="16.5" thickBot="1">
      <c r="A4542" s="423">
        <v>495410</v>
      </c>
      <c r="B4542" s="422" t="s">
        <v>1168</v>
      </c>
    </row>
    <row r="4543" spans="1:2" ht="16.5" thickBot="1">
      <c r="A4543" s="423">
        <v>495411</v>
      </c>
      <c r="B4543" s="424" t="s">
        <v>1168</v>
      </c>
    </row>
    <row r="4544" spans="1:2" ht="16.5" thickBot="1">
      <c r="A4544" s="423">
        <v>495420</v>
      </c>
      <c r="B4544" s="422" t="s">
        <v>1169</v>
      </c>
    </row>
    <row r="4545" spans="1:2" ht="16.5" thickBot="1">
      <c r="A4545" s="423">
        <v>495421</v>
      </c>
      <c r="B4545" s="424" t="s">
        <v>962</v>
      </c>
    </row>
    <row r="4546" spans="1:2" ht="16.5" thickBot="1">
      <c r="A4546" s="423">
        <v>495430</v>
      </c>
      <c r="B4546" s="422" t="s">
        <v>1137</v>
      </c>
    </row>
    <row r="4547" spans="1:2" ht="16.5" thickBot="1">
      <c r="A4547" s="423">
        <v>495431</v>
      </c>
      <c r="B4547" s="424" t="s">
        <v>963</v>
      </c>
    </row>
    <row r="4548" spans="1:2" ht="16.5" thickBot="1">
      <c r="A4548" s="423">
        <v>495432</v>
      </c>
      <c r="B4548" s="424" t="s">
        <v>964</v>
      </c>
    </row>
    <row r="4549" spans="1:2" ht="32.25" thickBot="1">
      <c r="A4549" s="423">
        <v>496000</v>
      </c>
      <c r="B4549" s="421" t="s">
        <v>3696</v>
      </c>
    </row>
    <row r="4550" spans="1:2" ht="16.5" thickBot="1">
      <c r="A4550" s="423">
        <v>496100</v>
      </c>
      <c r="B4550" s="421" t="s">
        <v>965</v>
      </c>
    </row>
    <row r="4551" spans="1:2" ht="16.5" thickBot="1">
      <c r="A4551" s="423">
        <v>496110</v>
      </c>
      <c r="B4551" s="422" t="s">
        <v>966</v>
      </c>
    </row>
    <row r="4552" spans="1:2" ht="16.5" thickBot="1">
      <c r="A4552" s="423">
        <v>496111</v>
      </c>
      <c r="B4552" s="424" t="s">
        <v>967</v>
      </c>
    </row>
    <row r="4553" spans="1:2" ht="16.5" thickBot="1">
      <c r="A4553" s="423">
        <v>496112</v>
      </c>
      <c r="B4553" s="424" t="s">
        <v>968</v>
      </c>
    </row>
    <row r="4554" spans="1:2" ht="16.5" thickBot="1">
      <c r="A4554" s="423">
        <v>496113</v>
      </c>
      <c r="B4554" s="424" t="s">
        <v>969</v>
      </c>
    </row>
    <row r="4555" spans="1:2" ht="16.5" thickBot="1">
      <c r="A4555" s="423">
        <v>496114</v>
      </c>
      <c r="B4555" s="424" t="s">
        <v>970</v>
      </c>
    </row>
    <row r="4556" spans="1:2" ht="16.5" thickBot="1">
      <c r="A4556" s="423">
        <v>496115</v>
      </c>
      <c r="B4556" s="424" t="s">
        <v>971</v>
      </c>
    </row>
    <row r="4557" spans="1:2" ht="16.5" thickBot="1">
      <c r="A4557" s="423">
        <v>496116</v>
      </c>
      <c r="B4557" s="424" t="s">
        <v>972</v>
      </c>
    </row>
    <row r="4558" spans="1:2" ht="16.5" thickBot="1">
      <c r="A4558" s="423">
        <v>496117</v>
      </c>
      <c r="B4558" s="424" t="s">
        <v>973</v>
      </c>
    </row>
    <row r="4559" spans="1:2" ht="16.5" thickBot="1">
      <c r="A4559" s="423">
        <v>496118</v>
      </c>
      <c r="B4559" s="424" t="s">
        <v>974</v>
      </c>
    </row>
    <row r="4560" spans="1:2" ht="16.5" thickBot="1">
      <c r="A4560" s="423">
        <v>496119</v>
      </c>
      <c r="B4560" s="424" t="s">
        <v>975</v>
      </c>
    </row>
    <row r="4561" spans="1:2" ht="16.5" thickBot="1">
      <c r="A4561" s="423">
        <v>496120</v>
      </c>
      <c r="B4561" s="422" t="s">
        <v>976</v>
      </c>
    </row>
    <row r="4562" spans="1:2" ht="32.25" thickBot="1">
      <c r="A4562" s="423">
        <v>496121</v>
      </c>
      <c r="B4562" s="424" t="s">
        <v>3697</v>
      </c>
    </row>
    <row r="4563" spans="1:2" ht="16.5" thickBot="1">
      <c r="A4563" s="423">
        <v>496122</v>
      </c>
      <c r="B4563" s="424" t="s">
        <v>978</v>
      </c>
    </row>
    <row r="4564" spans="1:2" ht="16.5" thickBot="1">
      <c r="A4564" s="423">
        <v>496123</v>
      </c>
      <c r="B4564" s="424" t="s">
        <v>979</v>
      </c>
    </row>
    <row r="4565" spans="1:2" ht="16.5" thickBot="1">
      <c r="A4565" s="423">
        <v>496124</v>
      </c>
      <c r="B4565" s="424" t="s">
        <v>980</v>
      </c>
    </row>
    <row r="4566" spans="1:2" ht="16.5" thickBot="1">
      <c r="A4566" s="423">
        <v>496125</v>
      </c>
      <c r="B4566" s="424" t="s">
        <v>3</v>
      </c>
    </row>
    <row r="4567" spans="1:2" ht="16.5" thickBot="1">
      <c r="A4567" s="423">
        <v>496126</v>
      </c>
      <c r="B4567" s="424" t="s">
        <v>4</v>
      </c>
    </row>
    <row r="4568" spans="1:2" ht="16.5" thickBot="1">
      <c r="A4568" s="423">
        <v>496129</v>
      </c>
      <c r="B4568" s="424" t="s">
        <v>5</v>
      </c>
    </row>
    <row r="4569" spans="1:2" ht="16.5" thickBot="1">
      <c r="A4569" s="423">
        <v>496130</v>
      </c>
      <c r="B4569" s="422" t="s">
        <v>6</v>
      </c>
    </row>
    <row r="4570" spans="1:2" ht="16.5" thickBot="1">
      <c r="A4570" s="423">
        <v>496131</v>
      </c>
      <c r="B4570" s="424" t="s">
        <v>6</v>
      </c>
    </row>
    <row r="4571" spans="1:2" ht="16.5" thickBot="1">
      <c r="A4571" s="423">
        <v>496140</v>
      </c>
      <c r="B4571" s="422" t="s">
        <v>7</v>
      </c>
    </row>
    <row r="4572" spans="1:2" ht="16.5" thickBot="1">
      <c r="A4572" s="423">
        <v>496141</v>
      </c>
      <c r="B4572" s="424" t="s">
        <v>7</v>
      </c>
    </row>
    <row r="4573" spans="1:2" ht="16.5" thickBot="1">
      <c r="A4573" s="423">
        <v>496150</v>
      </c>
      <c r="B4573" s="422" t="s">
        <v>8</v>
      </c>
    </row>
    <row r="4574" spans="1:2" ht="16.5" thickBot="1">
      <c r="A4574" s="423">
        <v>496151</v>
      </c>
      <c r="B4574" s="424" t="s">
        <v>8</v>
      </c>
    </row>
    <row r="4575" spans="1:2" ht="16.5" thickBot="1">
      <c r="A4575" s="423">
        <v>496200</v>
      </c>
      <c r="B4575" s="421" t="s">
        <v>1140</v>
      </c>
    </row>
    <row r="4576" spans="1:2" ht="16.5" thickBot="1">
      <c r="A4576" s="423">
        <v>496210</v>
      </c>
      <c r="B4576" s="422" t="s">
        <v>9</v>
      </c>
    </row>
    <row r="4577" spans="1:2" ht="16.5" thickBot="1">
      <c r="A4577" s="423">
        <v>496211</v>
      </c>
      <c r="B4577" s="424" t="s">
        <v>10</v>
      </c>
    </row>
    <row r="4578" spans="1:2" ht="16.5" thickBot="1">
      <c r="A4578" s="423">
        <v>496212</v>
      </c>
      <c r="B4578" s="424" t="s">
        <v>11</v>
      </c>
    </row>
    <row r="4579" spans="1:2" ht="16.5" thickBot="1">
      <c r="A4579" s="423">
        <v>496213</v>
      </c>
      <c r="B4579" s="424" t="s">
        <v>12</v>
      </c>
    </row>
    <row r="4580" spans="1:2" ht="16.5" thickBot="1">
      <c r="A4580" s="423">
        <v>496214</v>
      </c>
      <c r="B4580" s="424" t="s">
        <v>13</v>
      </c>
    </row>
    <row r="4581" spans="1:2" ht="16.5" thickBot="1">
      <c r="A4581" s="423">
        <v>496215</v>
      </c>
      <c r="B4581" s="424" t="s">
        <v>14</v>
      </c>
    </row>
    <row r="4582" spans="1:2" ht="16.5" thickBot="1">
      <c r="A4582" s="423">
        <v>496216</v>
      </c>
      <c r="B4582" s="424" t="s">
        <v>15</v>
      </c>
    </row>
    <row r="4583" spans="1:2" ht="16.5" thickBot="1">
      <c r="A4583" s="423">
        <v>496217</v>
      </c>
      <c r="B4583" s="424" t="s">
        <v>16</v>
      </c>
    </row>
    <row r="4584" spans="1:2" ht="16.5" thickBot="1">
      <c r="A4584" s="423">
        <v>496218</v>
      </c>
      <c r="B4584" s="424" t="s">
        <v>17</v>
      </c>
    </row>
    <row r="4585" spans="1:2" ht="16.5" thickBot="1">
      <c r="A4585" s="423">
        <v>496219</v>
      </c>
      <c r="B4585" s="424" t="s">
        <v>18</v>
      </c>
    </row>
    <row r="4586" spans="1:2" ht="16.5" thickBot="1">
      <c r="A4586" s="423">
        <v>496220</v>
      </c>
      <c r="B4586" s="422" t="s">
        <v>19</v>
      </c>
    </row>
    <row r="4587" spans="1:2" ht="16.5" thickBot="1">
      <c r="A4587" s="423">
        <v>496221</v>
      </c>
      <c r="B4587" s="424" t="s">
        <v>20</v>
      </c>
    </row>
    <row r="4588" spans="1:2" ht="16.5" thickBot="1">
      <c r="A4588" s="423">
        <v>496222</v>
      </c>
      <c r="B4588" s="424" t="s">
        <v>21</v>
      </c>
    </row>
    <row r="4589" spans="1:2" ht="16.5" thickBot="1">
      <c r="A4589" s="423">
        <v>496223</v>
      </c>
      <c r="B4589" s="424" t="s">
        <v>22</v>
      </c>
    </row>
    <row r="4590" spans="1:2" ht="16.5" thickBot="1">
      <c r="A4590" s="423">
        <v>496224</v>
      </c>
      <c r="B4590" s="424" t="s">
        <v>23</v>
      </c>
    </row>
    <row r="4591" spans="1:2" ht="16.5" thickBot="1">
      <c r="A4591" s="423">
        <v>496225</v>
      </c>
      <c r="B4591" s="424" t="s">
        <v>24</v>
      </c>
    </row>
    <row r="4592" spans="1:2" ht="16.5" thickBot="1">
      <c r="A4592" s="423">
        <v>496226</v>
      </c>
      <c r="B4592" s="424" t="s">
        <v>25</v>
      </c>
    </row>
    <row r="4593" spans="1:2" ht="16.5" thickBot="1">
      <c r="A4593" s="423">
        <v>496227</v>
      </c>
      <c r="B4593" s="424" t="s">
        <v>26</v>
      </c>
    </row>
    <row r="4594" spans="1:2" ht="16.5" thickBot="1">
      <c r="A4594" s="423">
        <v>496228</v>
      </c>
      <c r="B4594" s="424" t="s">
        <v>27</v>
      </c>
    </row>
    <row r="4595" spans="1:2" ht="16.5" thickBot="1">
      <c r="A4595" s="423">
        <v>499000</v>
      </c>
      <c r="B4595" s="421" t="s">
        <v>3698</v>
      </c>
    </row>
    <row r="4596" spans="1:2" ht="16.5" thickBot="1">
      <c r="A4596" s="423">
        <v>499100</v>
      </c>
      <c r="B4596" s="421" t="s">
        <v>28</v>
      </c>
    </row>
    <row r="4597" spans="1:2" ht="16.5" thickBot="1">
      <c r="A4597" s="423">
        <v>499110</v>
      </c>
      <c r="B4597" s="422" t="s">
        <v>29</v>
      </c>
    </row>
    <row r="4598" spans="1:2" ht="16.5" thickBot="1">
      <c r="A4598" s="423">
        <v>499111</v>
      </c>
      <c r="B4598" s="424" t="s">
        <v>29</v>
      </c>
    </row>
    <row r="4599" spans="1:2" ht="16.5" thickBot="1">
      <c r="A4599" s="423">
        <v>499120</v>
      </c>
      <c r="B4599" s="422" t="s">
        <v>30</v>
      </c>
    </row>
    <row r="4600" spans="1:2" ht="16.5" thickBot="1">
      <c r="A4600" s="423">
        <v>499121</v>
      </c>
      <c r="B4600" s="424" t="s">
        <v>30</v>
      </c>
    </row>
    <row r="4601" spans="1:2" ht="16.5" thickBot="1">
      <c r="A4601" s="423">
        <v>500000</v>
      </c>
      <c r="B4601" s="421" t="s">
        <v>3695</v>
      </c>
    </row>
    <row r="4602" spans="1:2" ht="16.5" thickBot="1">
      <c r="A4602" s="423">
        <v>510000</v>
      </c>
      <c r="B4602" s="421" t="s">
        <v>3699</v>
      </c>
    </row>
    <row r="4603" spans="1:2" ht="16.5" thickBot="1">
      <c r="A4603" s="423">
        <v>511000</v>
      </c>
      <c r="B4603" s="421" t="s">
        <v>3700</v>
      </c>
    </row>
    <row r="4604" spans="1:2" ht="16.5" thickBot="1">
      <c r="A4604" s="423">
        <v>511100</v>
      </c>
      <c r="B4604" s="421" t="s">
        <v>944</v>
      </c>
    </row>
    <row r="4605" spans="1:2" ht="16.5" thickBot="1">
      <c r="A4605" s="423">
        <v>511110</v>
      </c>
      <c r="B4605" s="422" t="s">
        <v>31</v>
      </c>
    </row>
    <row r="4606" spans="1:2" ht="16.5" thickBot="1">
      <c r="A4606" s="423">
        <v>511111</v>
      </c>
      <c r="B4606" s="424" t="s">
        <v>32</v>
      </c>
    </row>
    <row r="4607" spans="1:2" ht="16.5" thickBot="1">
      <c r="A4607" s="423">
        <v>511112</v>
      </c>
      <c r="B4607" s="424" t="s">
        <v>33</v>
      </c>
    </row>
    <row r="4608" spans="1:2" ht="16.5" thickBot="1">
      <c r="A4608" s="423">
        <v>511113</v>
      </c>
      <c r="B4608" s="424" t="s">
        <v>34</v>
      </c>
    </row>
    <row r="4609" spans="1:2" ht="16.5" thickBot="1">
      <c r="A4609" s="423">
        <v>511118</v>
      </c>
      <c r="B4609" s="424" t="s">
        <v>35</v>
      </c>
    </row>
    <row r="4610" spans="1:2" ht="16.5" thickBot="1">
      <c r="A4610" s="423">
        <v>511119</v>
      </c>
      <c r="B4610" s="424" t="s">
        <v>36</v>
      </c>
    </row>
    <row r="4611" spans="1:2" ht="16.5" thickBot="1">
      <c r="A4611" s="423">
        <v>511120</v>
      </c>
      <c r="B4611" s="422" t="s">
        <v>37</v>
      </c>
    </row>
    <row r="4612" spans="1:2" ht="16.5" thickBot="1">
      <c r="A4612" s="423">
        <v>511121</v>
      </c>
      <c r="B4612" s="424" t="s">
        <v>38</v>
      </c>
    </row>
    <row r="4613" spans="1:2" ht="16.5" thickBot="1">
      <c r="A4613" s="423">
        <v>511122</v>
      </c>
      <c r="B4613" s="424" t="s">
        <v>39</v>
      </c>
    </row>
    <row r="4614" spans="1:2" ht="16.5" thickBot="1">
      <c r="A4614" s="423">
        <v>511123</v>
      </c>
      <c r="B4614" s="424" t="s">
        <v>40</v>
      </c>
    </row>
    <row r="4615" spans="1:2" ht="16.5" thickBot="1">
      <c r="A4615" s="423">
        <v>511124</v>
      </c>
      <c r="B4615" s="424" t="s">
        <v>41</v>
      </c>
    </row>
    <row r="4616" spans="1:2" ht="16.5" thickBot="1">
      <c r="A4616" s="423">
        <v>511125</v>
      </c>
      <c r="B4616" s="424" t="s">
        <v>42</v>
      </c>
    </row>
    <row r="4617" spans="1:2" ht="16.5" thickBot="1">
      <c r="A4617" s="423">
        <v>511126</v>
      </c>
      <c r="B4617" s="424" t="s">
        <v>43</v>
      </c>
    </row>
    <row r="4618" spans="1:2" ht="16.5" thickBot="1">
      <c r="A4618" s="423">
        <v>511127</v>
      </c>
      <c r="B4618" s="424" t="s">
        <v>44</v>
      </c>
    </row>
    <row r="4619" spans="1:2" ht="16.5" thickBot="1">
      <c r="A4619" s="423">
        <v>511129</v>
      </c>
      <c r="B4619" s="424" t="s">
        <v>45</v>
      </c>
    </row>
    <row r="4620" spans="1:2" ht="16.5" thickBot="1">
      <c r="A4620" s="423">
        <v>511190</v>
      </c>
      <c r="B4620" s="422" t="s">
        <v>46</v>
      </c>
    </row>
    <row r="4621" spans="1:2" ht="16.5" thickBot="1">
      <c r="A4621" s="423">
        <v>511191</v>
      </c>
      <c r="B4621" s="424" t="s">
        <v>47</v>
      </c>
    </row>
    <row r="4622" spans="1:2" ht="16.5" thickBot="1">
      <c r="A4622" s="423">
        <v>511192</v>
      </c>
      <c r="B4622" s="424" t="s">
        <v>48</v>
      </c>
    </row>
    <row r="4623" spans="1:2" ht="16.5" thickBot="1">
      <c r="A4623" s="423">
        <v>511193</v>
      </c>
      <c r="B4623" s="424" t="s">
        <v>49</v>
      </c>
    </row>
    <row r="4624" spans="1:2" ht="16.5" thickBot="1">
      <c r="A4624" s="423">
        <v>511199</v>
      </c>
      <c r="B4624" s="424" t="s">
        <v>50</v>
      </c>
    </row>
    <row r="4625" spans="1:2" ht="16.5" thickBot="1">
      <c r="A4625" s="423">
        <v>511200</v>
      </c>
      <c r="B4625" s="421" t="s">
        <v>945</v>
      </c>
    </row>
    <row r="4626" spans="1:2" ht="16.5" thickBot="1">
      <c r="A4626" s="423">
        <v>511210</v>
      </c>
      <c r="B4626" s="422" t="s">
        <v>51</v>
      </c>
    </row>
    <row r="4627" spans="1:2" ht="16.5" thickBot="1">
      <c r="A4627" s="423">
        <v>511211</v>
      </c>
      <c r="B4627" s="424" t="s">
        <v>52</v>
      </c>
    </row>
    <row r="4628" spans="1:2" ht="16.5" thickBot="1">
      <c r="A4628" s="423">
        <v>511212</v>
      </c>
      <c r="B4628" s="424" t="s">
        <v>53</v>
      </c>
    </row>
    <row r="4629" spans="1:2" ht="16.5" thickBot="1">
      <c r="A4629" s="423">
        <v>511213</v>
      </c>
      <c r="B4629" s="424" t="s">
        <v>54</v>
      </c>
    </row>
    <row r="4630" spans="1:2" ht="16.5" thickBot="1">
      <c r="A4630" s="423">
        <v>511219</v>
      </c>
      <c r="B4630" s="424" t="s">
        <v>55</v>
      </c>
    </row>
    <row r="4631" spans="1:2" ht="16.5" thickBot="1">
      <c r="A4631" s="423">
        <v>511220</v>
      </c>
      <c r="B4631" s="422" t="s">
        <v>56</v>
      </c>
    </row>
    <row r="4632" spans="1:2" ht="16.5" thickBot="1">
      <c r="A4632" s="423">
        <v>511221</v>
      </c>
      <c r="B4632" s="424" t="s">
        <v>57</v>
      </c>
    </row>
    <row r="4633" spans="1:2" ht="16.5" thickBot="1">
      <c r="A4633" s="423">
        <v>511222</v>
      </c>
      <c r="B4633" s="424" t="s">
        <v>58</v>
      </c>
    </row>
    <row r="4634" spans="1:2" ht="16.5" thickBot="1">
      <c r="A4634" s="423">
        <v>511223</v>
      </c>
      <c r="B4634" s="424" t="s">
        <v>59</v>
      </c>
    </row>
    <row r="4635" spans="1:2" ht="16.5" thickBot="1">
      <c r="A4635" s="423">
        <v>511224</v>
      </c>
      <c r="B4635" s="424" t="s">
        <v>60</v>
      </c>
    </row>
    <row r="4636" spans="1:2" ht="16.5" thickBot="1">
      <c r="A4636" s="423">
        <v>511225</v>
      </c>
      <c r="B4636" s="424" t="s">
        <v>61</v>
      </c>
    </row>
    <row r="4637" spans="1:2" ht="16.5" thickBot="1">
      <c r="A4637" s="423">
        <v>511226</v>
      </c>
      <c r="B4637" s="424" t="s">
        <v>62</v>
      </c>
    </row>
    <row r="4638" spans="1:2" ht="16.5" thickBot="1">
      <c r="A4638" s="423">
        <v>511227</v>
      </c>
      <c r="B4638" s="424" t="s">
        <v>63</v>
      </c>
    </row>
    <row r="4639" spans="1:2" ht="16.5" thickBot="1">
      <c r="A4639" s="423">
        <v>511228</v>
      </c>
      <c r="B4639" s="424" t="s">
        <v>64</v>
      </c>
    </row>
    <row r="4640" spans="1:2" ht="16.5" thickBot="1">
      <c r="A4640" s="423">
        <v>511230</v>
      </c>
      <c r="B4640" s="422" t="s">
        <v>65</v>
      </c>
    </row>
    <row r="4641" spans="1:2" ht="16.5" thickBot="1">
      <c r="A4641" s="423">
        <v>511231</v>
      </c>
      <c r="B4641" s="424" t="s">
        <v>66</v>
      </c>
    </row>
    <row r="4642" spans="1:2" ht="16.5" thickBot="1">
      <c r="A4642" s="423">
        <v>511232</v>
      </c>
      <c r="B4642" s="424" t="s">
        <v>67</v>
      </c>
    </row>
    <row r="4643" spans="1:2" ht="16.5" thickBot="1">
      <c r="A4643" s="423">
        <v>511233</v>
      </c>
      <c r="B4643" s="424" t="s">
        <v>68</v>
      </c>
    </row>
    <row r="4644" spans="1:2" ht="16.5" thickBot="1">
      <c r="A4644" s="423">
        <v>511240</v>
      </c>
      <c r="B4644" s="422" t="s">
        <v>69</v>
      </c>
    </row>
    <row r="4645" spans="1:2" ht="16.5" thickBot="1">
      <c r="A4645" s="423">
        <v>511241</v>
      </c>
      <c r="B4645" s="424" t="s">
        <v>70</v>
      </c>
    </row>
    <row r="4646" spans="1:2" ht="16.5" thickBot="1">
      <c r="A4646" s="423">
        <v>511242</v>
      </c>
      <c r="B4646" s="424" t="s">
        <v>71</v>
      </c>
    </row>
    <row r="4647" spans="1:2" ht="16.5" thickBot="1">
      <c r="A4647" s="423">
        <v>511243</v>
      </c>
      <c r="B4647" s="424" t="s">
        <v>72</v>
      </c>
    </row>
    <row r="4648" spans="1:2" ht="16.5" thickBot="1">
      <c r="A4648" s="423">
        <v>511244</v>
      </c>
      <c r="B4648" s="424" t="s">
        <v>73</v>
      </c>
    </row>
    <row r="4649" spans="1:2" ht="16.5" thickBot="1">
      <c r="A4649" s="423">
        <v>511290</v>
      </c>
      <c r="B4649" s="422" t="s">
        <v>74</v>
      </c>
    </row>
    <row r="4650" spans="1:2" ht="16.5" thickBot="1">
      <c r="A4650" s="423">
        <v>511291</v>
      </c>
      <c r="B4650" s="424" t="s">
        <v>75</v>
      </c>
    </row>
    <row r="4651" spans="1:2" ht="16.5" thickBot="1">
      <c r="A4651" s="423">
        <v>511292</v>
      </c>
      <c r="B4651" s="424" t="s">
        <v>76</v>
      </c>
    </row>
    <row r="4652" spans="1:2" ht="16.5" thickBot="1">
      <c r="A4652" s="423">
        <v>511293</v>
      </c>
      <c r="B4652" s="424" t="s">
        <v>77</v>
      </c>
    </row>
    <row r="4653" spans="1:2" ht="16.5" thickBot="1">
      <c r="A4653" s="423">
        <v>511294</v>
      </c>
      <c r="B4653" s="424" t="s">
        <v>78</v>
      </c>
    </row>
    <row r="4654" spans="1:2" ht="16.5" thickBot="1">
      <c r="A4654" s="423">
        <v>511295</v>
      </c>
      <c r="B4654" s="424" t="s">
        <v>79</v>
      </c>
    </row>
    <row r="4655" spans="1:2" ht="16.5" thickBot="1">
      <c r="A4655" s="423">
        <v>511296</v>
      </c>
      <c r="B4655" s="424" t="s">
        <v>80</v>
      </c>
    </row>
    <row r="4656" spans="1:2" ht="16.5" thickBot="1">
      <c r="A4656" s="423">
        <v>511299</v>
      </c>
      <c r="B4656" s="424" t="s">
        <v>74</v>
      </c>
    </row>
    <row r="4657" spans="1:2" ht="16.5" thickBot="1">
      <c r="A4657" s="423">
        <v>511300</v>
      </c>
      <c r="B4657" s="421" t="s">
        <v>946</v>
      </c>
    </row>
    <row r="4658" spans="1:2" ht="16.5" thickBot="1">
      <c r="A4658" s="423">
        <v>511310</v>
      </c>
      <c r="B4658" s="422" t="s">
        <v>81</v>
      </c>
    </row>
    <row r="4659" spans="1:2" ht="16.5" thickBot="1">
      <c r="A4659" s="423">
        <v>511311</v>
      </c>
      <c r="B4659" s="424" t="s">
        <v>82</v>
      </c>
    </row>
    <row r="4660" spans="1:2" ht="16.5" thickBot="1">
      <c r="A4660" s="423">
        <v>511312</v>
      </c>
      <c r="B4660" s="424" t="s">
        <v>83</v>
      </c>
    </row>
    <row r="4661" spans="1:2" ht="16.5" thickBot="1">
      <c r="A4661" s="423">
        <v>511313</v>
      </c>
      <c r="B4661" s="424" t="s">
        <v>84</v>
      </c>
    </row>
    <row r="4662" spans="1:2" ht="16.5" thickBot="1">
      <c r="A4662" s="423">
        <v>511319</v>
      </c>
      <c r="B4662" s="424" t="s">
        <v>85</v>
      </c>
    </row>
    <row r="4663" spans="1:2" ht="16.5" thickBot="1">
      <c r="A4663" s="423">
        <v>511320</v>
      </c>
      <c r="B4663" s="422" t="s">
        <v>86</v>
      </c>
    </row>
    <row r="4664" spans="1:2" ht="16.5" thickBot="1">
      <c r="A4664" s="423">
        <v>511321</v>
      </c>
      <c r="B4664" s="424" t="s">
        <v>86</v>
      </c>
    </row>
    <row r="4665" spans="1:2" ht="16.5" thickBot="1">
      <c r="A4665" s="423">
        <v>511322</v>
      </c>
      <c r="B4665" s="424" t="s">
        <v>87</v>
      </c>
    </row>
    <row r="4666" spans="1:2" ht="16.5" thickBot="1">
      <c r="A4666" s="423">
        <v>511323</v>
      </c>
      <c r="B4666" s="424" t="s">
        <v>88</v>
      </c>
    </row>
    <row r="4667" spans="1:2" ht="16.5" thickBot="1">
      <c r="A4667" s="423">
        <v>511324</v>
      </c>
      <c r="B4667" s="424" t="s">
        <v>89</v>
      </c>
    </row>
    <row r="4668" spans="1:2" ht="16.5" thickBot="1">
      <c r="A4668" s="423">
        <v>511325</v>
      </c>
      <c r="B4668" s="424" t="s">
        <v>90</v>
      </c>
    </row>
    <row r="4669" spans="1:2" ht="16.5" thickBot="1">
      <c r="A4669" s="423">
        <v>511326</v>
      </c>
      <c r="B4669" s="424" t="s">
        <v>91</v>
      </c>
    </row>
    <row r="4670" spans="1:2" ht="16.5" thickBot="1">
      <c r="A4670" s="423">
        <v>511327</v>
      </c>
      <c r="B4670" s="424" t="s">
        <v>92</v>
      </c>
    </row>
    <row r="4671" spans="1:2" ht="16.5" thickBot="1">
      <c r="A4671" s="423">
        <v>511328</v>
      </c>
      <c r="B4671" s="424" t="s">
        <v>93</v>
      </c>
    </row>
    <row r="4672" spans="1:2" ht="16.5" thickBot="1">
      <c r="A4672" s="423">
        <v>511330</v>
      </c>
      <c r="B4672" s="422" t="s">
        <v>94</v>
      </c>
    </row>
    <row r="4673" spans="1:2" ht="32.25" thickBot="1">
      <c r="A4673" s="423">
        <v>511331</v>
      </c>
      <c r="B4673" s="424" t="s">
        <v>95</v>
      </c>
    </row>
    <row r="4674" spans="1:2" ht="16.5" thickBot="1">
      <c r="A4674" s="423">
        <v>511332</v>
      </c>
      <c r="B4674" s="424" t="s">
        <v>96</v>
      </c>
    </row>
    <row r="4675" spans="1:2" ht="16.5" thickBot="1">
      <c r="A4675" s="423">
        <v>511333</v>
      </c>
      <c r="B4675" s="424" t="s">
        <v>97</v>
      </c>
    </row>
    <row r="4676" spans="1:2" ht="16.5" thickBot="1">
      <c r="A4676" s="423">
        <v>511340</v>
      </c>
      <c r="B4676" s="422" t="s">
        <v>98</v>
      </c>
    </row>
    <row r="4677" spans="1:2" ht="16.5" thickBot="1">
      <c r="A4677" s="423">
        <v>511341</v>
      </c>
      <c r="B4677" s="424" t="s">
        <v>99</v>
      </c>
    </row>
    <row r="4678" spans="1:2" ht="16.5" thickBot="1">
      <c r="A4678" s="423">
        <v>511342</v>
      </c>
      <c r="B4678" s="424" t="s">
        <v>100</v>
      </c>
    </row>
    <row r="4679" spans="1:2" ht="16.5" thickBot="1">
      <c r="A4679" s="423">
        <v>511343</v>
      </c>
      <c r="B4679" s="424" t="s">
        <v>101</v>
      </c>
    </row>
    <row r="4680" spans="1:2" ht="16.5" thickBot="1">
      <c r="A4680" s="423">
        <v>511344</v>
      </c>
      <c r="B4680" s="424" t="s">
        <v>102</v>
      </c>
    </row>
    <row r="4681" spans="1:2" ht="16.5" thickBot="1">
      <c r="A4681" s="423">
        <v>511390</v>
      </c>
      <c r="B4681" s="422" t="s">
        <v>103</v>
      </c>
    </row>
    <row r="4682" spans="1:2" ht="16.5" thickBot="1">
      <c r="A4682" s="423">
        <v>511391</v>
      </c>
      <c r="B4682" s="424" t="s">
        <v>104</v>
      </c>
    </row>
    <row r="4683" spans="1:2" ht="16.5" thickBot="1">
      <c r="A4683" s="423">
        <v>511392</v>
      </c>
      <c r="B4683" s="424" t="s">
        <v>105</v>
      </c>
    </row>
    <row r="4684" spans="1:2" ht="16.5" thickBot="1">
      <c r="A4684" s="423">
        <v>511393</v>
      </c>
      <c r="B4684" s="424" t="s">
        <v>106</v>
      </c>
    </row>
    <row r="4685" spans="1:2" ht="16.5" thickBot="1">
      <c r="A4685" s="423">
        <v>511394</v>
      </c>
      <c r="B4685" s="424" t="s">
        <v>107</v>
      </c>
    </row>
    <row r="4686" spans="1:2" ht="16.5" thickBot="1">
      <c r="A4686" s="423">
        <v>511395</v>
      </c>
      <c r="B4686" s="424" t="s">
        <v>108</v>
      </c>
    </row>
    <row r="4687" spans="1:2" ht="16.5" thickBot="1">
      <c r="A4687" s="423">
        <v>511396</v>
      </c>
      <c r="B4687" s="424" t="s">
        <v>109</v>
      </c>
    </row>
    <row r="4688" spans="1:2" ht="16.5" thickBot="1">
      <c r="A4688" s="423">
        <v>511399</v>
      </c>
      <c r="B4688" s="424" t="s">
        <v>103</v>
      </c>
    </row>
    <row r="4689" spans="1:2" ht="16.5" thickBot="1">
      <c r="A4689" s="423">
        <v>511400</v>
      </c>
      <c r="B4689" s="421" t="s">
        <v>947</v>
      </c>
    </row>
    <row r="4690" spans="1:2" ht="16.5" thickBot="1">
      <c r="A4690" s="423">
        <v>511410</v>
      </c>
      <c r="B4690" s="422" t="s">
        <v>110</v>
      </c>
    </row>
    <row r="4691" spans="1:2" ht="16.5" thickBot="1">
      <c r="A4691" s="423">
        <v>511411</v>
      </c>
      <c r="B4691" s="424" t="s">
        <v>110</v>
      </c>
    </row>
    <row r="4692" spans="1:2" ht="16.5" thickBot="1">
      <c r="A4692" s="423">
        <v>511420</v>
      </c>
      <c r="B4692" s="422" t="s">
        <v>111</v>
      </c>
    </row>
    <row r="4693" spans="1:2" ht="16.5" thickBot="1">
      <c r="A4693" s="423">
        <v>511421</v>
      </c>
      <c r="B4693" s="424" t="s">
        <v>111</v>
      </c>
    </row>
    <row r="4694" spans="1:2" ht="16.5" thickBot="1">
      <c r="A4694" s="423">
        <v>511430</v>
      </c>
      <c r="B4694" s="422" t="s">
        <v>112</v>
      </c>
    </row>
    <row r="4695" spans="1:2" ht="16.5" thickBot="1">
      <c r="A4695" s="423">
        <v>511431</v>
      </c>
      <c r="B4695" s="424" t="s">
        <v>112</v>
      </c>
    </row>
    <row r="4696" spans="1:2" ht="16.5" thickBot="1">
      <c r="A4696" s="423">
        <v>511440</v>
      </c>
      <c r="B4696" s="422" t="s">
        <v>113</v>
      </c>
    </row>
    <row r="4697" spans="1:2" ht="16.5" thickBot="1">
      <c r="A4697" s="423">
        <v>511441</v>
      </c>
      <c r="B4697" s="424" t="s">
        <v>113</v>
      </c>
    </row>
    <row r="4698" spans="1:2" ht="16.5" thickBot="1">
      <c r="A4698" s="423">
        <v>511450</v>
      </c>
      <c r="B4698" s="422" t="s">
        <v>114</v>
      </c>
    </row>
    <row r="4699" spans="1:2" ht="16.5" thickBot="1">
      <c r="A4699" s="423">
        <v>511451</v>
      </c>
      <c r="B4699" s="424" t="s">
        <v>114</v>
      </c>
    </row>
    <row r="4700" spans="1:2" ht="16.5" thickBot="1">
      <c r="A4700" s="423">
        <v>512000</v>
      </c>
      <c r="B4700" s="421" t="s">
        <v>3701</v>
      </c>
    </row>
    <row r="4701" spans="1:2" ht="16.5" thickBot="1">
      <c r="A4701" s="423">
        <v>512100</v>
      </c>
      <c r="B4701" s="421" t="s">
        <v>948</v>
      </c>
    </row>
    <row r="4702" spans="1:2" ht="16.5" thickBot="1">
      <c r="A4702" s="423">
        <v>512110</v>
      </c>
      <c r="B4702" s="422" t="s">
        <v>115</v>
      </c>
    </row>
    <row r="4703" spans="1:2" ht="16.5" thickBot="1">
      <c r="A4703" s="423">
        <v>512111</v>
      </c>
      <c r="B4703" s="424" t="s">
        <v>116</v>
      </c>
    </row>
    <row r="4704" spans="1:2" ht="16.5" thickBot="1">
      <c r="A4704" s="423">
        <v>512112</v>
      </c>
      <c r="B4704" s="424" t="s">
        <v>117</v>
      </c>
    </row>
    <row r="4705" spans="1:2" ht="16.5" thickBot="1">
      <c r="A4705" s="423">
        <v>512113</v>
      </c>
      <c r="B4705" s="424" t="s">
        <v>118</v>
      </c>
    </row>
    <row r="4706" spans="1:2" ht="16.5" thickBot="1">
      <c r="A4706" s="423">
        <v>512114</v>
      </c>
      <c r="B4706" s="424" t="s">
        <v>119</v>
      </c>
    </row>
    <row r="4707" spans="1:2" ht="16.5" thickBot="1">
      <c r="A4707" s="423">
        <v>512115</v>
      </c>
      <c r="B4707" s="424" t="s">
        <v>120</v>
      </c>
    </row>
    <row r="4708" spans="1:2" ht="16.5" thickBot="1">
      <c r="A4708" s="423">
        <v>512116</v>
      </c>
      <c r="B4708" s="424" t="s">
        <v>121</v>
      </c>
    </row>
    <row r="4709" spans="1:2" ht="16.5" thickBot="1">
      <c r="A4709" s="423">
        <v>512117</v>
      </c>
      <c r="B4709" s="424" t="s">
        <v>122</v>
      </c>
    </row>
    <row r="4710" spans="1:2" ht="16.5" thickBot="1">
      <c r="A4710" s="423">
        <v>512120</v>
      </c>
      <c r="B4710" s="422" t="s">
        <v>123</v>
      </c>
    </row>
    <row r="4711" spans="1:2" ht="16.5" thickBot="1">
      <c r="A4711" s="423">
        <v>512121</v>
      </c>
      <c r="B4711" s="424" t="s">
        <v>124</v>
      </c>
    </row>
    <row r="4712" spans="1:2" ht="16.5" thickBot="1">
      <c r="A4712" s="423">
        <v>512122</v>
      </c>
      <c r="B4712" s="424" t="s">
        <v>125</v>
      </c>
    </row>
    <row r="4713" spans="1:2" ht="16.5" thickBot="1">
      <c r="A4713" s="423">
        <v>512130</v>
      </c>
      <c r="B4713" s="422" t="s">
        <v>126</v>
      </c>
    </row>
    <row r="4714" spans="1:2" ht="16.5" thickBot="1">
      <c r="A4714" s="423">
        <v>512131</v>
      </c>
      <c r="B4714" s="424" t="s">
        <v>127</v>
      </c>
    </row>
    <row r="4715" spans="1:2" ht="16.5" thickBot="1">
      <c r="A4715" s="423">
        <v>512132</v>
      </c>
      <c r="B4715" s="424" t="s">
        <v>128</v>
      </c>
    </row>
    <row r="4716" spans="1:2" ht="16.5" thickBot="1">
      <c r="A4716" s="423">
        <v>512140</v>
      </c>
      <c r="B4716" s="422" t="s">
        <v>129</v>
      </c>
    </row>
    <row r="4717" spans="1:2" ht="16.5" thickBot="1">
      <c r="A4717" s="423">
        <v>512141</v>
      </c>
      <c r="B4717" s="424" t="s">
        <v>129</v>
      </c>
    </row>
    <row r="4718" spans="1:2" ht="16.5" thickBot="1">
      <c r="A4718" s="423">
        <v>512200</v>
      </c>
      <c r="B4718" s="421" t="s">
        <v>949</v>
      </c>
    </row>
    <row r="4719" spans="1:2" ht="16.5" thickBot="1">
      <c r="A4719" s="423">
        <v>512210</v>
      </c>
      <c r="B4719" s="422" t="s">
        <v>130</v>
      </c>
    </row>
    <row r="4720" spans="1:2" ht="16.5" thickBot="1">
      <c r="A4720" s="423">
        <v>512211</v>
      </c>
      <c r="B4720" s="424" t="s">
        <v>689</v>
      </c>
    </row>
    <row r="4721" spans="1:2" ht="16.5" thickBot="1">
      <c r="A4721" s="423">
        <v>512212</v>
      </c>
      <c r="B4721" s="424" t="s">
        <v>695</v>
      </c>
    </row>
    <row r="4722" spans="1:2" ht="16.5" thickBot="1">
      <c r="A4722" s="423">
        <v>512213</v>
      </c>
      <c r="B4722" s="424" t="s">
        <v>131</v>
      </c>
    </row>
    <row r="4723" spans="1:2" ht="16.5" thickBot="1">
      <c r="A4723" s="423">
        <v>512220</v>
      </c>
      <c r="B4723" s="422" t="s">
        <v>690</v>
      </c>
    </row>
    <row r="4724" spans="1:2" ht="16.5" thickBot="1">
      <c r="A4724" s="423">
        <v>512221</v>
      </c>
      <c r="B4724" s="424" t="s">
        <v>690</v>
      </c>
    </row>
    <row r="4725" spans="1:2" ht="16.5" thickBot="1">
      <c r="A4725" s="423">
        <v>512222</v>
      </c>
      <c r="B4725" s="424" t="s">
        <v>132</v>
      </c>
    </row>
    <row r="4726" spans="1:2" ht="16.5" thickBot="1">
      <c r="A4726" s="423">
        <v>512223</v>
      </c>
      <c r="B4726" s="424" t="s">
        <v>133</v>
      </c>
    </row>
    <row r="4727" spans="1:2" ht="16.5" thickBot="1">
      <c r="A4727" s="423">
        <v>512230</v>
      </c>
      <c r="B4727" s="422" t="s">
        <v>134</v>
      </c>
    </row>
    <row r="4728" spans="1:2" ht="16.5" thickBot="1">
      <c r="A4728" s="423">
        <v>512231</v>
      </c>
      <c r="B4728" s="424" t="s">
        <v>135</v>
      </c>
    </row>
    <row r="4729" spans="1:2" ht="16.5" thickBot="1">
      <c r="A4729" s="423">
        <v>512232</v>
      </c>
      <c r="B4729" s="424" t="s">
        <v>526</v>
      </c>
    </row>
    <row r="4730" spans="1:2" ht="16.5" thickBot="1">
      <c r="A4730" s="423">
        <v>512233</v>
      </c>
      <c r="B4730" s="424" t="s">
        <v>136</v>
      </c>
    </row>
    <row r="4731" spans="1:2" ht="16.5" thickBot="1">
      <c r="A4731" s="423">
        <v>512240</v>
      </c>
      <c r="B4731" s="422" t="s">
        <v>692</v>
      </c>
    </row>
    <row r="4732" spans="1:2" ht="16.5" thickBot="1">
      <c r="A4732" s="423">
        <v>512241</v>
      </c>
      <c r="B4732" s="424" t="s">
        <v>137</v>
      </c>
    </row>
    <row r="4733" spans="1:2" ht="16.5" thickBot="1">
      <c r="A4733" s="423">
        <v>512242</v>
      </c>
      <c r="B4733" s="424" t="s">
        <v>138</v>
      </c>
    </row>
    <row r="4734" spans="1:2" ht="16.5" thickBot="1">
      <c r="A4734" s="423">
        <v>512250</v>
      </c>
      <c r="B4734" s="422" t="s">
        <v>693</v>
      </c>
    </row>
    <row r="4735" spans="1:2" ht="16.5" thickBot="1">
      <c r="A4735" s="423">
        <v>512251</v>
      </c>
      <c r="B4735" s="424" t="s">
        <v>139</v>
      </c>
    </row>
    <row r="4736" spans="1:2" ht="16.5" thickBot="1">
      <c r="A4736" s="423">
        <v>512252</v>
      </c>
      <c r="B4736" s="424" t="s">
        <v>140</v>
      </c>
    </row>
    <row r="4737" spans="1:2" ht="16.5" thickBot="1">
      <c r="A4737" s="423">
        <v>512260</v>
      </c>
      <c r="B4737" s="422" t="s">
        <v>141</v>
      </c>
    </row>
    <row r="4738" spans="1:2" ht="16.5" thickBot="1">
      <c r="A4738" s="423">
        <v>512261</v>
      </c>
      <c r="B4738" s="424" t="s">
        <v>141</v>
      </c>
    </row>
    <row r="4739" spans="1:2" ht="16.5" thickBot="1">
      <c r="A4739" s="423">
        <v>512300</v>
      </c>
      <c r="B4739" s="421" t="s">
        <v>950</v>
      </c>
    </row>
    <row r="4740" spans="1:2" ht="16.5" thickBot="1">
      <c r="A4740" s="423">
        <v>512310</v>
      </c>
      <c r="B4740" s="422" t="s">
        <v>142</v>
      </c>
    </row>
    <row r="4741" spans="1:2" ht="16.5" thickBot="1">
      <c r="A4741" s="423">
        <v>512311</v>
      </c>
      <c r="B4741" s="424" t="s">
        <v>142</v>
      </c>
    </row>
    <row r="4742" spans="1:2" ht="16.5" thickBot="1">
      <c r="A4742" s="423">
        <v>512320</v>
      </c>
      <c r="B4742" s="422" t="s">
        <v>143</v>
      </c>
    </row>
    <row r="4743" spans="1:2" ht="16.5" thickBot="1">
      <c r="A4743" s="423">
        <v>512321</v>
      </c>
      <c r="B4743" s="422" t="s">
        <v>143</v>
      </c>
    </row>
    <row r="4744" spans="1:2" ht="16.5" thickBot="1">
      <c r="A4744" s="423">
        <v>512400</v>
      </c>
      <c r="B4744" s="421" t="s">
        <v>951</v>
      </c>
    </row>
    <row r="4745" spans="1:2" ht="16.5" thickBot="1">
      <c r="A4745" s="423">
        <v>512410</v>
      </c>
      <c r="B4745" s="422" t="s">
        <v>951</v>
      </c>
    </row>
    <row r="4746" spans="1:2" ht="16.5" thickBot="1">
      <c r="A4746" s="423">
        <v>512411</v>
      </c>
      <c r="B4746" s="424" t="s">
        <v>951</v>
      </c>
    </row>
    <row r="4747" spans="1:2" ht="16.5" thickBot="1">
      <c r="A4747" s="423">
        <v>512420</v>
      </c>
      <c r="B4747" s="422" t="s">
        <v>144</v>
      </c>
    </row>
    <row r="4748" spans="1:2" ht="16.5" thickBot="1">
      <c r="A4748" s="423">
        <v>512421</v>
      </c>
      <c r="B4748" s="424" t="s">
        <v>144</v>
      </c>
    </row>
    <row r="4749" spans="1:2" ht="16.5" thickBot="1">
      <c r="A4749" s="423">
        <v>512500</v>
      </c>
      <c r="B4749" s="421" t="s">
        <v>952</v>
      </c>
    </row>
    <row r="4750" spans="1:2" ht="16.5" thickBot="1">
      <c r="A4750" s="423">
        <v>512510</v>
      </c>
      <c r="B4750" s="422" t="s">
        <v>145</v>
      </c>
    </row>
    <row r="4751" spans="1:2" ht="16.5" thickBot="1">
      <c r="A4751" s="423">
        <v>512511</v>
      </c>
      <c r="B4751" s="424" t="s">
        <v>145</v>
      </c>
    </row>
    <row r="4752" spans="1:2" ht="16.5" thickBot="1">
      <c r="A4752" s="423">
        <v>512520</v>
      </c>
      <c r="B4752" s="422" t="s">
        <v>146</v>
      </c>
    </row>
    <row r="4753" spans="1:2" ht="16.5" thickBot="1">
      <c r="A4753" s="423">
        <v>512521</v>
      </c>
      <c r="B4753" s="424" t="s">
        <v>146</v>
      </c>
    </row>
    <row r="4754" spans="1:2" ht="16.5" thickBot="1">
      <c r="A4754" s="423">
        <v>512530</v>
      </c>
      <c r="B4754" s="422" t="s">
        <v>147</v>
      </c>
    </row>
    <row r="4755" spans="1:2" ht="16.5" thickBot="1">
      <c r="A4755" s="423">
        <v>512531</v>
      </c>
      <c r="B4755" s="424" t="s">
        <v>147</v>
      </c>
    </row>
    <row r="4756" spans="1:2" ht="16.5" thickBot="1">
      <c r="A4756" s="423">
        <v>512540</v>
      </c>
      <c r="B4756" s="422" t="s">
        <v>148</v>
      </c>
    </row>
    <row r="4757" spans="1:2" ht="16.5" thickBot="1">
      <c r="A4757" s="423">
        <v>512541</v>
      </c>
      <c r="B4757" s="424" t="s">
        <v>148</v>
      </c>
    </row>
    <row r="4758" spans="1:2" ht="16.5" thickBot="1">
      <c r="A4758" s="423">
        <v>512600</v>
      </c>
      <c r="B4758" s="421" t="s">
        <v>953</v>
      </c>
    </row>
    <row r="4759" spans="1:2" ht="16.5" thickBot="1">
      <c r="A4759" s="423">
        <v>512610</v>
      </c>
      <c r="B4759" s="422" t="s">
        <v>149</v>
      </c>
    </row>
    <row r="4760" spans="1:2" ht="16.5" thickBot="1">
      <c r="A4760" s="423">
        <v>512611</v>
      </c>
      <c r="B4760" s="424" t="s">
        <v>149</v>
      </c>
    </row>
    <row r="4761" spans="1:2" ht="16.5" thickBot="1">
      <c r="A4761" s="423">
        <v>512620</v>
      </c>
      <c r="B4761" s="422" t="s">
        <v>150</v>
      </c>
    </row>
    <row r="4762" spans="1:2" ht="16.5" thickBot="1">
      <c r="A4762" s="423">
        <v>512621</v>
      </c>
      <c r="B4762" s="424" t="s">
        <v>150</v>
      </c>
    </row>
    <row r="4763" spans="1:2" ht="16.5" thickBot="1">
      <c r="A4763" s="423">
        <v>512630</v>
      </c>
      <c r="B4763" s="422" t="s">
        <v>151</v>
      </c>
    </row>
    <row r="4764" spans="1:2" ht="16.5" thickBot="1">
      <c r="A4764" s="423">
        <v>512631</v>
      </c>
      <c r="B4764" s="424" t="s">
        <v>151</v>
      </c>
    </row>
    <row r="4765" spans="1:2" ht="16.5" thickBot="1">
      <c r="A4765" s="423">
        <v>512640</v>
      </c>
      <c r="B4765" s="422" t="s">
        <v>152</v>
      </c>
    </row>
    <row r="4766" spans="1:2" ht="16.5" thickBot="1">
      <c r="A4766" s="423">
        <v>512641</v>
      </c>
      <c r="B4766" s="424" t="s">
        <v>152</v>
      </c>
    </row>
    <row r="4767" spans="1:2" ht="16.5" thickBot="1">
      <c r="A4767" s="423">
        <v>512650</v>
      </c>
      <c r="B4767" s="422" t="s">
        <v>153</v>
      </c>
    </row>
    <row r="4768" spans="1:2" ht="16.5" thickBot="1">
      <c r="A4768" s="423">
        <v>512651</v>
      </c>
      <c r="B4768" s="424" t="s">
        <v>153</v>
      </c>
    </row>
    <row r="4769" spans="1:2" ht="16.5" thickBot="1">
      <c r="A4769" s="423">
        <v>512700</v>
      </c>
      <c r="B4769" s="421" t="s">
        <v>954</v>
      </c>
    </row>
    <row r="4770" spans="1:2" ht="16.5" thickBot="1">
      <c r="A4770" s="423">
        <v>512710</v>
      </c>
      <c r="B4770" s="422" t="s">
        <v>954</v>
      </c>
    </row>
    <row r="4771" spans="1:2" ht="16.5" thickBot="1">
      <c r="A4771" s="423">
        <v>512711</v>
      </c>
      <c r="B4771" s="424" t="s">
        <v>954</v>
      </c>
    </row>
    <row r="4772" spans="1:2" ht="16.5" thickBot="1">
      <c r="A4772" s="423">
        <v>512720</v>
      </c>
      <c r="B4772" s="422" t="s">
        <v>154</v>
      </c>
    </row>
    <row r="4773" spans="1:2" ht="16.5" thickBot="1">
      <c r="A4773" s="423">
        <v>512721</v>
      </c>
      <c r="B4773" s="424" t="s">
        <v>154</v>
      </c>
    </row>
    <row r="4774" spans="1:2" ht="16.5" thickBot="1">
      <c r="A4774" s="423">
        <v>512800</v>
      </c>
      <c r="B4774" s="421" t="s">
        <v>955</v>
      </c>
    </row>
    <row r="4775" spans="1:2" ht="16.5" thickBot="1">
      <c r="A4775" s="423">
        <v>512810</v>
      </c>
      <c r="B4775" s="422" t="s">
        <v>955</v>
      </c>
    </row>
    <row r="4776" spans="1:2" ht="16.5" thickBot="1">
      <c r="A4776" s="423">
        <v>512811</v>
      </c>
      <c r="B4776" s="424" t="s">
        <v>955</v>
      </c>
    </row>
    <row r="4777" spans="1:2" ht="16.5" thickBot="1">
      <c r="A4777" s="423">
        <v>512820</v>
      </c>
      <c r="B4777" s="422" t="s">
        <v>155</v>
      </c>
    </row>
    <row r="4778" spans="1:2" ht="16.5" thickBot="1">
      <c r="A4778" s="423">
        <v>512821</v>
      </c>
      <c r="B4778" s="424" t="s">
        <v>155</v>
      </c>
    </row>
    <row r="4779" spans="1:2" ht="16.5" thickBot="1">
      <c r="A4779" s="423">
        <v>512900</v>
      </c>
      <c r="B4779" s="421" t="s">
        <v>956</v>
      </c>
    </row>
    <row r="4780" spans="1:2" ht="16.5" thickBot="1">
      <c r="A4780" s="423">
        <v>512910</v>
      </c>
      <c r="B4780" s="422" t="s">
        <v>156</v>
      </c>
    </row>
    <row r="4781" spans="1:2" ht="16.5" thickBot="1">
      <c r="A4781" s="423">
        <v>512911</v>
      </c>
      <c r="B4781" s="424" t="s">
        <v>156</v>
      </c>
    </row>
    <row r="4782" spans="1:2" ht="16.5" thickBot="1">
      <c r="A4782" s="423">
        <v>512920</v>
      </c>
      <c r="B4782" s="422" t="s">
        <v>157</v>
      </c>
    </row>
    <row r="4783" spans="1:2" ht="16.5" thickBot="1">
      <c r="A4783" s="423">
        <v>512921</v>
      </c>
      <c r="B4783" s="424" t="s">
        <v>157</v>
      </c>
    </row>
    <row r="4784" spans="1:2" ht="16.5" thickBot="1">
      <c r="A4784" s="423">
        <v>512930</v>
      </c>
      <c r="B4784" s="422" t="s">
        <v>158</v>
      </c>
    </row>
    <row r="4785" spans="1:2" ht="16.5" thickBot="1">
      <c r="A4785" s="423">
        <v>512931</v>
      </c>
      <c r="B4785" s="424" t="s">
        <v>159</v>
      </c>
    </row>
    <row r="4786" spans="1:2" ht="16.5" thickBot="1">
      <c r="A4786" s="423">
        <v>512932</v>
      </c>
      <c r="B4786" s="424" t="s">
        <v>160</v>
      </c>
    </row>
    <row r="4787" spans="1:2" ht="16.5" thickBot="1">
      <c r="A4787" s="423">
        <v>512933</v>
      </c>
      <c r="B4787" s="424" t="s">
        <v>161</v>
      </c>
    </row>
    <row r="4788" spans="1:2" ht="16.5" thickBot="1">
      <c r="A4788" s="423">
        <v>512940</v>
      </c>
      <c r="B4788" s="422" t="s">
        <v>162</v>
      </c>
    </row>
    <row r="4789" spans="1:2" ht="16.5" thickBot="1">
      <c r="A4789" s="423">
        <v>512941</v>
      </c>
      <c r="B4789" s="424" t="s">
        <v>162</v>
      </c>
    </row>
    <row r="4790" spans="1:2" ht="32.25" thickBot="1">
      <c r="A4790" s="423">
        <v>512950</v>
      </c>
      <c r="B4790" s="422" t="s">
        <v>163</v>
      </c>
    </row>
    <row r="4791" spans="1:2" ht="32.25" thickBot="1">
      <c r="A4791" s="423">
        <v>512951</v>
      </c>
      <c r="B4791" s="424" t="s">
        <v>163</v>
      </c>
    </row>
    <row r="4792" spans="1:2" ht="16.5" thickBot="1">
      <c r="A4792" s="423">
        <v>513000</v>
      </c>
      <c r="B4792" s="421" t="s">
        <v>3702</v>
      </c>
    </row>
    <row r="4793" spans="1:2" ht="16.5" thickBot="1">
      <c r="A4793" s="423">
        <v>513100</v>
      </c>
      <c r="B4793" s="421" t="s">
        <v>1164</v>
      </c>
    </row>
    <row r="4794" spans="1:2" ht="16.5" thickBot="1">
      <c r="A4794" s="423">
        <v>513110</v>
      </c>
      <c r="B4794" s="422" t="s">
        <v>1164</v>
      </c>
    </row>
    <row r="4795" spans="1:2" ht="16.5" thickBot="1">
      <c r="A4795" s="423">
        <v>513111</v>
      </c>
      <c r="B4795" s="424" t="s">
        <v>1164</v>
      </c>
    </row>
    <row r="4796" spans="1:2" ht="16.5" thickBot="1">
      <c r="A4796" s="423">
        <v>513119</v>
      </c>
      <c r="B4796" s="424" t="s">
        <v>164</v>
      </c>
    </row>
    <row r="4797" spans="1:2" ht="16.5" thickBot="1">
      <c r="A4797" s="423">
        <v>514000</v>
      </c>
      <c r="B4797" s="421" t="s">
        <v>2575</v>
      </c>
    </row>
    <row r="4798" spans="1:2" ht="16.5" thickBot="1">
      <c r="A4798" s="423">
        <v>514100</v>
      </c>
      <c r="B4798" s="421" t="s">
        <v>1165</v>
      </c>
    </row>
    <row r="4799" spans="1:2" ht="16.5" thickBot="1">
      <c r="A4799" s="423">
        <v>514110</v>
      </c>
      <c r="B4799" s="422" t="s">
        <v>165</v>
      </c>
    </row>
    <row r="4800" spans="1:2" ht="16.5" thickBot="1">
      <c r="A4800" s="423">
        <v>514111</v>
      </c>
      <c r="B4800" s="424" t="s">
        <v>166</v>
      </c>
    </row>
    <row r="4801" spans="1:2" ht="16.5" thickBot="1">
      <c r="A4801" s="423">
        <v>514112</v>
      </c>
      <c r="B4801" s="424" t="s">
        <v>167</v>
      </c>
    </row>
    <row r="4802" spans="1:2" ht="16.5" thickBot="1">
      <c r="A4802" s="423">
        <v>514113</v>
      </c>
      <c r="B4802" s="424" t="s">
        <v>168</v>
      </c>
    </row>
    <row r="4803" spans="1:2" ht="16.5" thickBot="1">
      <c r="A4803" s="423">
        <v>514114</v>
      </c>
      <c r="B4803" s="424" t="s">
        <v>169</v>
      </c>
    </row>
    <row r="4804" spans="1:2" ht="16.5" thickBot="1">
      <c r="A4804" s="423">
        <v>514115</v>
      </c>
      <c r="B4804" s="424" t="s">
        <v>170</v>
      </c>
    </row>
    <row r="4805" spans="1:2" ht="16.5" thickBot="1">
      <c r="A4805" s="423">
        <v>514116</v>
      </c>
      <c r="B4805" s="424" t="s">
        <v>171</v>
      </c>
    </row>
    <row r="4806" spans="1:2" ht="16.5" thickBot="1">
      <c r="A4806" s="423">
        <v>514117</v>
      </c>
      <c r="B4806" s="424" t="s">
        <v>172</v>
      </c>
    </row>
    <row r="4807" spans="1:2" ht="16.5" thickBot="1">
      <c r="A4807" s="423">
        <v>514118</v>
      </c>
      <c r="B4807" s="424" t="s">
        <v>173</v>
      </c>
    </row>
    <row r="4808" spans="1:2" ht="16.5" thickBot="1">
      <c r="A4808" s="423">
        <v>514119</v>
      </c>
      <c r="B4808" s="424" t="s">
        <v>174</v>
      </c>
    </row>
    <row r="4809" spans="1:2" ht="16.5" thickBot="1">
      <c r="A4809" s="423">
        <v>514120</v>
      </c>
      <c r="B4809" s="422" t="s">
        <v>175</v>
      </c>
    </row>
    <row r="4810" spans="1:2" ht="16.5" thickBot="1">
      <c r="A4810" s="423">
        <v>514121</v>
      </c>
      <c r="B4810" s="424" t="s">
        <v>175</v>
      </c>
    </row>
    <row r="4811" spans="1:2" ht="16.5" thickBot="1">
      <c r="A4811" s="423">
        <v>515000</v>
      </c>
      <c r="B4811" s="421" t="s">
        <v>3703</v>
      </c>
    </row>
    <row r="4812" spans="1:2" ht="16.5" thickBot="1">
      <c r="A4812" s="423">
        <v>515100</v>
      </c>
      <c r="B4812" s="421" t="s">
        <v>1134</v>
      </c>
    </row>
    <row r="4813" spans="1:2" ht="16.5" thickBot="1">
      <c r="A4813" s="423">
        <v>515110</v>
      </c>
      <c r="B4813" s="422" t="s">
        <v>176</v>
      </c>
    </row>
    <row r="4814" spans="1:2" ht="16.5" thickBot="1">
      <c r="A4814" s="423">
        <v>515111</v>
      </c>
      <c r="B4814" s="424" t="s">
        <v>176</v>
      </c>
    </row>
    <row r="4815" spans="1:2" ht="16.5" thickBot="1">
      <c r="A4815" s="423">
        <v>515120</v>
      </c>
      <c r="B4815" s="422" t="s">
        <v>177</v>
      </c>
    </row>
    <row r="4816" spans="1:2" ht="16.5" thickBot="1">
      <c r="A4816" s="423">
        <v>515121</v>
      </c>
      <c r="B4816" s="424" t="s">
        <v>178</v>
      </c>
    </row>
    <row r="4817" spans="1:2" ht="16.5" thickBot="1">
      <c r="A4817" s="423">
        <v>515122</v>
      </c>
      <c r="B4817" s="424" t="s">
        <v>179</v>
      </c>
    </row>
    <row r="4818" spans="1:2" ht="16.5" thickBot="1">
      <c r="A4818" s="423">
        <v>515123</v>
      </c>
      <c r="B4818" s="424" t="s">
        <v>180</v>
      </c>
    </row>
    <row r="4819" spans="1:2" ht="16.5" thickBot="1">
      <c r="A4819" s="423">
        <v>515124</v>
      </c>
      <c r="B4819" s="424" t="s">
        <v>181</v>
      </c>
    </row>
    <row r="4820" spans="1:2" ht="16.5" thickBot="1">
      <c r="A4820" s="423">
        <v>515125</v>
      </c>
      <c r="B4820" s="424" t="s">
        <v>182</v>
      </c>
    </row>
    <row r="4821" spans="1:2" ht="16.5" thickBot="1">
      <c r="A4821" s="423">
        <v>515126</v>
      </c>
      <c r="B4821" s="424" t="s">
        <v>183</v>
      </c>
    </row>
    <row r="4822" spans="1:2" ht="16.5" thickBot="1">
      <c r="A4822" s="423">
        <v>515129</v>
      </c>
      <c r="B4822" s="424" t="s">
        <v>184</v>
      </c>
    </row>
    <row r="4823" spans="1:2" ht="16.5" thickBot="1">
      <c r="A4823" s="423">
        <v>515190</v>
      </c>
      <c r="B4823" s="422" t="s">
        <v>185</v>
      </c>
    </row>
    <row r="4824" spans="1:2" ht="16.5" thickBot="1">
      <c r="A4824" s="423">
        <v>515191</v>
      </c>
      <c r="B4824" s="424" t="s">
        <v>186</v>
      </c>
    </row>
    <row r="4825" spans="1:2" ht="16.5" thickBot="1">
      <c r="A4825" s="423">
        <v>515192</v>
      </c>
      <c r="B4825" s="424" t="s">
        <v>187</v>
      </c>
    </row>
    <row r="4826" spans="1:2" ht="16.5" thickBot="1">
      <c r="A4826" s="423">
        <v>515193</v>
      </c>
      <c r="B4826" s="424" t="s">
        <v>188</v>
      </c>
    </row>
    <row r="4827" spans="1:2" ht="16.5" thickBot="1">
      <c r="A4827" s="423">
        <v>515194</v>
      </c>
      <c r="B4827" s="424" t="s">
        <v>189</v>
      </c>
    </row>
    <row r="4828" spans="1:2" ht="32.25" thickBot="1">
      <c r="A4828" s="423">
        <v>515195</v>
      </c>
      <c r="B4828" s="424" t="s">
        <v>190</v>
      </c>
    </row>
    <row r="4829" spans="1:2" ht="16.5" thickBot="1">
      <c r="A4829" s="423">
        <v>515196</v>
      </c>
      <c r="B4829" s="424" t="s">
        <v>191</v>
      </c>
    </row>
    <row r="4830" spans="1:2" ht="16.5" thickBot="1">
      <c r="A4830" s="423">
        <v>515197</v>
      </c>
      <c r="B4830" s="424" t="s">
        <v>192</v>
      </c>
    </row>
    <row r="4831" spans="1:2" ht="16.5" thickBot="1">
      <c r="A4831" s="423">
        <v>515199</v>
      </c>
      <c r="B4831" s="424" t="s">
        <v>185</v>
      </c>
    </row>
    <row r="4832" spans="1:2" ht="16.5" thickBot="1">
      <c r="A4832" s="423">
        <v>520000</v>
      </c>
      <c r="B4832" s="421" t="s">
        <v>2844</v>
      </c>
    </row>
    <row r="4833" spans="1:2" ht="16.5" thickBot="1">
      <c r="A4833" s="423">
        <v>521000</v>
      </c>
      <c r="B4833" s="421" t="s">
        <v>3704</v>
      </c>
    </row>
    <row r="4834" spans="1:2" ht="16.5" thickBot="1">
      <c r="A4834" s="423">
        <v>521100</v>
      </c>
      <c r="B4834" s="421" t="s">
        <v>1166</v>
      </c>
    </row>
    <row r="4835" spans="1:2" ht="16.5" thickBot="1">
      <c r="A4835" s="423">
        <v>521110</v>
      </c>
      <c r="B4835" s="422" t="s">
        <v>1166</v>
      </c>
    </row>
    <row r="4836" spans="1:2" ht="16.5" thickBot="1">
      <c r="A4836" s="423">
        <v>521111</v>
      </c>
      <c r="B4836" s="424" t="s">
        <v>1166</v>
      </c>
    </row>
    <row r="4837" spans="1:2" ht="16.5" thickBot="1">
      <c r="A4837" s="423">
        <v>522000</v>
      </c>
      <c r="B4837" s="421" t="s">
        <v>3705</v>
      </c>
    </row>
    <row r="4838" spans="1:2" ht="16.5" thickBot="1">
      <c r="A4838" s="423">
        <v>522100</v>
      </c>
      <c r="B4838" s="421" t="s">
        <v>958</v>
      </c>
    </row>
    <row r="4839" spans="1:2" ht="16.5" thickBot="1">
      <c r="A4839" s="423">
        <v>522110</v>
      </c>
      <c r="B4839" s="422" t="s">
        <v>958</v>
      </c>
    </row>
    <row r="4840" spans="1:2" ht="16.5" thickBot="1">
      <c r="A4840" s="423">
        <v>522111</v>
      </c>
      <c r="B4840" s="424" t="s">
        <v>958</v>
      </c>
    </row>
    <row r="4841" spans="1:2" ht="16.5" thickBot="1">
      <c r="A4841" s="423">
        <v>522200</v>
      </c>
      <c r="B4841" s="421" t="s">
        <v>959</v>
      </c>
    </row>
    <row r="4842" spans="1:2" ht="16.5" thickBot="1">
      <c r="A4842" s="423">
        <v>522210</v>
      </c>
      <c r="B4842" s="422" t="s">
        <v>959</v>
      </c>
    </row>
    <row r="4843" spans="1:2" ht="16.5" thickBot="1">
      <c r="A4843" s="423">
        <v>522211</v>
      </c>
      <c r="B4843" s="424" t="s">
        <v>959</v>
      </c>
    </row>
    <row r="4844" spans="1:2" ht="16.5" thickBot="1">
      <c r="A4844" s="423">
        <v>522300</v>
      </c>
      <c r="B4844" s="421" t="s">
        <v>960</v>
      </c>
    </row>
    <row r="4845" spans="1:2" ht="16.5" thickBot="1">
      <c r="A4845" s="423">
        <v>522310</v>
      </c>
      <c r="B4845" s="422" t="s">
        <v>960</v>
      </c>
    </row>
    <row r="4846" spans="1:2" ht="16.5" thickBot="1">
      <c r="A4846" s="423">
        <v>522311</v>
      </c>
      <c r="B4846" s="424" t="s">
        <v>960</v>
      </c>
    </row>
    <row r="4847" spans="1:2" ht="16.5" thickBot="1">
      <c r="A4847" s="423">
        <v>523000</v>
      </c>
      <c r="B4847" s="421" t="s">
        <v>3706</v>
      </c>
    </row>
    <row r="4848" spans="1:2" ht="16.5" thickBot="1">
      <c r="A4848" s="423">
        <v>523100</v>
      </c>
      <c r="B4848" s="421" t="s">
        <v>1135</v>
      </c>
    </row>
    <row r="4849" spans="1:2" ht="16.5" thickBot="1">
      <c r="A4849" s="423">
        <v>523110</v>
      </c>
      <c r="B4849" s="422" t="s">
        <v>1135</v>
      </c>
    </row>
    <row r="4850" spans="1:2" ht="16.5" thickBot="1">
      <c r="A4850" s="423">
        <v>523111</v>
      </c>
      <c r="B4850" s="424" t="s">
        <v>1135</v>
      </c>
    </row>
    <row r="4851" spans="1:2" ht="16.5" thickBot="1">
      <c r="A4851" s="423">
        <v>530000</v>
      </c>
      <c r="B4851" s="421" t="s">
        <v>2588</v>
      </c>
    </row>
    <row r="4852" spans="1:2" ht="16.5" thickBot="1">
      <c r="A4852" s="423">
        <v>531000</v>
      </c>
      <c r="B4852" s="421" t="s">
        <v>2588</v>
      </c>
    </row>
    <row r="4853" spans="1:2" ht="16.5" thickBot="1">
      <c r="A4853" s="423">
        <v>531100</v>
      </c>
      <c r="B4853" s="421" t="s">
        <v>1136</v>
      </c>
    </row>
    <row r="4854" spans="1:2" ht="16.5" thickBot="1">
      <c r="A4854" s="423">
        <v>531110</v>
      </c>
      <c r="B4854" s="422" t="s">
        <v>1136</v>
      </c>
    </row>
    <row r="4855" spans="1:2" ht="16.5" thickBot="1">
      <c r="A4855" s="423">
        <v>531111</v>
      </c>
      <c r="B4855" s="424" t="s">
        <v>1136</v>
      </c>
    </row>
    <row r="4856" spans="1:2" ht="16.5" thickBot="1">
      <c r="A4856" s="423">
        <v>540000</v>
      </c>
      <c r="B4856" s="421" t="s">
        <v>2608</v>
      </c>
    </row>
    <row r="4857" spans="1:2" ht="16.5" thickBot="1">
      <c r="A4857" s="423">
        <v>541000</v>
      </c>
      <c r="B4857" s="421" t="s">
        <v>3707</v>
      </c>
    </row>
    <row r="4858" spans="1:2" ht="16.5" thickBot="1">
      <c r="A4858" s="423">
        <v>541100</v>
      </c>
      <c r="B4858" s="421" t="s">
        <v>1168</v>
      </c>
    </row>
    <row r="4859" spans="1:2" ht="16.5" thickBot="1">
      <c r="A4859" s="423">
        <v>541110</v>
      </c>
      <c r="B4859" s="422" t="s">
        <v>193</v>
      </c>
    </row>
    <row r="4860" spans="1:2" ht="16.5" thickBot="1">
      <c r="A4860" s="423">
        <v>541111</v>
      </c>
      <c r="B4860" s="424" t="s">
        <v>194</v>
      </c>
    </row>
    <row r="4861" spans="1:2" ht="16.5" thickBot="1">
      <c r="A4861" s="423">
        <v>541112</v>
      </c>
      <c r="B4861" s="424" t="s">
        <v>195</v>
      </c>
    </row>
    <row r="4862" spans="1:2" ht="16.5" thickBot="1">
      <c r="A4862" s="423">
        <v>541113</v>
      </c>
      <c r="B4862" s="424" t="s">
        <v>196</v>
      </c>
    </row>
    <row r="4863" spans="1:2" ht="16.5" thickBot="1">
      <c r="A4863" s="423">
        <v>541114</v>
      </c>
      <c r="B4863" s="424" t="s">
        <v>197</v>
      </c>
    </row>
    <row r="4864" spans="1:2" ht="16.5" thickBot="1">
      <c r="A4864" s="423">
        <v>541115</v>
      </c>
      <c r="B4864" s="424" t="s">
        <v>198</v>
      </c>
    </row>
    <row r="4865" spans="1:2" ht="16.5" thickBot="1">
      <c r="A4865" s="423">
        <v>541120</v>
      </c>
      <c r="B4865" s="422" t="s">
        <v>199</v>
      </c>
    </row>
    <row r="4866" spans="1:2" ht="16.5" thickBot="1">
      <c r="A4866" s="423">
        <v>541121</v>
      </c>
      <c r="B4866" s="424" t="s">
        <v>200</v>
      </c>
    </row>
    <row r="4867" spans="1:2" ht="16.5" thickBot="1">
      <c r="A4867" s="423">
        <v>541122</v>
      </c>
      <c r="B4867" s="424" t="s">
        <v>201</v>
      </c>
    </row>
    <row r="4868" spans="1:2" ht="16.5" thickBot="1">
      <c r="A4868" s="423">
        <v>541123</v>
      </c>
      <c r="B4868" s="424" t="s">
        <v>202</v>
      </c>
    </row>
    <row r="4869" spans="1:2" ht="16.5" thickBot="1">
      <c r="A4869" s="423">
        <v>541124</v>
      </c>
      <c r="B4869" s="424" t="s">
        <v>203</v>
      </c>
    </row>
    <row r="4870" spans="1:2" ht="16.5" thickBot="1">
      <c r="A4870" s="423">
        <v>541125</v>
      </c>
      <c r="B4870" s="424" t="s">
        <v>204</v>
      </c>
    </row>
    <row r="4871" spans="1:2" ht="16.5" thickBot="1">
      <c r="A4871" s="423">
        <v>542000</v>
      </c>
      <c r="B4871" s="421" t="s">
        <v>3708</v>
      </c>
    </row>
    <row r="4872" spans="1:2" ht="16.5" thickBot="1">
      <c r="A4872" s="423">
        <v>542100</v>
      </c>
      <c r="B4872" s="421" t="s">
        <v>962</v>
      </c>
    </row>
    <row r="4873" spans="1:2" ht="16.5" thickBot="1">
      <c r="A4873" s="423">
        <v>542110</v>
      </c>
      <c r="B4873" s="422" t="s">
        <v>962</v>
      </c>
    </row>
    <row r="4874" spans="1:2" ht="16.5" thickBot="1">
      <c r="A4874" s="423">
        <v>542111</v>
      </c>
      <c r="B4874" s="424" t="s">
        <v>962</v>
      </c>
    </row>
    <row r="4875" spans="1:2" ht="16.5" thickBot="1">
      <c r="A4875" s="423">
        <v>542112</v>
      </c>
      <c r="B4875" s="424" t="s">
        <v>205</v>
      </c>
    </row>
    <row r="4876" spans="1:2" ht="16.5" thickBot="1">
      <c r="A4876" s="423">
        <v>542113</v>
      </c>
      <c r="B4876" s="424" t="s">
        <v>206</v>
      </c>
    </row>
    <row r="4877" spans="1:2" ht="16.5" thickBot="1">
      <c r="A4877" s="423">
        <v>542120</v>
      </c>
      <c r="B4877" s="422" t="s">
        <v>207</v>
      </c>
    </row>
    <row r="4878" spans="1:2" ht="16.5" thickBot="1">
      <c r="A4878" s="423">
        <v>542121</v>
      </c>
      <c r="B4878" s="424" t="s">
        <v>208</v>
      </c>
    </row>
    <row r="4879" spans="1:2" ht="16.5" thickBot="1">
      <c r="A4879" s="423">
        <v>542122</v>
      </c>
      <c r="B4879" s="424" t="s">
        <v>209</v>
      </c>
    </row>
    <row r="4880" spans="1:2" ht="16.5" thickBot="1">
      <c r="A4880" s="423">
        <v>542123</v>
      </c>
      <c r="B4880" s="424" t="s">
        <v>210</v>
      </c>
    </row>
    <row r="4881" spans="1:2" ht="16.5" thickBot="1">
      <c r="A4881" s="423">
        <v>543000</v>
      </c>
      <c r="B4881" s="421" t="s">
        <v>3709</v>
      </c>
    </row>
    <row r="4882" spans="1:2" ht="16.5" thickBot="1">
      <c r="A4882" s="423">
        <v>543100</v>
      </c>
      <c r="B4882" s="421" t="s">
        <v>963</v>
      </c>
    </row>
    <row r="4883" spans="1:2" ht="16.5" thickBot="1">
      <c r="A4883" s="423">
        <v>543110</v>
      </c>
      <c r="B4883" s="422" t="s">
        <v>963</v>
      </c>
    </row>
    <row r="4884" spans="1:2" ht="16.5" thickBot="1">
      <c r="A4884" s="423">
        <v>543111</v>
      </c>
      <c r="B4884" s="424" t="s">
        <v>211</v>
      </c>
    </row>
    <row r="4885" spans="1:2" ht="16.5" thickBot="1">
      <c r="A4885" s="423">
        <v>543120</v>
      </c>
      <c r="B4885" s="422" t="s">
        <v>212</v>
      </c>
    </row>
    <row r="4886" spans="1:2" ht="16.5" thickBot="1">
      <c r="A4886" s="423">
        <v>543121</v>
      </c>
      <c r="B4886" s="424" t="s">
        <v>213</v>
      </c>
    </row>
    <row r="4887" spans="1:2" ht="16.5" thickBot="1">
      <c r="A4887" s="423">
        <v>543200</v>
      </c>
      <c r="B4887" s="421" t="s">
        <v>964</v>
      </c>
    </row>
    <row r="4888" spans="1:2" ht="16.5" thickBot="1">
      <c r="A4888" s="423">
        <v>543210</v>
      </c>
      <c r="B4888" s="422" t="s">
        <v>964</v>
      </c>
    </row>
    <row r="4889" spans="1:2" ht="16.5" thickBot="1">
      <c r="A4889" s="423">
        <v>543211</v>
      </c>
      <c r="B4889" s="424" t="s">
        <v>214</v>
      </c>
    </row>
    <row r="4890" spans="1:2" ht="16.5" thickBot="1">
      <c r="A4890" s="423">
        <v>543220</v>
      </c>
      <c r="B4890" s="422" t="s">
        <v>215</v>
      </c>
    </row>
    <row r="4891" spans="1:2" ht="16.5" thickBot="1">
      <c r="A4891" s="423">
        <v>543221</v>
      </c>
      <c r="B4891" s="424" t="s">
        <v>215</v>
      </c>
    </row>
    <row r="4892" spans="1:2" ht="48" thickBot="1">
      <c r="A4892" s="423">
        <v>550000</v>
      </c>
      <c r="B4892" s="421" t="s">
        <v>3710</v>
      </c>
    </row>
    <row r="4893" spans="1:2" ht="48" thickBot="1">
      <c r="A4893" s="423">
        <v>551000</v>
      </c>
      <c r="B4893" s="421" t="s">
        <v>3710</v>
      </c>
    </row>
    <row r="4894" spans="1:2" ht="32.25" thickBot="1">
      <c r="A4894" s="423">
        <v>551100</v>
      </c>
      <c r="B4894" s="421" t="s">
        <v>1138</v>
      </c>
    </row>
    <row r="4895" spans="1:2" ht="32.25" thickBot="1">
      <c r="A4895" s="423">
        <v>551110</v>
      </c>
      <c r="B4895" s="422" t="s">
        <v>1138</v>
      </c>
    </row>
    <row r="4896" spans="1:2" ht="32.25" thickBot="1">
      <c r="A4896" s="423">
        <v>551111</v>
      </c>
      <c r="B4896" s="424" t="s">
        <v>1138</v>
      </c>
    </row>
    <row r="4897" spans="1:2" ht="32.25" thickBot="1">
      <c r="A4897" s="423">
        <v>551120</v>
      </c>
      <c r="B4897" s="422" t="s">
        <v>216</v>
      </c>
    </row>
    <row r="4898" spans="1:2" ht="32.25" thickBot="1">
      <c r="A4898" s="423">
        <v>551121</v>
      </c>
      <c r="B4898" s="424" t="s">
        <v>216</v>
      </c>
    </row>
    <row r="4899" spans="1:2" ht="32.25" thickBot="1">
      <c r="A4899" s="423">
        <v>600000</v>
      </c>
      <c r="B4899" s="421" t="s">
        <v>3696</v>
      </c>
    </row>
    <row r="4900" spans="1:2" ht="16.5" thickBot="1">
      <c r="A4900" s="423">
        <v>610000</v>
      </c>
      <c r="B4900" s="421" t="s">
        <v>3711</v>
      </c>
    </row>
    <row r="4901" spans="1:2" ht="16.5" thickBot="1">
      <c r="A4901" s="423">
        <v>611000</v>
      </c>
      <c r="B4901" s="421" t="s">
        <v>3712</v>
      </c>
    </row>
    <row r="4902" spans="1:2" ht="16.5" thickBot="1">
      <c r="A4902" s="423">
        <v>611100</v>
      </c>
      <c r="B4902" s="421" t="s">
        <v>967</v>
      </c>
    </row>
    <row r="4903" spans="1:2" ht="32.25" thickBot="1">
      <c r="A4903" s="423">
        <v>611110</v>
      </c>
      <c r="B4903" s="422" t="s">
        <v>217</v>
      </c>
    </row>
    <row r="4904" spans="1:2" ht="32.25" thickBot="1">
      <c r="A4904" s="423">
        <v>611111</v>
      </c>
      <c r="B4904" s="424" t="s">
        <v>217</v>
      </c>
    </row>
    <row r="4905" spans="1:2" ht="32.25" thickBot="1">
      <c r="A4905" s="423">
        <v>611120</v>
      </c>
      <c r="B4905" s="422" t="s">
        <v>218</v>
      </c>
    </row>
    <row r="4906" spans="1:2" ht="32.25" thickBot="1">
      <c r="A4906" s="423">
        <v>611121</v>
      </c>
      <c r="B4906" s="424" t="s">
        <v>218</v>
      </c>
    </row>
    <row r="4907" spans="1:2" ht="16.5" thickBot="1">
      <c r="A4907" s="423">
        <v>611122</v>
      </c>
      <c r="B4907" s="424" t="s">
        <v>219</v>
      </c>
    </row>
    <row r="4908" spans="1:2" ht="16.5" thickBot="1">
      <c r="A4908" s="423">
        <v>611200</v>
      </c>
      <c r="B4908" s="421" t="s">
        <v>968</v>
      </c>
    </row>
    <row r="4909" spans="1:2" ht="16.5" thickBot="1">
      <c r="A4909" s="423">
        <v>611210</v>
      </c>
      <c r="B4909" s="422" t="s">
        <v>220</v>
      </c>
    </row>
    <row r="4910" spans="1:2" ht="16.5" thickBot="1">
      <c r="A4910" s="423">
        <v>611211</v>
      </c>
      <c r="B4910" s="424" t="s">
        <v>220</v>
      </c>
    </row>
    <row r="4911" spans="1:2" ht="16.5" thickBot="1">
      <c r="A4911" s="423">
        <v>611220</v>
      </c>
      <c r="B4911" s="422" t="s">
        <v>221</v>
      </c>
    </row>
    <row r="4912" spans="1:2" ht="16.5" thickBot="1">
      <c r="A4912" s="423">
        <v>611221</v>
      </c>
      <c r="B4912" s="424" t="s">
        <v>221</v>
      </c>
    </row>
    <row r="4913" spans="1:2" ht="16.5" thickBot="1">
      <c r="A4913" s="423">
        <v>611230</v>
      </c>
      <c r="B4913" s="422" t="s">
        <v>222</v>
      </c>
    </row>
    <row r="4914" spans="1:2" ht="16.5" thickBot="1">
      <c r="A4914" s="423">
        <v>611231</v>
      </c>
      <c r="B4914" s="424" t="s">
        <v>222</v>
      </c>
    </row>
    <row r="4915" spans="1:2" ht="16.5" thickBot="1">
      <c r="A4915" s="423">
        <v>611240</v>
      </c>
      <c r="B4915" s="422" t="s">
        <v>223</v>
      </c>
    </row>
    <row r="4916" spans="1:2" ht="16.5" thickBot="1">
      <c r="A4916" s="423">
        <v>611241</v>
      </c>
      <c r="B4916" s="424" t="s">
        <v>223</v>
      </c>
    </row>
    <row r="4917" spans="1:2" ht="16.5" thickBot="1">
      <c r="A4917" s="423">
        <v>611250</v>
      </c>
      <c r="B4917" s="422" t="s">
        <v>3713</v>
      </c>
    </row>
    <row r="4918" spans="1:2" ht="16.5" thickBot="1">
      <c r="A4918" s="423">
        <v>611251</v>
      </c>
      <c r="B4918" s="424" t="s">
        <v>224</v>
      </c>
    </row>
    <row r="4919" spans="1:2" ht="16.5" thickBot="1">
      <c r="A4919" s="423">
        <v>611252</v>
      </c>
      <c r="B4919" s="424" t="s">
        <v>225</v>
      </c>
    </row>
    <row r="4920" spans="1:2" ht="16.5" thickBot="1">
      <c r="A4920" s="423">
        <v>611255</v>
      </c>
      <c r="B4920" s="424" t="s">
        <v>226</v>
      </c>
    </row>
    <row r="4921" spans="1:2" ht="16.5" thickBot="1">
      <c r="A4921" s="423">
        <v>611256</v>
      </c>
      <c r="B4921" s="424" t="s">
        <v>227</v>
      </c>
    </row>
    <row r="4922" spans="1:2" ht="16.5" thickBot="1">
      <c r="A4922" s="423">
        <v>611300</v>
      </c>
      <c r="B4922" s="421" t="s">
        <v>969</v>
      </c>
    </row>
    <row r="4923" spans="1:2" ht="16.5" thickBot="1">
      <c r="A4923" s="423">
        <v>611310</v>
      </c>
      <c r="B4923" s="422" t="s">
        <v>228</v>
      </c>
    </row>
    <row r="4924" spans="1:2" ht="16.5" thickBot="1">
      <c r="A4924" s="423">
        <v>611311</v>
      </c>
      <c r="B4924" s="424" t="s">
        <v>3714</v>
      </c>
    </row>
    <row r="4925" spans="1:2" ht="32.25" thickBot="1">
      <c r="A4925" s="423">
        <v>611390</v>
      </c>
      <c r="B4925" s="422" t="s">
        <v>229</v>
      </c>
    </row>
    <row r="4926" spans="1:2" ht="32.25" thickBot="1">
      <c r="A4926" s="423">
        <v>611391</v>
      </c>
      <c r="B4926" s="424" t="s">
        <v>229</v>
      </c>
    </row>
    <row r="4927" spans="1:2" ht="16.5" thickBot="1">
      <c r="A4927" s="423">
        <v>611400</v>
      </c>
      <c r="B4927" s="421" t="s">
        <v>970</v>
      </c>
    </row>
    <row r="4928" spans="1:2" ht="16.5" thickBot="1">
      <c r="A4928" s="423">
        <v>611410</v>
      </c>
      <c r="B4928" s="422" t="s">
        <v>970</v>
      </c>
    </row>
    <row r="4929" spans="1:2" ht="16.5" thickBot="1">
      <c r="A4929" s="423">
        <v>611411</v>
      </c>
      <c r="B4929" s="424" t="s">
        <v>970</v>
      </c>
    </row>
    <row r="4930" spans="1:2" ht="16.5" thickBot="1">
      <c r="A4930" s="423">
        <v>611500</v>
      </c>
      <c r="B4930" s="421" t="s">
        <v>971</v>
      </c>
    </row>
    <row r="4931" spans="1:2" ht="16.5" thickBot="1">
      <c r="A4931" s="423">
        <v>611510</v>
      </c>
      <c r="B4931" s="422" t="s">
        <v>971</v>
      </c>
    </row>
    <row r="4932" spans="1:2" ht="16.5" thickBot="1">
      <c r="A4932" s="423">
        <v>611511</v>
      </c>
      <c r="B4932" s="424" t="s">
        <v>971</v>
      </c>
    </row>
    <row r="4933" spans="1:2" ht="16.5" thickBot="1">
      <c r="A4933" s="423">
        <v>611600</v>
      </c>
      <c r="B4933" s="421" t="s">
        <v>972</v>
      </c>
    </row>
    <row r="4934" spans="1:2" ht="16.5" thickBot="1">
      <c r="A4934" s="423">
        <v>611610</v>
      </c>
      <c r="B4934" s="422" t="s">
        <v>972</v>
      </c>
    </row>
    <row r="4935" spans="1:2" ht="16.5" thickBot="1">
      <c r="A4935" s="423">
        <v>611611</v>
      </c>
      <c r="B4935" s="424" t="s">
        <v>972</v>
      </c>
    </row>
    <row r="4936" spans="1:2" ht="16.5" thickBot="1">
      <c r="A4936" s="423">
        <v>611700</v>
      </c>
      <c r="B4936" s="421" t="s">
        <v>973</v>
      </c>
    </row>
    <row r="4937" spans="1:2" ht="16.5" thickBot="1">
      <c r="A4937" s="423">
        <v>611710</v>
      </c>
      <c r="B4937" s="422" t="s">
        <v>973</v>
      </c>
    </row>
    <row r="4938" spans="1:2" ht="16.5" thickBot="1">
      <c r="A4938" s="423">
        <v>611711</v>
      </c>
      <c r="B4938" s="424" t="s">
        <v>973</v>
      </c>
    </row>
    <row r="4939" spans="1:2" ht="16.5" thickBot="1">
      <c r="A4939" s="423">
        <v>611800</v>
      </c>
      <c r="B4939" s="421" t="s">
        <v>974</v>
      </c>
    </row>
    <row r="4940" spans="1:2" ht="16.5" thickBot="1">
      <c r="A4940" s="423">
        <v>611810</v>
      </c>
      <c r="B4940" s="422" t="s">
        <v>974</v>
      </c>
    </row>
    <row r="4941" spans="1:2" ht="16.5" thickBot="1">
      <c r="A4941" s="423">
        <v>611811</v>
      </c>
      <c r="B4941" s="424" t="s">
        <v>974</v>
      </c>
    </row>
    <row r="4942" spans="1:2" ht="16.5" thickBot="1">
      <c r="A4942" s="423">
        <v>611900</v>
      </c>
      <c r="B4942" s="421" t="s">
        <v>975</v>
      </c>
    </row>
    <row r="4943" spans="1:2" ht="32.25" thickBot="1">
      <c r="A4943" s="423">
        <v>611910</v>
      </c>
      <c r="B4943" s="422" t="s">
        <v>230</v>
      </c>
    </row>
    <row r="4944" spans="1:2" ht="32.25" thickBot="1">
      <c r="A4944" s="423">
        <v>611911</v>
      </c>
      <c r="B4944" s="424" t="s">
        <v>230</v>
      </c>
    </row>
    <row r="4945" spans="1:2" ht="32.25" thickBot="1">
      <c r="A4945" s="423">
        <v>611920</v>
      </c>
      <c r="B4945" s="422" t="s">
        <v>231</v>
      </c>
    </row>
    <row r="4946" spans="1:2" ht="32.25" thickBot="1">
      <c r="A4946" s="423">
        <v>611921</v>
      </c>
      <c r="B4946" s="424" t="s">
        <v>231</v>
      </c>
    </row>
    <row r="4947" spans="1:2" ht="16.5" thickBot="1">
      <c r="A4947" s="423">
        <v>612000</v>
      </c>
      <c r="B4947" s="421" t="s">
        <v>3715</v>
      </c>
    </row>
    <row r="4948" spans="1:2" ht="32.25" thickBot="1">
      <c r="A4948" s="423">
        <v>612100</v>
      </c>
      <c r="B4948" s="421" t="s">
        <v>977</v>
      </c>
    </row>
    <row r="4949" spans="1:2" ht="32.25" thickBot="1">
      <c r="A4949" s="423">
        <v>612110</v>
      </c>
      <c r="B4949" s="422" t="s">
        <v>232</v>
      </c>
    </row>
    <row r="4950" spans="1:2" ht="32.25" thickBot="1">
      <c r="A4950" s="423">
        <v>612111</v>
      </c>
      <c r="B4950" s="424" t="s">
        <v>232</v>
      </c>
    </row>
    <row r="4951" spans="1:2" ht="32.25" thickBot="1">
      <c r="A4951" s="423">
        <v>612120</v>
      </c>
      <c r="B4951" s="422" t="s">
        <v>3716</v>
      </c>
    </row>
    <row r="4952" spans="1:2" ht="32.25" thickBot="1">
      <c r="A4952" s="423">
        <v>612121</v>
      </c>
      <c r="B4952" s="424" t="s">
        <v>233</v>
      </c>
    </row>
    <row r="4953" spans="1:2" ht="32.25" thickBot="1">
      <c r="A4953" s="423">
        <v>612122</v>
      </c>
      <c r="B4953" s="424" t="s">
        <v>234</v>
      </c>
    </row>
    <row r="4954" spans="1:2" ht="16.5" thickBot="1">
      <c r="A4954" s="423">
        <v>612200</v>
      </c>
      <c r="B4954" s="421" t="s">
        <v>978</v>
      </c>
    </row>
    <row r="4955" spans="1:2" ht="16.5" thickBot="1">
      <c r="A4955" s="423">
        <v>612210</v>
      </c>
      <c r="B4955" s="422" t="s">
        <v>235</v>
      </c>
    </row>
    <row r="4956" spans="1:2" ht="16.5" thickBot="1">
      <c r="A4956" s="423">
        <v>612211</v>
      </c>
      <c r="B4956" s="424" t="s">
        <v>235</v>
      </c>
    </row>
    <row r="4957" spans="1:2" ht="16.5" thickBot="1">
      <c r="A4957" s="423">
        <v>612220</v>
      </c>
      <c r="B4957" s="422" t="s">
        <v>3717</v>
      </c>
    </row>
    <row r="4958" spans="1:2" ht="16.5" thickBot="1">
      <c r="A4958" s="423">
        <v>612221</v>
      </c>
      <c r="B4958" s="424" t="s">
        <v>3717</v>
      </c>
    </row>
    <row r="4959" spans="1:2" ht="16.5" thickBot="1">
      <c r="A4959" s="423">
        <v>612290</v>
      </c>
      <c r="B4959" s="422" t="s">
        <v>236</v>
      </c>
    </row>
    <row r="4960" spans="1:2" ht="16.5" thickBot="1">
      <c r="A4960" s="423">
        <v>612291</v>
      </c>
      <c r="B4960" s="424" t="s">
        <v>236</v>
      </c>
    </row>
    <row r="4961" spans="1:2" ht="16.5" thickBot="1">
      <c r="A4961" s="423">
        <v>612300</v>
      </c>
      <c r="B4961" s="421" t="s">
        <v>979</v>
      </c>
    </row>
    <row r="4962" spans="1:2" ht="16.5" thickBot="1">
      <c r="A4962" s="423">
        <v>612310</v>
      </c>
      <c r="B4962" s="422" t="s">
        <v>237</v>
      </c>
    </row>
    <row r="4963" spans="1:2" ht="16.5" thickBot="1">
      <c r="A4963" s="423">
        <v>612311</v>
      </c>
      <c r="B4963" s="424" t="s">
        <v>237</v>
      </c>
    </row>
    <row r="4964" spans="1:2" ht="16.5" thickBot="1">
      <c r="A4964" s="423">
        <v>612320</v>
      </c>
      <c r="B4964" s="422" t="s">
        <v>238</v>
      </c>
    </row>
    <row r="4965" spans="1:2" ht="16.5" thickBot="1">
      <c r="A4965" s="423">
        <v>612321</v>
      </c>
      <c r="B4965" s="424" t="s">
        <v>238</v>
      </c>
    </row>
    <row r="4966" spans="1:2" ht="16.5" thickBot="1">
      <c r="A4966" s="423">
        <v>612330</v>
      </c>
      <c r="B4966" s="422" t="s">
        <v>239</v>
      </c>
    </row>
    <row r="4967" spans="1:2" ht="16.5" thickBot="1">
      <c r="A4967" s="423">
        <v>612331</v>
      </c>
      <c r="B4967" s="424" t="s">
        <v>239</v>
      </c>
    </row>
    <row r="4968" spans="1:2" ht="16.5" thickBot="1">
      <c r="A4968" s="423">
        <v>612340</v>
      </c>
      <c r="B4968" s="422" t="s">
        <v>240</v>
      </c>
    </row>
    <row r="4969" spans="1:2" ht="16.5" thickBot="1">
      <c r="A4969" s="423">
        <v>612341</v>
      </c>
      <c r="B4969" s="424" t="s">
        <v>240</v>
      </c>
    </row>
    <row r="4970" spans="1:2" ht="16.5" thickBot="1">
      <c r="A4970" s="423">
        <v>612350</v>
      </c>
      <c r="B4970" s="422" t="s">
        <v>241</v>
      </c>
    </row>
    <row r="4971" spans="1:2" ht="16.5" thickBot="1">
      <c r="A4971" s="423">
        <v>612351</v>
      </c>
      <c r="B4971" s="424" t="s">
        <v>241</v>
      </c>
    </row>
    <row r="4972" spans="1:2" ht="16.5" thickBot="1">
      <c r="A4972" s="423">
        <v>612390</v>
      </c>
      <c r="B4972" s="422" t="s">
        <v>242</v>
      </c>
    </row>
    <row r="4973" spans="1:2" ht="16.5" thickBot="1">
      <c r="A4973" s="423">
        <v>612391</v>
      </c>
      <c r="B4973" s="424" t="s">
        <v>242</v>
      </c>
    </row>
    <row r="4974" spans="1:2" ht="16.5" thickBot="1">
      <c r="A4974" s="423">
        <v>612400</v>
      </c>
      <c r="B4974" s="421" t="s">
        <v>243</v>
      </c>
    </row>
    <row r="4975" spans="1:2" ht="16.5" thickBot="1">
      <c r="A4975" s="423">
        <v>612410</v>
      </c>
      <c r="B4975" s="422" t="s">
        <v>244</v>
      </c>
    </row>
    <row r="4976" spans="1:2" ht="16.5" thickBot="1">
      <c r="A4976" s="423">
        <v>612411</v>
      </c>
      <c r="B4976" s="424" t="s">
        <v>244</v>
      </c>
    </row>
    <row r="4977" spans="1:2" ht="16.5" thickBot="1">
      <c r="A4977" s="423">
        <v>612490</v>
      </c>
      <c r="B4977" s="422" t="s">
        <v>245</v>
      </c>
    </row>
    <row r="4978" spans="1:2" ht="16.5" thickBot="1">
      <c r="A4978" s="423">
        <v>612491</v>
      </c>
      <c r="B4978" s="424" t="s">
        <v>245</v>
      </c>
    </row>
    <row r="4979" spans="1:2" ht="16.5" thickBot="1">
      <c r="A4979" s="423">
        <v>612500</v>
      </c>
      <c r="B4979" s="421" t="s">
        <v>246</v>
      </c>
    </row>
    <row r="4980" spans="1:2" ht="16.5" thickBot="1">
      <c r="A4980" s="423">
        <v>612510</v>
      </c>
      <c r="B4980" s="422" t="s">
        <v>246</v>
      </c>
    </row>
    <row r="4981" spans="1:2" ht="16.5" thickBot="1">
      <c r="A4981" s="423">
        <v>612511</v>
      </c>
      <c r="B4981" s="424" t="s">
        <v>246</v>
      </c>
    </row>
    <row r="4982" spans="1:2" ht="16.5" thickBot="1">
      <c r="A4982" s="423">
        <v>612600</v>
      </c>
      <c r="B4982" s="421" t="s">
        <v>4</v>
      </c>
    </row>
    <row r="4983" spans="1:2" ht="16.5" thickBot="1">
      <c r="A4983" s="423">
        <v>612610</v>
      </c>
      <c r="B4983" s="422" t="s">
        <v>4</v>
      </c>
    </row>
    <row r="4984" spans="1:2" ht="16.5" thickBot="1">
      <c r="A4984" s="423">
        <v>612611</v>
      </c>
      <c r="B4984" s="424" t="s">
        <v>4</v>
      </c>
    </row>
    <row r="4985" spans="1:2" ht="16.5" thickBot="1">
      <c r="A4985" s="423">
        <v>612900</v>
      </c>
      <c r="B4985" s="421" t="s">
        <v>5</v>
      </c>
    </row>
    <row r="4986" spans="1:2" ht="16.5" thickBot="1">
      <c r="A4986" s="423">
        <v>612910</v>
      </c>
      <c r="B4986" s="422" t="s">
        <v>247</v>
      </c>
    </row>
    <row r="4987" spans="1:2" ht="16.5" thickBot="1">
      <c r="A4987" s="423">
        <v>612911</v>
      </c>
      <c r="B4987" s="424" t="s">
        <v>247</v>
      </c>
    </row>
    <row r="4988" spans="1:2" ht="16.5" thickBot="1">
      <c r="A4988" s="423">
        <v>613000</v>
      </c>
      <c r="B4988" s="421" t="s">
        <v>3718</v>
      </c>
    </row>
    <row r="4989" spans="1:2" ht="16.5" thickBot="1">
      <c r="A4989" s="423">
        <v>613100</v>
      </c>
      <c r="B4989" s="421" t="s">
        <v>6</v>
      </c>
    </row>
    <row r="4990" spans="1:2" ht="16.5" thickBot="1">
      <c r="A4990" s="423">
        <v>613110</v>
      </c>
      <c r="B4990" s="422" t="s">
        <v>6</v>
      </c>
    </row>
    <row r="4991" spans="1:2" ht="16.5" thickBot="1">
      <c r="A4991" s="423">
        <v>613111</v>
      </c>
      <c r="B4991" s="424" t="s">
        <v>6</v>
      </c>
    </row>
    <row r="4992" spans="1:2" ht="16.5" thickBot="1">
      <c r="A4992" s="423">
        <v>614000</v>
      </c>
      <c r="B4992" s="421" t="s">
        <v>3719</v>
      </c>
    </row>
    <row r="4993" spans="1:2" ht="16.5" thickBot="1">
      <c r="A4993" s="423">
        <v>614100</v>
      </c>
      <c r="B4993" s="421" t="s">
        <v>7</v>
      </c>
    </row>
    <row r="4994" spans="1:2" ht="16.5" thickBot="1">
      <c r="A4994" s="423">
        <v>614110</v>
      </c>
      <c r="B4994" s="422" t="s">
        <v>7</v>
      </c>
    </row>
    <row r="4995" spans="1:2" ht="16.5" thickBot="1">
      <c r="A4995" s="423">
        <v>614111</v>
      </c>
      <c r="B4995" s="424" t="s">
        <v>248</v>
      </c>
    </row>
    <row r="4996" spans="1:2" ht="32.25" thickBot="1">
      <c r="A4996" s="423">
        <v>615000</v>
      </c>
      <c r="B4996" s="421" t="s">
        <v>3720</v>
      </c>
    </row>
    <row r="4997" spans="1:2" ht="16.5" thickBot="1">
      <c r="A4997" s="423">
        <v>615100</v>
      </c>
      <c r="B4997" s="421" t="s">
        <v>8</v>
      </c>
    </row>
    <row r="4998" spans="1:2" ht="16.5" thickBot="1">
      <c r="A4998" s="423">
        <v>615110</v>
      </c>
      <c r="B4998" s="422" t="s">
        <v>8</v>
      </c>
    </row>
    <row r="4999" spans="1:2" ht="16.5" thickBot="1">
      <c r="A4999" s="423">
        <v>615111</v>
      </c>
      <c r="B4999" s="424" t="s">
        <v>8</v>
      </c>
    </row>
    <row r="5000" spans="1:2" ht="16.5" thickBot="1">
      <c r="A5000" s="423">
        <v>620000</v>
      </c>
      <c r="B5000" s="421" t="s">
        <v>3721</v>
      </c>
    </row>
    <row r="5001" spans="1:2" ht="16.5" thickBot="1">
      <c r="A5001" s="423">
        <v>621000</v>
      </c>
      <c r="B5001" s="421" t="s">
        <v>3722</v>
      </c>
    </row>
    <row r="5002" spans="1:2" ht="16.5" thickBot="1">
      <c r="A5002" s="423">
        <v>621100</v>
      </c>
      <c r="B5002" s="421" t="s">
        <v>10</v>
      </c>
    </row>
    <row r="5003" spans="1:2" ht="16.5" thickBot="1">
      <c r="A5003" s="423">
        <v>621110</v>
      </c>
      <c r="B5003" s="422" t="s">
        <v>249</v>
      </c>
    </row>
    <row r="5004" spans="1:2" ht="16.5" thickBot="1">
      <c r="A5004" s="423">
        <v>621111</v>
      </c>
      <c r="B5004" s="424" t="s">
        <v>249</v>
      </c>
    </row>
    <row r="5005" spans="1:2" ht="16.5" thickBot="1">
      <c r="A5005" s="423">
        <v>621120</v>
      </c>
      <c r="B5005" s="422" t="s">
        <v>250</v>
      </c>
    </row>
    <row r="5006" spans="1:2" ht="16.5" thickBot="1">
      <c r="A5006" s="423">
        <v>621121</v>
      </c>
      <c r="B5006" s="424" t="s">
        <v>250</v>
      </c>
    </row>
    <row r="5007" spans="1:2" ht="16.5" thickBot="1">
      <c r="A5007" s="423">
        <v>621200</v>
      </c>
      <c r="B5007" s="421" t="s">
        <v>11</v>
      </c>
    </row>
    <row r="5008" spans="1:2" ht="16.5" thickBot="1">
      <c r="A5008" s="423">
        <v>621210</v>
      </c>
      <c r="B5008" s="422" t="s">
        <v>251</v>
      </c>
    </row>
    <row r="5009" spans="1:2" ht="16.5" thickBot="1">
      <c r="A5009" s="423">
        <v>621211</v>
      </c>
      <c r="B5009" s="424" t="s">
        <v>251</v>
      </c>
    </row>
    <row r="5010" spans="1:2" ht="16.5" thickBot="1">
      <c r="A5010" s="423">
        <v>621220</v>
      </c>
      <c r="B5010" s="422" t="s">
        <v>252</v>
      </c>
    </row>
    <row r="5011" spans="1:2" ht="16.5" thickBot="1">
      <c r="A5011" s="423">
        <v>621221</v>
      </c>
      <c r="B5011" s="424" t="s">
        <v>252</v>
      </c>
    </row>
    <row r="5012" spans="1:2" ht="16.5" thickBot="1">
      <c r="A5012" s="423">
        <v>621230</v>
      </c>
      <c r="B5012" s="422" t="s">
        <v>253</v>
      </c>
    </row>
    <row r="5013" spans="1:2" ht="16.5" thickBot="1">
      <c r="A5013" s="423">
        <v>621231</v>
      </c>
      <c r="B5013" s="424" t="s">
        <v>253</v>
      </c>
    </row>
    <row r="5014" spans="1:2" ht="16.5" thickBot="1">
      <c r="A5014" s="423">
        <v>621240</v>
      </c>
      <c r="B5014" s="422" t="s">
        <v>254</v>
      </c>
    </row>
    <row r="5015" spans="1:2" ht="16.5" thickBot="1">
      <c r="A5015" s="423">
        <v>621241</v>
      </c>
      <c r="B5015" s="424" t="s">
        <v>254</v>
      </c>
    </row>
    <row r="5016" spans="1:2" ht="16.5" thickBot="1">
      <c r="A5016" s="423">
        <v>621250</v>
      </c>
      <c r="B5016" s="422" t="s">
        <v>2942</v>
      </c>
    </row>
    <row r="5017" spans="1:2" ht="16.5" thickBot="1">
      <c r="A5017" s="423">
        <v>621251</v>
      </c>
      <c r="B5017" s="424" t="s">
        <v>255</v>
      </c>
    </row>
    <row r="5018" spans="1:2" ht="16.5" thickBot="1">
      <c r="A5018" s="423">
        <v>621252</v>
      </c>
      <c r="B5018" s="424" t="s">
        <v>256</v>
      </c>
    </row>
    <row r="5019" spans="1:2" ht="16.5" thickBot="1">
      <c r="A5019" s="423">
        <v>621255</v>
      </c>
      <c r="B5019" s="424" t="s">
        <v>257</v>
      </c>
    </row>
    <row r="5020" spans="1:2" ht="16.5" thickBot="1">
      <c r="A5020" s="423">
        <v>621256</v>
      </c>
      <c r="B5020" s="424" t="s">
        <v>258</v>
      </c>
    </row>
    <row r="5021" spans="1:2" ht="16.5" thickBot="1">
      <c r="A5021" s="423">
        <v>621300</v>
      </c>
      <c r="B5021" s="421" t="s">
        <v>12</v>
      </c>
    </row>
    <row r="5022" spans="1:2" ht="16.5" thickBot="1">
      <c r="A5022" s="423">
        <v>621310</v>
      </c>
      <c r="B5022" s="422" t="s">
        <v>259</v>
      </c>
    </row>
    <row r="5023" spans="1:2" ht="16.5" thickBot="1">
      <c r="A5023" s="423">
        <v>621311</v>
      </c>
      <c r="B5023" s="424" t="s">
        <v>259</v>
      </c>
    </row>
    <row r="5024" spans="1:2" ht="16.5" thickBot="1">
      <c r="A5024" s="423">
        <v>621390</v>
      </c>
      <c r="B5024" s="422" t="s">
        <v>260</v>
      </c>
    </row>
    <row r="5025" spans="1:2" ht="16.5" thickBot="1">
      <c r="A5025" s="423">
        <v>621391</v>
      </c>
      <c r="B5025" s="424" t="s">
        <v>260</v>
      </c>
    </row>
    <row r="5026" spans="1:2" ht="16.5" thickBot="1">
      <c r="A5026" s="423">
        <v>621400</v>
      </c>
      <c r="B5026" s="421" t="s">
        <v>13</v>
      </c>
    </row>
    <row r="5027" spans="1:2" ht="16.5" thickBot="1">
      <c r="A5027" s="423">
        <v>621410</v>
      </c>
      <c r="B5027" s="422" t="s">
        <v>13</v>
      </c>
    </row>
    <row r="5028" spans="1:2" ht="16.5" thickBot="1">
      <c r="A5028" s="423">
        <v>621411</v>
      </c>
      <c r="B5028" s="424" t="s">
        <v>13</v>
      </c>
    </row>
    <row r="5029" spans="1:2" ht="16.5" thickBot="1">
      <c r="A5029" s="423">
        <v>621500</v>
      </c>
      <c r="B5029" s="421" t="s">
        <v>261</v>
      </c>
    </row>
    <row r="5030" spans="1:2" ht="16.5" thickBot="1">
      <c r="A5030" s="423">
        <v>621510</v>
      </c>
      <c r="B5030" s="422" t="s">
        <v>261</v>
      </c>
    </row>
    <row r="5031" spans="1:2" ht="16.5" thickBot="1">
      <c r="A5031" s="423">
        <v>621511</v>
      </c>
      <c r="B5031" s="424" t="s">
        <v>261</v>
      </c>
    </row>
    <row r="5032" spans="1:2" ht="16.5" thickBot="1">
      <c r="A5032" s="423">
        <v>621600</v>
      </c>
      <c r="B5032" s="421" t="s">
        <v>15</v>
      </c>
    </row>
    <row r="5033" spans="1:2" ht="16.5" thickBot="1">
      <c r="A5033" s="423">
        <v>621610</v>
      </c>
      <c r="B5033" s="422" t="s">
        <v>15</v>
      </c>
    </row>
    <row r="5034" spans="1:2" ht="16.5" thickBot="1">
      <c r="A5034" s="423">
        <v>621611</v>
      </c>
      <c r="B5034" s="424" t="s">
        <v>262</v>
      </c>
    </row>
    <row r="5035" spans="1:2" ht="16.5" thickBot="1">
      <c r="A5035" s="423">
        <v>621612</v>
      </c>
      <c r="B5035" s="424" t="s">
        <v>263</v>
      </c>
    </row>
    <row r="5036" spans="1:2" ht="16.5" thickBot="1">
      <c r="A5036" s="423">
        <v>621613</v>
      </c>
      <c r="B5036" s="424" t="s">
        <v>264</v>
      </c>
    </row>
    <row r="5037" spans="1:2" ht="16.5" thickBot="1">
      <c r="A5037" s="423">
        <v>621700</v>
      </c>
      <c r="B5037" s="421" t="s">
        <v>265</v>
      </c>
    </row>
    <row r="5038" spans="1:2" ht="16.5" thickBot="1">
      <c r="A5038" s="423">
        <v>621710</v>
      </c>
      <c r="B5038" s="422" t="s">
        <v>265</v>
      </c>
    </row>
    <row r="5039" spans="1:2" ht="16.5" thickBot="1">
      <c r="A5039" s="423">
        <v>621711</v>
      </c>
      <c r="B5039" s="424" t="s">
        <v>266</v>
      </c>
    </row>
    <row r="5040" spans="1:2" ht="16.5" thickBot="1">
      <c r="A5040" s="423">
        <v>621712</v>
      </c>
      <c r="B5040" s="424" t="s">
        <v>267</v>
      </c>
    </row>
    <row r="5041" spans="1:2" ht="16.5" thickBot="1">
      <c r="A5041" s="423">
        <v>621800</v>
      </c>
      <c r="B5041" s="421" t="s">
        <v>17</v>
      </c>
    </row>
    <row r="5042" spans="1:2" ht="16.5" thickBot="1">
      <c r="A5042" s="423">
        <v>621810</v>
      </c>
      <c r="B5042" s="422" t="s">
        <v>17</v>
      </c>
    </row>
    <row r="5043" spans="1:2" ht="16.5" thickBot="1">
      <c r="A5043" s="423">
        <v>621811</v>
      </c>
      <c r="B5043" s="424" t="s">
        <v>17</v>
      </c>
    </row>
    <row r="5044" spans="1:2" ht="16.5" thickBot="1">
      <c r="A5044" s="423">
        <v>621900</v>
      </c>
      <c r="B5044" s="421" t="s">
        <v>18</v>
      </c>
    </row>
    <row r="5045" spans="1:2" ht="32.25" thickBot="1">
      <c r="A5045" s="423">
        <v>621910</v>
      </c>
      <c r="B5045" s="422" t="s">
        <v>268</v>
      </c>
    </row>
    <row r="5046" spans="1:2" ht="32.25" thickBot="1">
      <c r="A5046" s="423">
        <v>621911</v>
      </c>
      <c r="B5046" s="424" t="s">
        <v>268</v>
      </c>
    </row>
    <row r="5047" spans="1:2" ht="16.5" thickBot="1">
      <c r="A5047" s="423">
        <v>621920</v>
      </c>
      <c r="B5047" s="422" t="s">
        <v>269</v>
      </c>
    </row>
    <row r="5048" spans="1:2" ht="16.5" thickBot="1">
      <c r="A5048" s="423">
        <v>621921</v>
      </c>
      <c r="B5048" s="424" t="s">
        <v>270</v>
      </c>
    </row>
    <row r="5049" spans="1:2" ht="32.25" thickBot="1">
      <c r="A5049" s="423">
        <v>621922</v>
      </c>
      <c r="B5049" s="424" t="s">
        <v>271</v>
      </c>
    </row>
    <row r="5050" spans="1:2" ht="16.5" thickBot="1">
      <c r="A5050" s="423">
        <v>621930</v>
      </c>
      <c r="B5050" s="422" t="s">
        <v>272</v>
      </c>
    </row>
    <row r="5051" spans="1:2" ht="16.5" thickBot="1">
      <c r="A5051" s="423">
        <v>621931</v>
      </c>
      <c r="B5051" s="424" t="s">
        <v>272</v>
      </c>
    </row>
    <row r="5052" spans="1:2" ht="16.5" thickBot="1">
      <c r="A5052" s="423">
        <v>621940</v>
      </c>
      <c r="B5052" s="422" t="s">
        <v>273</v>
      </c>
    </row>
    <row r="5053" spans="1:2" ht="16.5" thickBot="1">
      <c r="A5053" s="423">
        <v>621941</v>
      </c>
      <c r="B5053" s="424" t="s">
        <v>273</v>
      </c>
    </row>
    <row r="5054" spans="1:2" ht="16.5" thickBot="1">
      <c r="A5054" s="423">
        <v>622000</v>
      </c>
      <c r="B5054" s="421" t="s">
        <v>3723</v>
      </c>
    </row>
    <row r="5055" spans="1:2" ht="16.5" thickBot="1">
      <c r="A5055" s="423">
        <v>622100</v>
      </c>
      <c r="B5055" s="421" t="s">
        <v>20</v>
      </c>
    </row>
    <row r="5056" spans="1:2" ht="16.5" thickBot="1">
      <c r="A5056" s="423">
        <v>622110</v>
      </c>
      <c r="B5056" s="422" t="s">
        <v>274</v>
      </c>
    </row>
    <row r="5057" spans="1:2" ht="16.5" thickBot="1">
      <c r="A5057" s="423">
        <v>622111</v>
      </c>
      <c r="B5057" s="424" t="s">
        <v>274</v>
      </c>
    </row>
    <row r="5058" spans="1:2" ht="16.5" thickBot="1">
      <c r="A5058" s="423">
        <v>622120</v>
      </c>
      <c r="B5058" s="422" t="s">
        <v>275</v>
      </c>
    </row>
    <row r="5059" spans="1:2" ht="16.5" thickBot="1">
      <c r="A5059" s="423">
        <v>622121</v>
      </c>
      <c r="B5059" s="424" t="s">
        <v>275</v>
      </c>
    </row>
    <row r="5060" spans="1:2" ht="16.5" thickBot="1">
      <c r="A5060" s="423">
        <v>622200</v>
      </c>
      <c r="B5060" s="421" t="s">
        <v>21</v>
      </c>
    </row>
    <row r="5061" spans="1:2" ht="16.5" thickBot="1">
      <c r="A5061" s="423">
        <v>622210</v>
      </c>
      <c r="B5061" s="422" t="s">
        <v>21</v>
      </c>
    </row>
    <row r="5062" spans="1:2" ht="16.5" thickBot="1">
      <c r="A5062" s="423">
        <v>622211</v>
      </c>
      <c r="B5062" s="424" t="s">
        <v>21</v>
      </c>
    </row>
    <row r="5063" spans="1:2" ht="16.5" thickBot="1">
      <c r="A5063" s="423">
        <v>622300</v>
      </c>
      <c r="B5063" s="421" t="s">
        <v>22</v>
      </c>
    </row>
    <row r="5064" spans="1:2" ht="16.5" thickBot="1">
      <c r="A5064" s="423">
        <v>622310</v>
      </c>
      <c r="B5064" s="422" t="s">
        <v>22</v>
      </c>
    </row>
    <row r="5065" spans="1:2" ht="16.5" thickBot="1">
      <c r="A5065" s="423">
        <v>622311</v>
      </c>
      <c r="B5065" s="424" t="s">
        <v>22</v>
      </c>
    </row>
    <row r="5066" spans="1:2" ht="16.5" thickBot="1">
      <c r="A5066" s="423">
        <v>622312</v>
      </c>
      <c r="B5066" s="424" t="s">
        <v>276</v>
      </c>
    </row>
    <row r="5067" spans="1:2" ht="16.5" thickBot="1">
      <c r="A5067" s="423">
        <v>622400</v>
      </c>
      <c r="B5067" s="421" t="s">
        <v>23</v>
      </c>
    </row>
    <row r="5068" spans="1:2" ht="16.5" thickBot="1">
      <c r="A5068" s="423">
        <v>622410</v>
      </c>
      <c r="B5068" s="422" t="s">
        <v>23</v>
      </c>
    </row>
    <row r="5069" spans="1:2" ht="16.5" thickBot="1">
      <c r="A5069" s="423">
        <v>622411</v>
      </c>
      <c r="B5069" s="424" t="s">
        <v>23</v>
      </c>
    </row>
    <row r="5070" spans="1:2" ht="16.5" thickBot="1">
      <c r="A5070" s="423">
        <v>622500</v>
      </c>
      <c r="B5070" s="421" t="s">
        <v>24</v>
      </c>
    </row>
    <row r="5071" spans="1:2" ht="16.5" thickBot="1">
      <c r="A5071" s="423">
        <v>622510</v>
      </c>
      <c r="B5071" s="422" t="s">
        <v>24</v>
      </c>
    </row>
    <row r="5072" spans="1:2" ht="16.5" thickBot="1">
      <c r="A5072" s="423">
        <v>622511</v>
      </c>
      <c r="B5072" s="424" t="s">
        <v>24</v>
      </c>
    </row>
    <row r="5073" spans="1:2" ht="16.5" thickBot="1">
      <c r="A5073" s="423">
        <v>622600</v>
      </c>
      <c r="B5073" s="421" t="s">
        <v>25</v>
      </c>
    </row>
    <row r="5074" spans="1:2" ht="16.5" thickBot="1">
      <c r="A5074" s="423">
        <v>622610</v>
      </c>
      <c r="B5074" s="422" t="s">
        <v>25</v>
      </c>
    </row>
    <row r="5075" spans="1:2" ht="16.5" thickBot="1">
      <c r="A5075" s="423">
        <v>622611</v>
      </c>
      <c r="B5075" s="424" t="s">
        <v>277</v>
      </c>
    </row>
    <row r="5076" spans="1:2" ht="16.5" thickBot="1">
      <c r="A5076" s="423">
        <v>622612</v>
      </c>
      <c r="B5076" s="424" t="s">
        <v>278</v>
      </c>
    </row>
    <row r="5077" spans="1:2" ht="16.5" thickBot="1">
      <c r="A5077" s="423">
        <v>622700</v>
      </c>
      <c r="B5077" s="421" t="s">
        <v>26</v>
      </c>
    </row>
    <row r="5078" spans="1:2" ht="16.5" thickBot="1">
      <c r="A5078" s="423">
        <v>622710</v>
      </c>
      <c r="B5078" s="422" t="s">
        <v>279</v>
      </c>
    </row>
    <row r="5079" spans="1:2" ht="16.5" thickBot="1">
      <c r="A5079" s="423">
        <v>622711</v>
      </c>
      <c r="B5079" s="424" t="s">
        <v>279</v>
      </c>
    </row>
    <row r="5080" spans="1:2" ht="32.25" thickBot="1">
      <c r="A5080" s="423">
        <v>622720</v>
      </c>
      <c r="B5080" s="422" t="s">
        <v>280</v>
      </c>
    </row>
    <row r="5081" spans="1:2" ht="32.25" thickBot="1">
      <c r="A5081" s="423">
        <v>622721</v>
      </c>
      <c r="B5081" s="424" t="s">
        <v>280</v>
      </c>
    </row>
    <row r="5082" spans="1:2" ht="16.5" thickBot="1">
      <c r="A5082" s="423">
        <v>622800</v>
      </c>
      <c r="B5082" s="421" t="s">
        <v>27</v>
      </c>
    </row>
    <row r="5083" spans="1:2" ht="16.5" thickBot="1">
      <c r="A5083" s="423">
        <v>622810</v>
      </c>
      <c r="B5083" s="422" t="s">
        <v>27</v>
      </c>
    </row>
    <row r="5084" spans="1:2" ht="16.5" thickBot="1">
      <c r="A5084" s="423">
        <v>622811</v>
      </c>
      <c r="B5084" s="424" t="s">
        <v>27</v>
      </c>
    </row>
    <row r="5085" spans="1:2" ht="48" thickBot="1">
      <c r="A5085" s="423">
        <v>623000</v>
      </c>
      <c r="B5085" s="421" t="s">
        <v>3724</v>
      </c>
    </row>
    <row r="5086" spans="1:2" ht="32.25" thickBot="1">
      <c r="A5086" s="423">
        <v>623100</v>
      </c>
      <c r="B5086" s="421" t="s">
        <v>281</v>
      </c>
    </row>
    <row r="5087" spans="1:2" ht="32.25" thickBot="1">
      <c r="A5087" s="423">
        <v>623110</v>
      </c>
      <c r="B5087" s="422" t="s">
        <v>281</v>
      </c>
    </row>
    <row r="5088" spans="1:2" ht="32.25" thickBot="1">
      <c r="A5088" s="423">
        <v>623111</v>
      </c>
      <c r="B5088" s="424" t="s">
        <v>281</v>
      </c>
    </row>
    <row r="5089" spans="1:2" ht="32.25" thickBot="1">
      <c r="A5089" s="423">
        <v>690000</v>
      </c>
      <c r="B5089" s="421" t="s">
        <v>3725</v>
      </c>
    </row>
    <row r="5090" spans="1:2" ht="32.25" thickBot="1">
      <c r="A5090" s="423">
        <v>699000</v>
      </c>
      <c r="B5090" s="421" t="s">
        <v>3725</v>
      </c>
    </row>
    <row r="5091" spans="1:2" ht="32.25" thickBot="1">
      <c r="A5091" s="423">
        <v>699900</v>
      </c>
      <c r="B5091" s="421" t="s">
        <v>3726</v>
      </c>
    </row>
    <row r="5092" spans="1:2" ht="32.25" thickBot="1">
      <c r="A5092" s="423">
        <v>699990</v>
      </c>
      <c r="B5092" s="422" t="s">
        <v>3726</v>
      </c>
    </row>
    <row r="5093" spans="1:2" ht="32.25" thickBot="1">
      <c r="A5093" s="423">
        <v>699999</v>
      </c>
      <c r="B5093" s="424" t="s">
        <v>3726</v>
      </c>
    </row>
    <row r="5094" spans="1:2" ht="16.5" thickBot="1">
      <c r="A5094" s="423">
        <v>700000</v>
      </c>
      <c r="B5094" s="421" t="s">
        <v>3727</v>
      </c>
    </row>
    <row r="5095" spans="1:2" ht="16.5" thickBot="1">
      <c r="A5095" s="423">
        <v>710000</v>
      </c>
      <c r="B5095" s="421" t="s">
        <v>3728</v>
      </c>
    </row>
    <row r="5096" spans="1:2" ht="16.5" thickBot="1">
      <c r="A5096" s="423">
        <v>711000</v>
      </c>
      <c r="B5096" s="421" t="s">
        <v>3729</v>
      </c>
    </row>
    <row r="5097" spans="1:2" ht="16.5" thickBot="1">
      <c r="A5097" s="423">
        <v>711100</v>
      </c>
      <c r="B5097" s="421" t="s">
        <v>3730</v>
      </c>
    </row>
    <row r="5098" spans="1:2" ht="16.5" thickBot="1">
      <c r="A5098" s="423">
        <v>711110</v>
      </c>
      <c r="B5098" s="422" t="s">
        <v>3731</v>
      </c>
    </row>
    <row r="5099" spans="1:2" ht="16.5" thickBot="1">
      <c r="A5099" s="423">
        <v>711111</v>
      </c>
      <c r="B5099" s="424" t="s">
        <v>3731</v>
      </c>
    </row>
    <row r="5100" spans="1:2" ht="16.5" thickBot="1">
      <c r="A5100" s="423">
        <v>711120</v>
      </c>
      <c r="B5100" s="422" t="s">
        <v>3732</v>
      </c>
    </row>
    <row r="5101" spans="1:2" ht="32.25" thickBot="1">
      <c r="A5101" s="423">
        <v>711121</v>
      </c>
      <c r="B5101" s="424" t="s">
        <v>3733</v>
      </c>
    </row>
    <row r="5102" spans="1:2" ht="32.25" thickBot="1">
      <c r="A5102" s="423">
        <v>711122</v>
      </c>
      <c r="B5102" s="424" t="s">
        <v>3734</v>
      </c>
    </row>
    <row r="5103" spans="1:2" ht="32.25" thickBot="1">
      <c r="A5103" s="423">
        <v>711123</v>
      </c>
      <c r="B5103" s="424" t="s">
        <v>3735</v>
      </c>
    </row>
    <row r="5104" spans="1:2" ht="16.5" thickBot="1">
      <c r="A5104" s="423">
        <v>711130</v>
      </c>
      <c r="B5104" s="422" t="s">
        <v>3736</v>
      </c>
    </row>
    <row r="5105" spans="1:2" ht="32.25" thickBot="1">
      <c r="A5105" s="423">
        <v>711131</v>
      </c>
      <c r="B5105" s="424" t="s">
        <v>3737</v>
      </c>
    </row>
    <row r="5106" spans="1:2" ht="16.5" thickBot="1">
      <c r="A5106" s="423">
        <v>711140</v>
      </c>
      <c r="B5106" s="422" t="s">
        <v>3738</v>
      </c>
    </row>
    <row r="5107" spans="1:2" ht="16.5" thickBot="1">
      <c r="A5107" s="423">
        <v>711141</v>
      </c>
      <c r="B5107" s="424" t="s">
        <v>3739</v>
      </c>
    </row>
    <row r="5108" spans="1:2" ht="16.5" thickBot="1">
      <c r="A5108" s="423">
        <v>711142</v>
      </c>
      <c r="B5108" s="424" t="s">
        <v>3740</v>
      </c>
    </row>
    <row r="5109" spans="1:2" ht="16.5" thickBot="1">
      <c r="A5109" s="423">
        <v>711143</v>
      </c>
      <c r="B5109" s="424" t="s">
        <v>3741</v>
      </c>
    </row>
    <row r="5110" spans="1:2" ht="16.5" thickBot="1">
      <c r="A5110" s="423">
        <v>711144</v>
      </c>
      <c r="B5110" s="424" t="s">
        <v>3742</v>
      </c>
    </row>
    <row r="5111" spans="1:2" ht="32.25" thickBot="1">
      <c r="A5111" s="423">
        <v>711145</v>
      </c>
      <c r="B5111" s="424" t="s">
        <v>3743</v>
      </c>
    </row>
    <row r="5112" spans="1:2" ht="32.25" thickBot="1">
      <c r="A5112" s="423">
        <v>711146</v>
      </c>
      <c r="B5112" s="424" t="s">
        <v>3744</v>
      </c>
    </row>
    <row r="5113" spans="1:2" ht="16.5" thickBot="1">
      <c r="A5113" s="423">
        <v>711147</v>
      </c>
      <c r="B5113" s="424" t="s">
        <v>3745</v>
      </c>
    </row>
    <row r="5114" spans="1:2" ht="16.5" thickBot="1">
      <c r="A5114" s="423">
        <v>711148</v>
      </c>
      <c r="B5114" s="424" t="s">
        <v>3746</v>
      </c>
    </row>
    <row r="5115" spans="1:2" ht="32.25" thickBot="1">
      <c r="A5115" s="423">
        <v>711149</v>
      </c>
      <c r="B5115" s="424" t="s">
        <v>3747</v>
      </c>
    </row>
    <row r="5116" spans="1:2" ht="16.5" thickBot="1">
      <c r="A5116" s="423">
        <v>711150</v>
      </c>
      <c r="B5116" s="422" t="s">
        <v>3748</v>
      </c>
    </row>
    <row r="5117" spans="1:2" ht="16.5" thickBot="1">
      <c r="A5117" s="423">
        <v>711151</v>
      </c>
      <c r="B5117" s="424" t="s">
        <v>3748</v>
      </c>
    </row>
    <row r="5118" spans="1:2" ht="16.5" thickBot="1">
      <c r="A5118" s="423">
        <v>711160</v>
      </c>
      <c r="B5118" s="422" t="s">
        <v>3749</v>
      </c>
    </row>
    <row r="5119" spans="1:2" ht="16.5" thickBot="1">
      <c r="A5119" s="423">
        <v>711161</v>
      </c>
      <c r="B5119" s="424" t="s">
        <v>3749</v>
      </c>
    </row>
    <row r="5120" spans="1:2" ht="16.5" thickBot="1">
      <c r="A5120" s="423">
        <v>711170</v>
      </c>
      <c r="B5120" s="422" t="s">
        <v>3750</v>
      </c>
    </row>
    <row r="5121" spans="1:2" ht="16.5" thickBot="1">
      <c r="A5121" s="423">
        <v>711171</v>
      </c>
      <c r="B5121" s="424" t="s">
        <v>3750</v>
      </c>
    </row>
    <row r="5122" spans="1:2" ht="16.5" thickBot="1">
      <c r="A5122" s="423">
        <v>711180</v>
      </c>
      <c r="B5122" s="422" t="s">
        <v>3751</v>
      </c>
    </row>
    <row r="5123" spans="1:2" ht="32.25" thickBot="1">
      <c r="A5123" s="423">
        <v>711181</v>
      </c>
      <c r="B5123" s="424" t="s">
        <v>3752</v>
      </c>
    </row>
    <row r="5124" spans="1:2" ht="32.25" thickBot="1">
      <c r="A5124" s="423">
        <v>711182</v>
      </c>
      <c r="B5124" s="424" t="s">
        <v>3753</v>
      </c>
    </row>
    <row r="5125" spans="1:2" ht="16.5" thickBot="1">
      <c r="A5125" s="423">
        <v>711183</v>
      </c>
      <c r="B5125" s="424" t="s">
        <v>3754</v>
      </c>
    </row>
    <row r="5126" spans="1:2" ht="16.5" thickBot="1">
      <c r="A5126" s="423">
        <v>711184</v>
      </c>
      <c r="B5126" s="424" t="s">
        <v>3755</v>
      </c>
    </row>
    <row r="5127" spans="1:2" ht="16.5" thickBot="1">
      <c r="A5127" s="423">
        <v>711185</v>
      </c>
      <c r="B5127" s="424" t="s">
        <v>3756</v>
      </c>
    </row>
    <row r="5128" spans="1:2" ht="16.5" thickBot="1">
      <c r="A5128" s="423">
        <v>711190</v>
      </c>
      <c r="B5128" s="422" t="s">
        <v>3757</v>
      </c>
    </row>
    <row r="5129" spans="1:2" ht="16.5" thickBot="1">
      <c r="A5129" s="423">
        <v>711191</v>
      </c>
      <c r="B5129" s="424" t="s">
        <v>3758</v>
      </c>
    </row>
    <row r="5130" spans="1:2" ht="16.5" thickBot="1">
      <c r="A5130" s="423">
        <v>711192</v>
      </c>
      <c r="B5130" s="424" t="s">
        <v>3759</v>
      </c>
    </row>
    <row r="5131" spans="1:2" ht="16.5" thickBot="1">
      <c r="A5131" s="423">
        <v>711193</v>
      </c>
      <c r="B5131" s="424" t="s">
        <v>3760</v>
      </c>
    </row>
    <row r="5132" spans="1:2" ht="32.25" thickBot="1">
      <c r="A5132" s="423">
        <v>711194</v>
      </c>
      <c r="B5132" s="424" t="s">
        <v>3761</v>
      </c>
    </row>
    <row r="5133" spans="1:2" ht="32.25" thickBot="1">
      <c r="A5133" s="423">
        <v>711195</v>
      </c>
      <c r="B5133" s="424" t="s">
        <v>3762</v>
      </c>
    </row>
    <row r="5134" spans="1:2" ht="16.5" thickBot="1">
      <c r="A5134" s="423">
        <v>711200</v>
      </c>
      <c r="B5134" s="421" t="s">
        <v>3763</v>
      </c>
    </row>
    <row r="5135" spans="1:2" ht="16.5" thickBot="1">
      <c r="A5135" s="423">
        <v>711210</v>
      </c>
      <c r="B5135" s="422" t="s">
        <v>3764</v>
      </c>
    </row>
    <row r="5136" spans="1:2" ht="16.5" thickBot="1">
      <c r="A5136" s="423">
        <v>711211</v>
      </c>
      <c r="B5136" s="424" t="s">
        <v>3764</v>
      </c>
    </row>
    <row r="5137" spans="1:2" ht="32.25" thickBot="1">
      <c r="A5137" s="423">
        <v>711212</v>
      </c>
      <c r="B5137" s="424" t="s">
        <v>3765</v>
      </c>
    </row>
    <row r="5138" spans="1:2" ht="32.25" thickBot="1">
      <c r="A5138" s="423">
        <v>711213</v>
      </c>
      <c r="B5138" s="424" t="s">
        <v>3766</v>
      </c>
    </row>
    <row r="5139" spans="1:2" ht="32.25" thickBot="1">
      <c r="A5139" s="423">
        <v>711214</v>
      </c>
      <c r="B5139" s="424" t="s">
        <v>3767</v>
      </c>
    </row>
    <row r="5140" spans="1:2" ht="32.25" thickBot="1">
      <c r="A5140" s="423">
        <v>711215</v>
      </c>
      <c r="B5140" s="424" t="s">
        <v>3768</v>
      </c>
    </row>
    <row r="5141" spans="1:2" ht="32.25" thickBot="1">
      <c r="A5141" s="423">
        <v>711216</v>
      </c>
      <c r="B5141" s="424" t="s">
        <v>3769</v>
      </c>
    </row>
    <row r="5142" spans="1:2" ht="48" thickBot="1">
      <c r="A5142" s="423">
        <v>711217</v>
      </c>
      <c r="B5142" s="424" t="s">
        <v>3770</v>
      </c>
    </row>
    <row r="5143" spans="1:2" ht="48" thickBot="1">
      <c r="A5143" s="423">
        <v>711218</v>
      </c>
      <c r="B5143" s="424" t="s">
        <v>3771</v>
      </c>
    </row>
    <row r="5144" spans="1:2" ht="48" thickBot="1">
      <c r="A5144" s="423">
        <v>711219</v>
      </c>
      <c r="B5144" s="424" t="s">
        <v>3772</v>
      </c>
    </row>
    <row r="5145" spans="1:2" ht="16.5" thickBot="1">
      <c r="A5145" s="423">
        <v>711220</v>
      </c>
      <c r="B5145" s="422" t="s">
        <v>3773</v>
      </c>
    </row>
    <row r="5146" spans="1:2" ht="48" thickBot="1">
      <c r="A5146" s="423">
        <v>711221</v>
      </c>
      <c r="B5146" s="424" t="s">
        <v>3774</v>
      </c>
    </row>
    <row r="5147" spans="1:2" ht="32.25" thickBot="1">
      <c r="A5147" s="423">
        <v>711300</v>
      </c>
      <c r="B5147" s="421" t="s">
        <v>3775</v>
      </c>
    </row>
    <row r="5148" spans="1:2" ht="32.25" thickBot="1">
      <c r="A5148" s="423">
        <v>711310</v>
      </c>
      <c r="B5148" s="422" t="s">
        <v>3775</v>
      </c>
    </row>
    <row r="5149" spans="1:2" ht="32.25" thickBot="1">
      <c r="A5149" s="423">
        <v>711311</v>
      </c>
      <c r="B5149" s="424" t="s">
        <v>3775</v>
      </c>
    </row>
    <row r="5150" spans="1:2" ht="16.5" thickBot="1">
      <c r="A5150" s="423">
        <v>712000</v>
      </c>
      <c r="B5150" s="421" t="s">
        <v>3776</v>
      </c>
    </row>
    <row r="5151" spans="1:2" ht="16.5" thickBot="1">
      <c r="A5151" s="423">
        <v>712100</v>
      </c>
      <c r="B5151" s="421" t="s">
        <v>3777</v>
      </c>
    </row>
    <row r="5152" spans="1:2" ht="16.5" thickBot="1">
      <c r="A5152" s="423">
        <v>712110</v>
      </c>
      <c r="B5152" s="422" t="s">
        <v>3777</v>
      </c>
    </row>
    <row r="5153" spans="1:2" ht="32.25" thickBot="1">
      <c r="A5153" s="423">
        <v>712111</v>
      </c>
      <c r="B5153" s="424" t="s">
        <v>3778</v>
      </c>
    </row>
    <row r="5154" spans="1:2" ht="16.5" thickBot="1">
      <c r="A5154" s="423">
        <v>712112</v>
      </c>
      <c r="B5154" s="424" t="s">
        <v>3779</v>
      </c>
    </row>
    <row r="5155" spans="1:2" ht="32.25" thickBot="1">
      <c r="A5155" s="423">
        <v>712113</v>
      </c>
      <c r="B5155" s="424" t="s">
        <v>3780</v>
      </c>
    </row>
    <row r="5156" spans="1:2" ht="16.5" thickBot="1">
      <c r="A5156" s="423">
        <v>713000</v>
      </c>
      <c r="B5156" s="421" t="s">
        <v>3781</v>
      </c>
    </row>
    <row r="5157" spans="1:2" ht="16.5" thickBot="1">
      <c r="A5157" s="423">
        <v>713100</v>
      </c>
      <c r="B5157" s="421" t="s">
        <v>3782</v>
      </c>
    </row>
    <row r="5158" spans="1:2" ht="16.5" thickBot="1">
      <c r="A5158" s="423">
        <v>713110</v>
      </c>
      <c r="B5158" s="422" t="s">
        <v>3783</v>
      </c>
    </row>
    <row r="5159" spans="1:2" ht="16.5" thickBot="1">
      <c r="A5159" s="423">
        <v>713111</v>
      </c>
      <c r="B5159" s="424" t="s">
        <v>3783</v>
      </c>
    </row>
    <row r="5160" spans="1:2" ht="16.5" thickBot="1">
      <c r="A5160" s="423">
        <v>713120</v>
      </c>
      <c r="B5160" s="422" t="s">
        <v>3784</v>
      </c>
    </row>
    <row r="5161" spans="1:2" ht="16.5" thickBot="1">
      <c r="A5161" s="423">
        <v>713121</v>
      </c>
      <c r="B5161" s="424" t="s">
        <v>3785</v>
      </c>
    </row>
    <row r="5162" spans="1:2" ht="16.5" thickBot="1">
      <c r="A5162" s="423">
        <v>713122</v>
      </c>
      <c r="B5162" s="424" t="s">
        <v>3786</v>
      </c>
    </row>
    <row r="5163" spans="1:2" ht="16.5" thickBot="1">
      <c r="A5163" s="423">
        <v>713200</v>
      </c>
      <c r="B5163" s="421" t="s">
        <v>3787</v>
      </c>
    </row>
    <row r="5164" spans="1:2" ht="16.5" thickBot="1">
      <c r="A5164" s="423">
        <v>713210</v>
      </c>
      <c r="B5164" s="422" t="s">
        <v>3787</v>
      </c>
    </row>
    <row r="5165" spans="1:2" ht="16.5" thickBot="1">
      <c r="A5165" s="423">
        <v>713211</v>
      </c>
      <c r="B5165" s="424" t="s">
        <v>3787</v>
      </c>
    </row>
    <row r="5166" spans="1:2" ht="16.5" thickBot="1">
      <c r="A5166" s="423">
        <v>713300</v>
      </c>
      <c r="B5166" s="421" t="s">
        <v>3788</v>
      </c>
    </row>
    <row r="5167" spans="1:2" ht="16.5" thickBot="1">
      <c r="A5167" s="423">
        <v>713310</v>
      </c>
      <c r="B5167" s="422" t="s">
        <v>3789</v>
      </c>
    </row>
    <row r="5168" spans="1:2" ht="16.5" thickBot="1">
      <c r="A5168" s="423">
        <v>713311</v>
      </c>
      <c r="B5168" s="424" t="s">
        <v>3790</v>
      </c>
    </row>
    <row r="5169" spans="1:2" ht="16.5" thickBot="1">
      <c r="A5169" s="423">
        <v>713400</v>
      </c>
      <c r="B5169" s="421" t="s">
        <v>3791</v>
      </c>
    </row>
    <row r="5170" spans="1:2" ht="16.5" thickBot="1">
      <c r="A5170" s="423">
        <v>713410</v>
      </c>
      <c r="B5170" s="422" t="s">
        <v>900</v>
      </c>
    </row>
    <row r="5171" spans="1:2" ht="16.5" thickBot="1">
      <c r="A5171" s="423">
        <v>713411</v>
      </c>
      <c r="B5171" s="424" t="s">
        <v>900</v>
      </c>
    </row>
    <row r="5172" spans="1:2" ht="16.5" thickBot="1">
      <c r="A5172" s="423">
        <v>713420</v>
      </c>
      <c r="B5172" s="422" t="s">
        <v>3792</v>
      </c>
    </row>
    <row r="5173" spans="1:2" ht="32.25" thickBot="1">
      <c r="A5173" s="423">
        <v>713421</v>
      </c>
      <c r="B5173" s="424" t="s">
        <v>3793</v>
      </c>
    </row>
    <row r="5174" spans="1:2" ht="32.25" thickBot="1">
      <c r="A5174" s="423">
        <v>713422</v>
      </c>
      <c r="B5174" s="424" t="s">
        <v>3794</v>
      </c>
    </row>
    <row r="5175" spans="1:2" ht="32.25" thickBot="1">
      <c r="A5175" s="423">
        <v>713423</v>
      </c>
      <c r="B5175" s="424" t="s">
        <v>3795</v>
      </c>
    </row>
    <row r="5176" spans="1:2" ht="32.25" thickBot="1">
      <c r="A5176" s="423">
        <v>713424</v>
      </c>
      <c r="B5176" s="424" t="s">
        <v>3796</v>
      </c>
    </row>
    <row r="5177" spans="1:2" ht="16.5" thickBot="1">
      <c r="A5177" s="423">
        <v>713425</v>
      </c>
      <c r="B5177" s="424" t="s">
        <v>3797</v>
      </c>
    </row>
    <row r="5178" spans="1:2" ht="32.25" thickBot="1">
      <c r="A5178" s="423">
        <v>713426</v>
      </c>
      <c r="B5178" s="424" t="s">
        <v>3798</v>
      </c>
    </row>
    <row r="5179" spans="1:2" ht="16.5" thickBot="1">
      <c r="A5179" s="423">
        <v>713500</v>
      </c>
      <c r="B5179" s="421" t="s">
        <v>3799</v>
      </c>
    </row>
    <row r="5180" spans="1:2" ht="16.5" thickBot="1">
      <c r="A5180" s="423">
        <v>713510</v>
      </c>
      <c r="B5180" s="422" t="s">
        <v>3799</v>
      </c>
    </row>
    <row r="5181" spans="1:2" ht="16.5" thickBot="1">
      <c r="A5181" s="423">
        <v>713511</v>
      </c>
      <c r="B5181" s="424" t="s">
        <v>3799</v>
      </c>
    </row>
    <row r="5182" spans="1:2" ht="16.5" thickBot="1">
      <c r="A5182" s="423">
        <v>713600</v>
      </c>
      <c r="B5182" s="421" t="s">
        <v>3800</v>
      </c>
    </row>
    <row r="5183" spans="1:2" ht="16.5" thickBot="1">
      <c r="A5183" s="423">
        <v>713610</v>
      </c>
      <c r="B5183" s="422" t="s">
        <v>3801</v>
      </c>
    </row>
    <row r="5184" spans="1:2" ht="16.5" thickBot="1">
      <c r="A5184" s="423">
        <v>713611</v>
      </c>
      <c r="B5184" s="424" t="s">
        <v>3801</v>
      </c>
    </row>
    <row r="5185" spans="1:2" ht="16.5" thickBot="1">
      <c r="A5185" s="423">
        <v>714000</v>
      </c>
      <c r="B5185" s="421" t="s">
        <v>3802</v>
      </c>
    </row>
    <row r="5186" spans="1:2" ht="16.5" thickBot="1">
      <c r="A5186" s="423">
        <v>714100</v>
      </c>
      <c r="B5186" s="421" t="s">
        <v>3803</v>
      </c>
    </row>
    <row r="5187" spans="1:2" ht="16.5" thickBot="1">
      <c r="A5187" s="423">
        <v>714110</v>
      </c>
      <c r="B5187" s="422" t="s">
        <v>3804</v>
      </c>
    </row>
    <row r="5188" spans="1:2" ht="16.5" thickBot="1">
      <c r="A5188" s="423">
        <v>714111</v>
      </c>
      <c r="B5188" s="424" t="s">
        <v>3805</v>
      </c>
    </row>
    <row r="5189" spans="1:2" ht="16.5" thickBot="1">
      <c r="A5189" s="423">
        <v>714112</v>
      </c>
      <c r="B5189" s="424" t="s">
        <v>3132</v>
      </c>
    </row>
    <row r="5190" spans="1:2" ht="16.5" thickBot="1">
      <c r="A5190" s="423">
        <v>714113</v>
      </c>
      <c r="B5190" s="424" t="s">
        <v>3806</v>
      </c>
    </row>
    <row r="5191" spans="1:2" ht="48" thickBot="1">
      <c r="A5191" s="423">
        <v>714114</v>
      </c>
      <c r="B5191" s="424" t="s">
        <v>3807</v>
      </c>
    </row>
    <row r="5192" spans="1:2" ht="16.5" thickBot="1">
      <c r="A5192" s="423">
        <v>714120</v>
      </c>
      <c r="B5192" s="422" t="s">
        <v>3808</v>
      </c>
    </row>
    <row r="5193" spans="1:2" ht="16.5" thickBot="1">
      <c r="A5193" s="423">
        <v>714121</v>
      </c>
      <c r="B5193" s="424" t="s">
        <v>3809</v>
      </c>
    </row>
    <row r="5194" spans="1:2" ht="16.5" thickBot="1">
      <c r="A5194" s="423">
        <v>714122</v>
      </c>
      <c r="B5194" s="424" t="s">
        <v>3810</v>
      </c>
    </row>
    <row r="5195" spans="1:2" ht="32.25" thickBot="1">
      <c r="A5195" s="423">
        <v>714123</v>
      </c>
      <c r="B5195" s="424" t="s">
        <v>3811</v>
      </c>
    </row>
    <row r="5196" spans="1:2" ht="16.5" thickBot="1">
      <c r="A5196" s="423">
        <v>714124</v>
      </c>
      <c r="B5196" s="424" t="s">
        <v>3812</v>
      </c>
    </row>
    <row r="5197" spans="1:2" ht="16.5" thickBot="1">
      <c r="A5197" s="423">
        <v>714125</v>
      </c>
      <c r="B5197" s="424" t="s">
        <v>3813</v>
      </c>
    </row>
    <row r="5198" spans="1:2" ht="32.25" thickBot="1">
      <c r="A5198" s="423">
        <v>714126</v>
      </c>
      <c r="B5198" s="424" t="s">
        <v>3814</v>
      </c>
    </row>
    <row r="5199" spans="1:2" ht="48" thickBot="1">
      <c r="A5199" s="423">
        <v>714127</v>
      </c>
      <c r="B5199" s="424" t="s">
        <v>3815</v>
      </c>
    </row>
    <row r="5200" spans="1:2" ht="48" thickBot="1">
      <c r="A5200" s="423">
        <v>714128</v>
      </c>
      <c r="B5200" s="424" t="s">
        <v>3816</v>
      </c>
    </row>
    <row r="5201" spans="1:2" ht="16.5" thickBot="1">
      <c r="A5201" s="423">
        <v>714129</v>
      </c>
      <c r="B5201" s="424" t="s">
        <v>3817</v>
      </c>
    </row>
    <row r="5202" spans="1:2" ht="16.5" thickBot="1">
      <c r="A5202" s="423">
        <v>714130</v>
      </c>
      <c r="B5202" s="422" t="s">
        <v>3818</v>
      </c>
    </row>
    <row r="5203" spans="1:2" ht="16.5" thickBot="1">
      <c r="A5203" s="423">
        <v>714131</v>
      </c>
      <c r="B5203" s="424" t="s">
        <v>3819</v>
      </c>
    </row>
    <row r="5204" spans="1:2" ht="16.5" thickBot="1">
      <c r="A5204" s="423">
        <v>714132</v>
      </c>
      <c r="B5204" s="424" t="s">
        <v>3820</v>
      </c>
    </row>
    <row r="5205" spans="1:2" ht="48" thickBot="1">
      <c r="A5205" s="423">
        <v>714133</v>
      </c>
      <c r="B5205" s="424" t="s">
        <v>3821</v>
      </c>
    </row>
    <row r="5206" spans="1:2" ht="16.5" thickBot="1">
      <c r="A5206" s="423">
        <v>714134</v>
      </c>
      <c r="B5206" s="424" t="s">
        <v>3822</v>
      </c>
    </row>
    <row r="5207" spans="1:2" ht="16.5" thickBot="1">
      <c r="A5207" s="423">
        <v>714135</v>
      </c>
      <c r="B5207" s="424" t="s">
        <v>3823</v>
      </c>
    </row>
    <row r="5208" spans="1:2" ht="16.5" thickBot="1">
      <c r="A5208" s="423">
        <v>714136</v>
      </c>
      <c r="B5208" s="424" t="s">
        <v>3824</v>
      </c>
    </row>
    <row r="5209" spans="1:2" ht="32.25" thickBot="1">
      <c r="A5209" s="423">
        <v>714137</v>
      </c>
      <c r="B5209" s="424" t="s">
        <v>3825</v>
      </c>
    </row>
    <row r="5210" spans="1:2" ht="32.25" thickBot="1">
      <c r="A5210" s="423">
        <v>714138</v>
      </c>
      <c r="B5210" s="424" t="s">
        <v>3826</v>
      </c>
    </row>
    <row r="5211" spans="1:2" ht="16.5" thickBot="1">
      <c r="A5211" s="423">
        <v>714139</v>
      </c>
      <c r="B5211" s="424" t="s">
        <v>3827</v>
      </c>
    </row>
    <row r="5212" spans="1:2" ht="16.5" thickBot="1">
      <c r="A5212" s="423">
        <v>714140</v>
      </c>
      <c r="B5212" s="422" t="s">
        <v>3828</v>
      </c>
    </row>
    <row r="5213" spans="1:2" ht="16.5" thickBot="1">
      <c r="A5213" s="423">
        <v>714141</v>
      </c>
      <c r="B5213" s="424" t="s">
        <v>3828</v>
      </c>
    </row>
    <row r="5214" spans="1:2" ht="16.5" thickBot="1">
      <c r="A5214" s="423">
        <v>714300</v>
      </c>
      <c r="B5214" s="421" t="s">
        <v>3829</v>
      </c>
    </row>
    <row r="5215" spans="1:2" ht="16.5" thickBot="1">
      <c r="A5215" s="423">
        <v>714310</v>
      </c>
      <c r="B5215" s="422" t="s">
        <v>3829</v>
      </c>
    </row>
    <row r="5216" spans="1:2" ht="16.5" thickBot="1">
      <c r="A5216" s="423">
        <v>714311</v>
      </c>
      <c r="B5216" s="424" t="s">
        <v>3829</v>
      </c>
    </row>
    <row r="5217" spans="1:2" ht="16.5" thickBot="1">
      <c r="A5217" s="423">
        <v>714400</v>
      </c>
      <c r="B5217" s="421" t="s">
        <v>3830</v>
      </c>
    </row>
    <row r="5218" spans="1:2" ht="32.25" thickBot="1">
      <c r="A5218" s="423">
        <v>714420</v>
      </c>
      <c r="B5218" s="422" t="s">
        <v>3831</v>
      </c>
    </row>
    <row r="5219" spans="1:2" ht="32.25" thickBot="1">
      <c r="A5219" s="423">
        <v>714421</v>
      </c>
      <c r="B5219" s="424" t="s">
        <v>3832</v>
      </c>
    </row>
    <row r="5220" spans="1:2" ht="16.5" thickBot="1">
      <c r="A5220" s="423">
        <v>714430</v>
      </c>
      <c r="B5220" s="422" t="s">
        <v>3833</v>
      </c>
    </row>
    <row r="5221" spans="1:2" ht="63.75" thickBot="1">
      <c r="A5221" s="423">
        <v>714431</v>
      </c>
      <c r="B5221" s="424" t="s">
        <v>3834</v>
      </c>
    </row>
    <row r="5222" spans="1:2" ht="16.5" thickBot="1">
      <c r="A5222" s="423">
        <v>714440</v>
      </c>
      <c r="B5222" s="422" t="s">
        <v>3835</v>
      </c>
    </row>
    <row r="5223" spans="1:2" ht="48" thickBot="1">
      <c r="A5223" s="423">
        <v>714442</v>
      </c>
      <c r="B5223" s="424" t="s">
        <v>3836</v>
      </c>
    </row>
    <row r="5224" spans="1:2" ht="48" thickBot="1">
      <c r="A5224" s="423">
        <v>714443</v>
      </c>
      <c r="B5224" s="424" t="s">
        <v>3837</v>
      </c>
    </row>
    <row r="5225" spans="1:2" ht="63.75" thickBot="1">
      <c r="A5225" s="423">
        <v>714444</v>
      </c>
      <c r="B5225" s="424" t="s">
        <v>3838</v>
      </c>
    </row>
    <row r="5226" spans="1:2" ht="95.25" thickBot="1">
      <c r="A5226" s="423">
        <v>714445</v>
      </c>
      <c r="B5226" s="424" t="s">
        <v>3839</v>
      </c>
    </row>
    <row r="5227" spans="1:2" ht="63.75" thickBot="1">
      <c r="A5227" s="423">
        <v>714446</v>
      </c>
      <c r="B5227" s="424" t="s">
        <v>3840</v>
      </c>
    </row>
    <row r="5228" spans="1:2" ht="48" thickBot="1">
      <c r="A5228" s="423">
        <v>714447</v>
      </c>
      <c r="B5228" s="424" t="s">
        <v>3841</v>
      </c>
    </row>
    <row r="5229" spans="1:2" ht="32.25" thickBot="1">
      <c r="A5229" s="423">
        <v>714448</v>
      </c>
      <c r="B5229" s="424" t="s">
        <v>3842</v>
      </c>
    </row>
    <row r="5230" spans="1:2" ht="32.25" thickBot="1">
      <c r="A5230" s="423">
        <v>714500</v>
      </c>
      <c r="B5230" s="421" t="s">
        <v>3843</v>
      </c>
    </row>
    <row r="5231" spans="1:2" ht="16.5" thickBot="1">
      <c r="A5231" s="423">
        <v>714510</v>
      </c>
      <c r="B5231" s="422" t="s">
        <v>3844</v>
      </c>
    </row>
    <row r="5232" spans="1:2" ht="16.5" thickBot="1">
      <c r="A5232" s="423">
        <v>714511</v>
      </c>
      <c r="B5232" s="424" t="s">
        <v>3845</v>
      </c>
    </row>
    <row r="5233" spans="1:2" ht="16.5" thickBot="1">
      <c r="A5233" s="423">
        <v>714512</v>
      </c>
      <c r="B5233" s="424" t="s">
        <v>3846</v>
      </c>
    </row>
    <row r="5234" spans="1:2" ht="32.25" thickBot="1">
      <c r="A5234" s="423">
        <v>714513</v>
      </c>
      <c r="B5234" s="424" t="s">
        <v>3847</v>
      </c>
    </row>
    <row r="5235" spans="1:2" ht="16.5" thickBot="1">
      <c r="A5235" s="423">
        <v>714514</v>
      </c>
      <c r="B5235" s="424" t="s">
        <v>3848</v>
      </c>
    </row>
    <row r="5236" spans="1:2" ht="16.5" thickBot="1">
      <c r="A5236" s="423">
        <v>714516</v>
      </c>
      <c r="B5236" s="424" t="s">
        <v>3849</v>
      </c>
    </row>
    <row r="5237" spans="1:2" ht="16.5" thickBot="1">
      <c r="A5237" s="423">
        <v>714517</v>
      </c>
      <c r="B5237" s="424" t="s">
        <v>3850</v>
      </c>
    </row>
    <row r="5238" spans="1:2" ht="16.5" thickBot="1">
      <c r="A5238" s="423">
        <v>714520</v>
      </c>
      <c r="B5238" s="422" t="s">
        <v>3851</v>
      </c>
    </row>
    <row r="5239" spans="1:2" ht="16.5" thickBot="1">
      <c r="A5239" s="423">
        <v>714521</v>
      </c>
      <c r="B5239" s="424" t="s">
        <v>3852</v>
      </c>
    </row>
    <row r="5240" spans="1:2" ht="16.5" thickBot="1">
      <c r="A5240" s="423">
        <v>714522</v>
      </c>
      <c r="B5240" s="424" t="s">
        <v>3853</v>
      </c>
    </row>
    <row r="5241" spans="1:2" ht="16.5" thickBot="1">
      <c r="A5241" s="423">
        <v>714523</v>
      </c>
      <c r="B5241" s="424" t="s">
        <v>3854</v>
      </c>
    </row>
    <row r="5242" spans="1:2" ht="16.5" thickBot="1">
      <c r="A5242" s="423">
        <v>714524</v>
      </c>
      <c r="B5242" s="424" t="s">
        <v>3855</v>
      </c>
    </row>
    <row r="5243" spans="1:2" ht="16.5" thickBot="1">
      <c r="A5243" s="423">
        <v>714525</v>
      </c>
      <c r="B5243" s="424" t="s">
        <v>3856</v>
      </c>
    </row>
    <row r="5244" spans="1:2" ht="32.25" thickBot="1">
      <c r="A5244" s="423">
        <v>714530</v>
      </c>
      <c r="B5244" s="422" t="s">
        <v>3857</v>
      </c>
    </row>
    <row r="5245" spans="1:2" ht="32.25" thickBot="1">
      <c r="A5245" s="423">
        <v>714531</v>
      </c>
      <c r="B5245" s="424" t="s">
        <v>3858</v>
      </c>
    </row>
    <row r="5246" spans="1:2" ht="16.5" thickBot="1">
      <c r="A5246" s="423">
        <v>714532</v>
      </c>
      <c r="B5246" s="424" t="s">
        <v>3859</v>
      </c>
    </row>
    <row r="5247" spans="1:2" ht="48" thickBot="1">
      <c r="A5247" s="423">
        <v>714533</v>
      </c>
      <c r="B5247" s="424" t="s">
        <v>3860</v>
      </c>
    </row>
    <row r="5248" spans="1:2" ht="16.5" thickBot="1">
      <c r="A5248" s="423">
        <v>714536</v>
      </c>
      <c r="B5248" s="424" t="s">
        <v>3861</v>
      </c>
    </row>
    <row r="5249" spans="1:2" ht="16.5" thickBot="1">
      <c r="A5249" s="423">
        <v>714540</v>
      </c>
      <c r="B5249" s="422" t="s">
        <v>3862</v>
      </c>
    </row>
    <row r="5250" spans="1:2" ht="16.5" thickBot="1">
      <c r="A5250" s="423">
        <v>714541</v>
      </c>
      <c r="B5250" s="424" t="s">
        <v>3863</v>
      </c>
    </row>
    <row r="5251" spans="1:2" ht="16.5" thickBot="1">
      <c r="A5251" s="423">
        <v>714542</v>
      </c>
      <c r="B5251" s="424" t="s">
        <v>3864</v>
      </c>
    </row>
    <row r="5252" spans="1:2" ht="16.5" thickBot="1">
      <c r="A5252" s="423">
        <v>714543</v>
      </c>
      <c r="B5252" s="424" t="s">
        <v>3865</v>
      </c>
    </row>
    <row r="5253" spans="1:2" ht="32.25" thickBot="1">
      <c r="A5253" s="423">
        <v>714544</v>
      </c>
      <c r="B5253" s="424" t="s">
        <v>3866</v>
      </c>
    </row>
    <row r="5254" spans="1:2" ht="32.25" thickBot="1">
      <c r="A5254" s="423">
        <v>714545</v>
      </c>
      <c r="B5254" s="424" t="s">
        <v>3867</v>
      </c>
    </row>
    <row r="5255" spans="1:2" ht="16.5" thickBot="1">
      <c r="A5255" s="423">
        <v>714546</v>
      </c>
      <c r="B5255" s="424" t="s">
        <v>3868</v>
      </c>
    </row>
    <row r="5256" spans="1:2" ht="16.5" thickBot="1">
      <c r="A5256" s="423">
        <v>714547</v>
      </c>
      <c r="B5256" s="424" t="s">
        <v>3869</v>
      </c>
    </row>
    <row r="5257" spans="1:2" ht="32.25" thickBot="1">
      <c r="A5257" s="423">
        <v>714548</v>
      </c>
      <c r="B5257" s="424" t="s">
        <v>3870</v>
      </c>
    </row>
    <row r="5258" spans="1:2" ht="16.5" thickBot="1">
      <c r="A5258" s="423">
        <v>714549</v>
      </c>
      <c r="B5258" s="424" t="s">
        <v>3871</v>
      </c>
    </row>
    <row r="5259" spans="1:2" ht="16.5" thickBot="1">
      <c r="A5259" s="423">
        <v>714550</v>
      </c>
      <c r="B5259" s="422" t="s">
        <v>3872</v>
      </c>
    </row>
    <row r="5260" spans="1:2" ht="16.5" thickBot="1">
      <c r="A5260" s="423">
        <v>714551</v>
      </c>
      <c r="B5260" s="424" t="s">
        <v>3873</v>
      </c>
    </row>
    <row r="5261" spans="1:2" ht="16.5" thickBot="1">
      <c r="A5261" s="423">
        <v>714552</v>
      </c>
      <c r="B5261" s="424" t="s">
        <v>3874</v>
      </c>
    </row>
    <row r="5262" spans="1:2" ht="16.5" thickBot="1">
      <c r="A5262" s="423">
        <v>714560</v>
      </c>
      <c r="B5262" s="422" t="s">
        <v>3875</v>
      </c>
    </row>
    <row r="5263" spans="1:2" ht="16.5" thickBot="1">
      <c r="A5263" s="423">
        <v>714562</v>
      </c>
      <c r="B5263" s="424" t="s">
        <v>3876</v>
      </c>
    </row>
    <row r="5264" spans="1:2" ht="48" thickBot="1">
      <c r="A5264" s="423">
        <v>714563</v>
      </c>
      <c r="B5264" s="424" t="s">
        <v>3877</v>
      </c>
    </row>
    <row r="5265" spans="1:2" ht="32.25" thickBot="1">
      <c r="A5265" s="423">
        <v>714564</v>
      </c>
      <c r="B5265" s="424" t="s">
        <v>3878</v>
      </c>
    </row>
    <row r="5266" spans="1:2" ht="16.5" thickBot="1">
      <c r="A5266" s="423">
        <v>714570</v>
      </c>
      <c r="B5266" s="422" t="s">
        <v>3879</v>
      </c>
    </row>
    <row r="5267" spans="1:2" ht="16.5" thickBot="1">
      <c r="A5267" s="423">
        <v>714571</v>
      </c>
      <c r="B5267" s="424" t="s">
        <v>3880</v>
      </c>
    </row>
    <row r="5268" spans="1:2" ht="16.5" thickBot="1">
      <c r="A5268" s="423">
        <v>714572</v>
      </c>
      <c r="B5268" s="424" t="s">
        <v>3881</v>
      </c>
    </row>
    <row r="5269" spans="1:2" ht="32.25" thickBot="1">
      <c r="A5269" s="423">
        <v>714573</v>
      </c>
      <c r="B5269" s="424" t="s">
        <v>3882</v>
      </c>
    </row>
    <row r="5270" spans="1:2" ht="48" thickBot="1">
      <c r="A5270" s="423">
        <v>714574</v>
      </c>
      <c r="B5270" s="424" t="s">
        <v>3883</v>
      </c>
    </row>
    <row r="5271" spans="1:2" ht="48" thickBot="1">
      <c r="A5271" s="423">
        <v>714575</v>
      </c>
      <c r="B5271" s="424" t="s">
        <v>3884</v>
      </c>
    </row>
    <row r="5272" spans="1:2" ht="32.25" thickBot="1">
      <c r="A5272" s="423">
        <v>714576</v>
      </c>
      <c r="B5272" s="424" t="s">
        <v>3885</v>
      </c>
    </row>
    <row r="5273" spans="1:2" ht="16.5" thickBot="1">
      <c r="A5273" s="423">
        <v>714580</v>
      </c>
      <c r="B5273" s="422" t="s">
        <v>3886</v>
      </c>
    </row>
    <row r="5274" spans="1:2" ht="32.25" thickBot="1">
      <c r="A5274" s="423">
        <v>714581</v>
      </c>
      <c r="B5274" s="424" t="s">
        <v>3887</v>
      </c>
    </row>
    <row r="5275" spans="1:2" ht="16.5" thickBot="1">
      <c r="A5275" s="423">
        <v>714582</v>
      </c>
      <c r="B5275" s="424" t="s">
        <v>3888</v>
      </c>
    </row>
    <row r="5276" spans="1:2" ht="32.25" thickBot="1">
      <c r="A5276" s="423">
        <v>714583</v>
      </c>
      <c r="B5276" s="424" t="s">
        <v>3889</v>
      </c>
    </row>
    <row r="5277" spans="1:2" ht="32.25" thickBot="1">
      <c r="A5277" s="423">
        <v>714584</v>
      </c>
      <c r="B5277" s="424" t="s">
        <v>3890</v>
      </c>
    </row>
    <row r="5278" spans="1:2" ht="32.25" thickBot="1">
      <c r="A5278" s="423">
        <v>714585</v>
      </c>
      <c r="B5278" s="424" t="s">
        <v>3891</v>
      </c>
    </row>
    <row r="5279" spans="1:2" ht="32.25" thickBot="1">
      <c r="A5279" s="423">
        <v>714586</v>
      </c>
      <c r="B5279" s="424" t="s">
        <v>3892</v>
      </c>
    </row>
    <row r="5280" spans="1:2" ht="32.25" thickBot="1">
      <c r="A5280" s="423">
        <v>714587</v>
      </c>
      <c r="B5280" s="424" t="s">
        <v>3893</v>
      </c>
    </row>
    <row r="5281" spans="1:2" ht="16.5" thickBot="1">
      <c r="A5281" s="423">
        <v>714590</v>
      </c>
      <c r="B5281" s="422" t="s">
        <v>3894</v>
      </c>
    </row>
    <row r="5282" spans="1:2" ht="48" thickBot="1">
      <c r="A5282" s="423">
        <v>714591</v>
      </c>
      <c r="B5282" s="424" t="s">
        <v>3895</v>
      </c>
    </row>
    <row r="5283" spans="1:2" ht="32.25" thickBot="1">
      <c r="A5283" s="423">
        <v>714592</v>
      </c>
      <c r="B5283" s="424" t="s">
        <v>3896</v>
      </c>
    </row>
    <row r="5284" spans="1:2" ht="48" thickBot="1">
      <c r="A5284" s="423">
        <v>714593</v>
      </c>
      <c r="B5284" s="424" t="s">
        <v>3897</v>
      </c>
    </row>
    <row r="5285" spans="1:2" ht="48" thickBot="1">
      <c r="A5285" s="423">
        <v>714594</v>
      </c>
      <c r="B5285" s="424" t="s">
        <v>3898</v>
      </c>
    </row>
    <row r="5286" spans="1:2" ht="48" thickBot="1">
      <c r="A5286" s="423">
        <v>714595</v>
      </c>
      <c r="B5286" s="424" t="s">
        <v>3899</v>
      </c>
    </row>
    <row r="5287" spans="1:2" ht="48" thickBot="1">
      <c r="A5287" s="423">
        <v>714596</v>
      </c>
      <c r="B5287" s="424" t="s">
        <v>3900</v>
      </c>
    </row>
    <row r="5288" spans="1:2" ht="48" thickBot="1">
      <c r="A5288" s="423">
        <v>714597</v>
      </c>
      <c r="B5288" s="424" t="s">
        <v>3901</v>
      </c>
    </row>
    <row r="5289" spans="1:2" ht="32.25" thickBot="1">
      <c r="A5289" s="423">
        <v>714598</v>
      </c>
      <c r="B5289" s="424" t="s">
        <v>3902</v>
      </c>
    </row>
    <row r="5290" spans="1:2" ht="32.25" thickBot="1">
      <c r="A5290" s="423">
        <v>714599</v>
      </c>
      <c r="B5290" s="424" t="s">
        <v>3903</v>
      </c>
    </row>
    <row r="5291" spans="1:2" ht="16.5" thickBot="1">
      <c r="A5291" s="423">
        <v>714600</v>
      </c>
      <c r="B5291" s="421" t="s">
        <v>3904</v>
      </c>
    </row>
    <row r="5292" spans="1:2" ht="16.5" thickBot="1">
      <c r="A5292" s="423">
        <v>714610</v>
      </c>
      <c r="B5292" s="422" t="s">
        <v>3904</v>
      </c>
    </row>
    <row r="5293" spans="1:2" ht="16.5" thickBot="1">
      <c r="A5293" s="423">
        <v>714611</v>
      </c>
      <c r="B5293" s="424" t="s">
        <v>3904</v>
      </c>
    </row>
    <row r="5294" spans="1:2" ht="16.5" thickBot="1">
      <c r="A5294" s="423">
        <v>715000</v>
      </c>
      <c r="B5294" s="421" t="s">
        <v>3905</v>
      </c>
    </row>
    <row r="5295" spans="1:2" ht="16.5" thickBot="1">
      <c r="A5295" s="423">
        <v>715100</v>
      </c>
      <c r="B5295" s="421" t="s">
        <v>3906</v>
      </c>
    </row>
    <row r="5296" spans="1:2" ht="16.5" thickBot="1">
      <c r="A5296" s="423">
        <v>715110</v>
      </c>
      <c r="B5296" s="422" t="s">
        <v>3907</v>
      </c>
    </row>
    <row r="5297" spans="1:2" ht="16.5" thickBot="1">
      <c r="A5297" s="423">
        <v>715111</v>
      </c>
      <c r="B5297" s="424" t="s">
        <v>3907</v>
      </c>
    </row>
    <row r="5298" spans="1:2" ht="16.5" thickBot="1">
      <c r="A5298" s="423">
        <v>715120</v>
      </c>
      <c r="B5298" s="422" t="s">
        <v>3908</v>
      </c>
    </row>
    <row r="5299" spans="1:2" ht="16.5" thickBot="1">
      <c r="A5299" s="423">
        <v>715121</v>
      </c>
      <c r="B5299" s="424" t="s">
        <v>3908</v>
      </c>
    </row>
    <row r="5300" spans="1:2" ht="16.5" thickBot="1">
      <c r="A5300" s="423">
        <v>715190</v>
      </c>
      <c r="B5300" s="422" t="s">
        <v>3909</v>
      </c>
    </row>
    <row r="5301" spans="1:2" ht="16.5" thickBot="1">
      <c r="A5301" s="423">
        <v>715191</v>
      </c>
      <c r="B5301" s="424" t="s">
        <v>3910</v>
      </c>
    </row>
    <row r="5302" spans="1:2" ht="16.5" thickBot="1">
      <c r="A5302" s="423">
        <v>715192</v>
      </c>
      <c r="B5302" s="424" t="s">
        <v>3911</v>
      </c>
    </row>
    <row r="5303" spans="1:2" ht="16.5" thickBot="1">
      <c r="A5303" s="423">
        <v>715193</v>
      </c>
      <c r="B5303" s="424" t="s">
        <v>3912</v>
      </c>
    </row>
    <row r="5304" spans="1:2" ht="16.5" thickBot="1">
      <c r="A5304" s="423">
        <v>715200</v>
      </c>
      <c r="B5304" s="421" t="s">
        <v>3913</v>
      </c>
    </row>
    <row r="5305" spans="1:2" ht="16.5" thickBot="1">
      <c r="A5305" s="423">
        <v>715210</v>
      </c>
      <c r="B5305" s="422" t="s">
        <v>3913</v>
      </c>
    </row>
    <row r="5306" spans="1:2" ht="16.5" thickBot="1">
      <c r="A5306" s="423">
        <v>715211</v>
      </c>
      <c r="B5306" s="424" t="s">
        <v>3913</v>
      </c>
    </row>
    <row r="5307" spans="1:2" ht="16.5" thickBot="1">
      <c r="A5307" s="423">
        <v>715300</v>
      </c>
      <c r="B5307" s="421" t="s">
        <v>3914</v>
      </c>
    </row>
    <row r="5308" spans="1:2" ht="16.5" thickBot="1">
      <c r="A5308" s="423">
        <v>715310</v>
      </c>
      <c r="B5308" s="422" t="s">
        <v>3914</v>
      </c>
    </row>
    <row r="5309" spans="1:2" ht="16.5" thickBot="1">
      <c r="A5309" s="423">
        <v>715311</v>
      </c>
      <c r="B5309" s="424" t="s">
        <v>3914</v>
      </c>
    </row>
    <row r="5310" spans="1:2" ht="32.25" thickBot="1">
      <c r="A5310" s="423">
        <v>715400</v>
      </c>
      <c r="B5310" s="421" t="s">
        <v>3915</v>
      </c>
    </row>
    <row r="5311" spans="1:2" ht="16.5" thickBot="1">
      <c r="A5311" s="423">
        <v>715410</v>
      </c>
      <c r="B5311" s="422" t="s">
        <v>3915</v>
      </c>
    </row>
    <row r="5312" spans="1:2" ht="16.5" thickBot="1">
      <c r="A5312" s="423">
        <v>715411</v>
      </c>
      <c r="B5312" s="424" t="s">
        <v>3915</v>
      </c>
    </row>
    <row r="5313" spans="1:2" ht="16.5" thickBot="1">
      <c r="A5313" s="423">
        <v>715500</v>
      </c>
      <c r="B5313" s="421" t="s">
        <v>3916</v>
      </c>
    </row>
    <row r="5314" spans="1:2" ht="16.5" thickBot="1">
      <c r="A5314" s="423">
        <v>715510</v>
      </c>
      <c r="B5314" s="422" t="s">
        <v>3916</v>
      </c>
    </row>
    <row r="5315" spans="1:2" ht="16.5" thickBot="1">
      <c r="A5315" s="423">
        <v>715511</v>
      </c>
      <c r="B5315" s="424" t="s">
        <v>3916</v>
      </c>
    </row>
    <row r="5316" spans="1:2" ht="16.5" thickBot="1">
      <c r="A5316" s="423">
        <v>715600</v>
      </c>
      <c r="B5316" s="421" t="s">
        <v>3917</v>
      </c>
    </row>
    <row r="5317" spans="1:2" ht="16.5" thickBot="1">
      <c r="A5317" s="423">
        <v>715610</v>
      </c>
      <c r="B5317" s="422" t="s">
        <v>3917</v>
      </c>
    </row>
    <row r="5318" spans="1:2" ht="16.5" thickBot="1">
      <c r="A5318" s="423">
        <v>715611</v>
      </c>
      <c r="B5318" s="424" t="s">
        <v>3917</v>
      </c>
    </row>
    <row r="5319" spans="1:2" ht="16.5" thickBot="1">
      <c r="A5319" s="423">
        <v>716000</v>
      </c>
      <c r="B5319" s="421" t="s">
        <v>3918</v>
      </c>
    </row>
    <row r="5320" spans="1:2" ht="32.25" thickBot="1">
      <c r="A5320" s="423">
        <v>716100</v>
      </c>
      <c r="B5320" s="421" t="s">
        <v>3919</v>
      </c>
    </row>
    <row r="5321" spans="1:2" ht="16.5" thickBot="1">
      <c r="A5321" s="423">
        <v>716110</v>
      </c>
      <c r="B5321" s="422" t="s">
        <v>3920</v>
      </c>
    </row>
    <row r="5322" spans="1:2" ht="16.5" thickBot="1">
      <c r="A5322" s="423">
        <v>716111</v>
      </c>
      <c r="B5322" s="424" t="s">
        <v>3921</v>
      </c>
    </row>
    <row r="5323" spans="1:2" ht="48" thickBot="1">
      <c r="A5323" s="423">
        <v>716112</v>
      </c>
      <c r="B5323" s="424" t="s">
        <v>3922</v>
      </c>
    </row>
    <row r="5324" spans="1:2" ht="32.25" thickBot="1">
      <c r="A5324" s="423">
        <v>716200</v>
      </c>
      <c r="B5324" s="421" t="s">
        <v>3923</v>
      </c>
    </row>
    <row r="5325" spans="1:2" ht="16.5" thickBot="1">
      <c r="A5325" s="423">
        <v>716210</v>
      </c>
      <c r="B5325" s="422" t="s">
        <v>3924</v>
      </c>
    </row>
    <row r="5326" spans="1:2" ht="16.5" thickBot="1">
      <c r="A5326" s="423">
        <v>716211</v>
      </c>
      <c r="B5326" s="424" t="s">
        <v>3924</v>
      </c>
    </row>
    <row r="5327" spans="1:2" ht="16.5" thickBot="1">
      <c r="A5327" s="423">
        <v>716220</v>
      </c>
      <c r="B5327" s="422" t="s">
        <v>3925</v>
      </c>
    </row>
    <row r="5328" spans="1:2" ht="32.25" thickBot="1">
      <c r="A5328" s="423">
        <v>716221</v>
      </c>
      <c r="B5328" s="424" t="s">
        <v>3926</v>
      </c>
    </row>
    <row r="5329" spans="1:2" ht="32.25" thickBot="1">
      <c r="A5329" s="423">
        <v>716222</v>
      </c>
      <c r="B5329" s="424" t="s">
        <v>3927</v>
      </c>
    </row>
    <row r="5330" spans="1:2" ht="32.25" thickBot="1">
      <c r="A5330" s="423">
        <v>716223</v>
      </c>
      <c r="B5330" s="424" t="s">
        <v>3928</v>
      </c>
    </row>
    <row r="5331" spans="1:2" ht="32.25" thickBot="1">
      <c r="A5331" s="423">
        <v>716224</v>
      </c>
      <c r="B5331" s="424" t="s">
        <v>3929</v>
      </c>
    </row>
    <row r="5332" spans="1:2" ht="32.25" thickBot="1">
      <c r="A5332" s="423">
        <v>716225</v>
      </c>
      <c r="B5332" s="424" t="s">
        <v>3930</v>
      </c>
    </row>
    <row r="5333" spans="1:2" ht="16.5" thickBot="1">
      <c r="A5333" s="423">
        <v>716226</v>
      </c>
      <c r="B5333" s="424" t="s">
        <v>3931</v>
      </c>
    </row>
    <row r="5334" spans="1:2" ht="32.25" thickBot="1">
      <c r="A5334" s="423">
        <v>716227</v>
      </c>
      <c r="B5334" s="424" t="s">
        <v>3932</v>
      </c>
    </row>
    <row r="5335" spans="1:2" ht="32.25" thickBot="1">
      <c r="A5335" s="423">
        <v>716228</v>
      </c>
      <c r="B5335" s="424" t="s">
        <v>3933</v>
      </c>
    </row>
    <row r="5336" spans="1:2" ht="32.25" thickBot="1">
      <c r="A5336" s="423">
        <v>716229</v>
      </c>
      <c r="B5336" s="424" t="s">
        <v>3934</v>
      </c>
    </row>
    <row r="5337" spans="1:2" ht="16.5" thickBot="1">
      <c r="A5337" s="423">
        <v>717000</v>
      </c>
      <c r="B5337" s="421" t="s">
        <v>3935</v>
      </c>
    </row>
    <row r="5338" spans="1:2" ht="16.5" thickBot="1">
      <c r="A5338" s="423">
        <v>717100</v>
      </c>
      <c r="B5338" s="421" t="s">
        <v>3936</v>
      </c>
    </row>
    <row r="5339" spans="1:2" ht="16.5" thickBot="1">
      <c r="A5339" s="423">
        <v>717110</v>
      </c>
      <c r="B5339" s="422" t="s">
        <v>3937</v>
      </c>
    </row>
    <row r="5340" spans="1:2" ht="16.5" thickBot="1">
      <c r="A5340" s="423">
        <v>717111</v>
      </c>
      <c r="B5340" s="424" t="s">
        <v>3938</v>
      </c>
    </row>
    <row r="5341" spans="1:2" ht="16.5" thickBot="1">
      <c r="A5341" s="423">
        <v>717112</v>
      </c>
      <c r="B5341" s="424" t="s">
        <v>3939</v>
      </c>
    </row>
    <row r="5342" spans="1:2" ht="32.25" thickBot="1">
      <c r="A5342" s="423">
        <v>717113</v>
      </c>
      <c r="B5342" s="424" t="s">
        <v>3940</v>
      </c>
    </row>
    <row r="5343" spans="1:2" ht="32.25" thickBot="1">
      <c r="A5343" s="423">
        <v>717114</v>
      </c>
      <c r="B5343" s="424" t="s">
        <v>3941</v>
      </c>
    </row>
    <row r="5344" spans="1:2" ht="16.5" thickBot="1">
      <c r="A5344" s="423">
        <v>717115</v>
      </c>
      <c r="B5344" s="424" t="s">
        <v>3942</v>
      </c>
    </row>
    <row r="5345" spans="1:2" ht="16.5" thickBot="1">
      <c r="A5345" s="423">
        <v>717116</v>
      </c>
      <c r="B5345" s="424" t="s">
        <v>3943</v>
      </c>
    </row>
    <row r="5346" spans="1:2" ht="16.5" thickBot="1">
      <c r="A5346" s="423">
        <v>717117</v>
      </c>
      <c r="B5346" s="424" t="s">
        <v>3944</v>
      </c>
    </row>
    <row r="5347" spans="1:2" ht="16.5" thickBot="1">
      <c r="A5347" s="423">
        <v>717118</v>
      </c>
      <c r="B5347" s="424" t="s">
        <v>3945</v>
      </c>
    </row>
    <row r="5348" spans="1:2" ht="16.5" thickBot="1">
      <c r="A5348" s="423">
        <v>717119</v>
      </c>
      <c r="B5348" s="424" t="s">
        <v>3946</v>
      </c>
    </row>
    <row r="5349" spans="1:2" ht="16.5" thickBot="1">
      <c r="A5349" s="423">
        <v>717120</v>
      </c>
      <c r="B5349" s="422" t="s">
        <v>3947</v>
      </c>
    </row>
    <row r="5350" spans="1:2" ht="16.5" thickBot="1">
      <c r="A5350" s="423">
        <v>717121</v>
      </c>
      <c r="B5350" s="424" t="s">
        <v>3948</v>
      </c>
    </row>
    <row r="5351" spans="1:2" ht="16.5" thickBot="1">
      <c r="A5351" s="423">
        <v>717122</v>
      </c>
      <c r="B5351" s="424" t="s">
        <v>3949</v>
      </c>
    </row>
    <row r="5352" spans="1:2" ht="16.5" thickBot="1">
      <c r="A5352" s="423">
        <v>717123</v>
      </c>
      <c r="B5352" s="424" t="s">
        <v>3950</v>
      </c>
    </row>
    <row r="5353" spans="1:2" ht="32.25" thickBot="1">
      <c r="A5353" s="423">
        <v>717124</v>
      </c>
      <c r="B5353" s="424" t="s">
        <v>3951</v>
      </c>
    </row>
    <row r="5354" spans="1:2" ht="16.5" thickBot="1">
      <c r="A5354" s="423">
        <v>717125</v>
      </c>
      <c r="B5354" s="424" t="s">
        <v>3952</v>
      </c>
    </row>
    <row r="5355" spans="1:2" ht="16.5" thickBot="1">
      <c r="A5355" s="423">
        <v>717126</v>
      </c>
      <c r="B5355" s="424" t="s">
        <v>3953</v>
      </c>
    </row>
    <row r="5356" spans="1:2" ht="16.5" thickBot="1">
      <c r="A5356" s="423">
        <v>717127</v>
      </c>
      <c r="B5356" s="424" t="s">
        <v>3954</v>
      </c>
    </row>
    <row r="5357" spans="1:2" ht="16.5" thickBot="1">
      <c r="A5357" s="423">
        <v>717128</v>
      </c>
      <c r="B5357" s="424" t="s">
        <v>3955</v>
      </c>
    </row>
    <row r="5358" spans="1:2" ht="16.5" thickBot="1">
      <c r="A5358" s="423">
        <v>717129</v>
      </c>
      <c r="B5358" s="424" t="s">
        <v>3956</v>
      </c>
    </row>
    <row r="5359" spans="1:2" ht="32.25" thickBot="1">
      <c r="A5359" s="423">
        <v>717130</v>
      </c>
      <c r="B5359" s="422" t="s">
        <v>3957</v>
      </c>
    </row>
    <row r="5360" spans="1:2" ht="16.5" thickBot="1">
      <c r="A5360" s="423">
        <v>717131</v>
      </c>
      <c r="B5360" s="424" t="s">
        <v>3958</v>
      </c>
    </row>
    <row r="5361" spans="1:2" ht="16.5" thickBot="1">
      <c r="A5361" s="423">
        <v>717132</v>
      </c>
      <c r="B5361" s="424" t="s">
        <v>3959</v>
      </c>
    </row>
    <row r="5362" spans="1:2" ht="16.5" thickBot="1">
      <c r="A5362" s="423">
        <v>717133</v>
      </c>
      <c r="B5362" s="424" t="s">
        <v>3960</v>
      </c>
    </row>
    <row r="5363" spans="1:2" ht="16.5" thickBot="1">
      <c r="A5363" s="423">
        <v>717134</v>
      </c>
      <c r="B5363" s="424" t="s">
        <v>3961</v>
      </c>
    </row>
    <row r="5364" spans="1:2" ht="16.5" thickBot="1">
      <c r="A5364" s="423">
        <v>717140</v>
      </c>
      <c r="B5364" s="422" t="s">
        <v>3962</v>
      </c>
    </row>
    <row r="5365" spans="1:2" ht="16.5" thickBot="1">
      <c r="A5365" s="423">
        <v>717141</v>
      </c>
      <c r="B5365" s="424" t="s">
        <v>3963</v>
      </c>
    </row>
    <row r="5366" spans="1:2" ht="16.5" thickBot="1">
      <c r="A5366" s="423">
        <v>717142</v>
      </c>
      <c r="B5366" s="424" t="s">
        <v>3964</v>
      </c>
    </row>
    <row r="5367" spans="1:2" ht="16.5" thickBot="1">
      <c r="A5367" s="423">
        <v>717143</v>
      </c>
      <c r="B5367" s="424" t="s">
        <v>3965</v>
      </c>
    </row>
    <row r="5368" spans="1:2" ht="16.5" thickBot="1">
      <c r="A5368" s="423">
        <v>717144</v>
      </c>
      <c r="B5368" s="424" t="s">
        <v>3966</v>
      </c>
    </row>
    <row r="5369" spans="1:2" ht="16.5" thickBot="1">
      <c r="A5369" s="423">
        <v>717150</v>
      </c>
      <c r="B5369" s="422" t="s">
        <v>3967</v>
      </c>
    </row>
    <row r="5370" spans="1:2" ht="16.5" thickBot="1">
      <c r="A5370" s="423">
        <v>717151</v>
      </c>
      <c r="B5370" s="424" t="s">
        <v>3968</v>
      </c>
    </row>
    <row r="5371" spans="1:2" ht="16.5" thickBot="1">
      <c r="A5371" s="423">
        <v>717152</v>
      </c>
      <c r="B5371" s="424" t="s">
        <v>3969</v>
      </c>
    </row>
    <row r="5372" spans="1:2" ht="16.5" thickBot="1">
      <c r="A5372" s="423">
        <v>717200</v>
      </c>
      <c r="B5372" s="421" t="s">
        <v>3970</v>
      </c>
    </row>
    <row r="5373" spans="1:2" ht="16.5" thickBot="1">
      <c r="A5373" s="423">
        <v>717210</v>
      </c>
      <c r="B5373" s="422" t="s">
        <v>3971</v>
      </c>
    </row>
    <row r="5374" spans="1:2" ht="16.5" thickBot="1">
      <c r="A5374" s="423">
        <v>717211</v>
      </c>
      <c r="B5374" s="424" t="s">
        <v>3972</v>
      </c>
    </row>
    <row r="5375" spans="1:2" ht="16.5" thickBot="1">
      <c r="A5375" s="423">
        <v>717212</v>
      </c>
      <c r="B5375" s="424" t="s">
        <v>3973</v>
      </c>
    </row>
    <row r="5376" spans="1:2" ht="16.5" thickBot="1">
      <c r="A5376" s="423">
        <v>717213</v>
      </c>
      <c r="B5376" s="424" t="s">
        <v>3974</v>
      </c>
    </row>
    <row r="5377" spans="1:2" ht="16.5" thickBot="1">
      <c r="A5377" s="423">
        <v>717214</v>
      </c>
      <c r="B5377" s="424" t="s">
        <v>3975</v>
      </c>
    </row>
    <row r="5378" spans="1:2" ht="16.5" thickBot="1">
      <c r="A5378" s="423">
        <v>717215</v>
      </c>
      <c r="B5378" s="424" t="s">
        <v>3976</v>
      </c>
    </row>
    <row r="5379" spans="1:2" ht="16.5" thickBot="1">
      <c r="A5379" s="423">
        <v>717220</v>
      </c>
      <c r="B5379" s="422" t="s">
        <v>3977</v>
      </c>
    </row>
    <row r="5380" spans="1:2" ht="16.5" thickBot="1">
      <c r="A5380" s="423">
        <v>717221</v>
      </c>
      <c r="B5380" s="424" t="s">
        <v>3978</v>
      </c>
    </row>
    <row r="5381" spans="1:2" ht="16.5" thickBot="1">
      <c r="A5381" s="423">
        <v>717222</v>
      </c>
      <c r="B5381" s="424" t="s">
        <v>3979</v>
      </c>
    </row>
    <row r="5382" spans="1:2" ht="16.5" thickBot="1">
      <c r="A5382" s="423">
        <v>717223</v>
      </c>
      <c r="B5382" s="424" t="s">
        <v>3980</v>
      </c>
    </row>
    <row r="5383" spans="1:2" ht="16.5" thickBot="1">
      <c r="A5383" s="423">
        <v>717230</v>
      </c>
      <c r="B5383" s="422" t="s">
        <v>3981</v>
      </c>
    </row>
    <row r="5384" spans="1:2" ht="32.25" thickBot="1">
      <c r="A5384" s="423">
        <v>717231</v>
      </c>
      <c r="B5384" s="424" t="s">
        <v>3982</v>
      </c>
    </row>
    <row r="5385" spans="1:2" ht="16.5" thickBot="1">
      <c r="A5385" s="423">
        <v>717232</v>
      </c>
      <c r="B5385" s="424" t="s">
        <v>3983</v>
      </c>
    </row>
    <row r="5386" spans="1:2" ht="16.5" thickBot="1">
      <c r="A5386" s="423">
        <v>717300</v>
      </c>
      <c r="B5386" s="421" t="s">
        <v>3984</v>
      </c>
    </row>
    <row r="5387" spans="1:2" ht="16.5" thickBot="1">
      <c r="A5387" s="423">
        <v>717310</v>
      </c>
      <c r="B5387" s="422" t="s">
        <v>3985</v>
      </c>
    </row>
    <row r="5388" spans="1:2" ht="16.5" thickBot="1">
      <c r="A5388" s="423">
        <v>717311</v>
      </c>
      <c r="B5388" s="424" t="s">
        <v>3986</v>
      </c>
    </row>
    <row r="5389" spans="1:2" ht="16.5" thickBot="1">
      <c r="A5389" s="423">
        <v>717312</v>
      </c>
      <c r="B5389" s="424" t="s">
        <v>3987</v>
      </c>
    </row>
    <row r="5390" spans="1:2" ht="16.5" thickBot="1">
      <c r="A5390" s="423">
        <v>717313</v>
      </c>
      <c r="B5390" s="424" t="s">
        <v>3988</v>
      </c>
    </row>
    <row r="5391" spans="1:2" ht="16.5" thickBot="1">
      <c r="A5391" s="423">
        <v>717314</v>
      </c>
      <c r="B5391" s="424" t="s">
        <v>3989</v>
      </c>
    </row>
    <row r="5392" spans="1:2" ht="16.5" thickBot="1">
      <c r="A5392" s="423">
        <v>717315</v>
      </c>
      <c r="B5392" s="424" t="s">
        <v>3990</v>
      </c>
    </row>
    <row r="5393" spans="1:2" ht="16.5" thickBot="1">
      <c r="A5393" s="423">
        <v>717316</v>
      </c>
      <c r="B5393" s="424" t="s">
        <v>3991</v>
      </c>
    </row>
    <row r="5394" spans="1:2" ht="16.5" thickBot="1">
      <c r="A5394" s="423">
        <v>717317</v>
      </c>
      <c r="B5394" s="424" t="s">
        <v>3992</v>
      </c>
    </row>
    <row r="5395" spans="1:2" ht="16.5" thickBot="1">
      <c r="A5395" s="423">
        <v>717320</v>
      </c>
      <c r="B5395" s="422" t="s">
        <v>3993</v>
      </c>
    </row>
    <row r="5396" spans="1:2" ht="16.5" thickBot="1">
      <c r="A5396" s="423">
        <v>717321</v>
      </c>
      <c r="B5396" s="424" t="s">
        <v>3994</v>
      </c>
    </row>
    <row r="5397" spans="1:2" ht="16.5" thickBot="1">
      <c r="A5397" s="423">
        <v>717322</v>
      </c>
      <c r="B5397" s="424" t="s">
        <v>3995</v>
      </c>
    </row>
    <row r="5398" spans="1:2" ht="16.5" thickBot="1">
      <c r="A5398" s="423">
        <v>717323</v>
      </c>
      <c r="B5398" s="424" t="s">
        <v>3996</v>
      </c>
    </row>
    <row r="5399" spans="1:2" ht="16.5" thickBot="1">
      <c r="A5399" s="423">
        <v>717324</v>
      </c>
      <c r="B5399" s="424" t="s">
        <v>3997</v>
      </c>
    </row>
    <row r="5400" spans="1:2" ht="16.5" thickBot="1">
      <c r="A5400" s="423">
        <v>717325</v>
      </c>
      <c r="B5400" s="424" t="s">
        <v>3998</v>
      </c>
    </row>
    <row r="5401" spans="1:2" ht="16.5" thickBot="1">
      <c r="A5401" s="423">
        <v>717326</v>
      </c>
      <c r="B5401" s="424" t="s">
        <v>3999</v>
      </c>
    </row>
    <row r="5402" spans="1:2" ht="32.25" thickBot="1">
      <c r="A5402" s="423">
        <v>717327</v>
      </c>
      <c r="B5402" s="424" t="s">
        <v>4000</v>
      </c>
    </row>
    <row r="5403" spans="1:2" ht="16.5" thickBot="1">
      <c r="A5403" s="423">
        <v>717400</v>
      </c>
      <c r="B5403" s="421" t="s">
        <v>4001</v>
      </c>
    </row>
    <row r="5404" spans="1:2" ht="16.5" thickBot="1">
      <c r="A5404" s="423">
        <v>717410</v>
      </c>
      <c r="B5404" s="422" t="s">
        <v>4002</v>
      </c>
    </row>
    <row r="5405" spans="1:2" ht="16.5" thickBot="1">
      <c r="A5405" s="423">
        <v>717411</v>
      </c>
      <c r="B5405" s="424" t="s">
        <v>4003</v>
      </c>
    </row>
    <row r="5406" spans="1:2" ht="16.5" thickBot="1">
      <c r="A5406" s="423">
        <v>717500</v>
      </c>
      <c r="B5406" s="421" t="s">
        <v>4004</v>
      </c>
    </row>
    <row r="5407" spans="1:2" ht="16.5" thickBot="1">
      <c r="A5407" s="423">
        <v>717510</v>
      </c>
      <c r="B5407" s="422" t="s">
        <v>4005</v>
      </c>
    </row>
    <row r="5408" spans="1:2" ht="16.5" thickBot="1">
      <c r="A5408" s="423">
        <v>717511</v>
      </c>
      <c r="B5408" s="424" t="s">
        <v>4006</v>
      </c>
    </row>
    <row r="5409" spans="1:2" ht="16.5" thickBot="1">
      <c r="A5409" s="423">
        <v>717512</v>
      </c>
      <c r="B5409" s="424" t="s">
        <v>4007</v>
      </c>
    </row>
    <row r="5410" spans="1:2" ht="16.5" thickBot="1">
      <c r="A5410" s="423">
        <v>717513</v>
      </c>
      <c r="B5410" s="424" t="s">
        <v>4008</v>
      </c>
    </row>
    <row r="5411" spans="1:2" ht="16.5" thickBot="1">
      <c r="A5411" s="423">
        <v>717514</v>
      </c>
      <c r="B5411" s="424" t="s">
        <v>4009</v>
      </c>
    </row>
    <row r="5412" spans="1:2" ht="16.5" thickBot="1">
      <c r="A5412" s="423">
        <v>717515</v>
      </c>
      <c r="B5412" s="424" t="s">
        <v>4010</v>
      </c>
    </row>
    <row r="5413" spans="1:2" ht="32.25" thickBot="1">
      <c r="A5413" s="423">
        <v>717516</v>
      </c>
      <c r="B5413" s="424" t="s">
        <v>4011</v>
      </c>
    </row>
    <row r="5414" spans="1:2" ht="16.5" thickBot="1">
      <c r="A5414" s="423">
        <v>717600</v>
      </c>
      <c r="B5414" s="421" t="s">
        <v>4012</v>
      </c>
    </row>
    <row r="5415" spans="1:2" ht="16.5" thickBot="1">
      <c r="A5415" s="423">
        <v>717610</v>
      </c>
      <c r="B5415" s="422" t="s">
        <v>4012</v>
      </c>
    </row>
    <row r="5416" spans="1:2" ht="32.25" thickBot="1">
      <c r="A5416" s="423">
        <v>717611</v>
      </c>
      <c r="B5416" s="424" t="s">
        <v>4013</v>
      </c>
    </row>
    <row r="5417" spans="1:2" ht="32.25" thickBot="1">
      <c r="A5417" s="423">
        <v>717612</v>
      </c>
      <c r="B5417" s="424" t="s">
        <v>4014</v>
      </c>
    </row>
    <row r="5418" spans="1:2" ht="16.5" thickBot="1">
      <c r="A5418" s="423">
        <v>717613</v>
      </c>
      <c r="B5418" s="424" t="s">
        <v>4015</v>
      </c>
    </row>
    <row r="5419" spans="1:2" ht="48" thickBot="1">
      <c r="A5419" s="423">
        <v>719000</v>
      </c>
      <c r="B5419" s="421" t="s">
        <v>4016</v>
      </c>
    </row>
    <row r="5420" spans="1:2" ht="16.5" thickBot="1">
      <c r="A5420" s="423">
        <v>719100</v>
      </c>
      <c r="B5420" s="421" t="s">
        <v>4017</v>
      </c>
    </row>
    <row r="5421" spans="1:2" ht="48" thickBot="1">
      <c r="A5421" s="423">
        <v>719110</v>
      </c>
      <c r="B5421" s="422" t="s">
        <v>4018</v>
      </c>
    </row>
    <row r="5422" spans="1:2" ht="48" thickBot="1">
      <c r="A5422" s="423">
        <v>719111</v>
      </c>
      <c r="B5422" s="424" t="s">
        <v>4019</v>
      </c>
    </row>
    <row r="5423" spans="1:2" ht="32.25" thickBot="1">
      <c r="A5423" s="423">
        <v>719200</v>
      </c>
      <c r="B5423" s="421" t="s">
        <v>4020</v>
      </c>
    </row>
    <row r="5424" spans="1:2" ht="32.25" thickBot="1">
      <c r="A5424" s="423">
        <v>719210</v>
      </c>
      <c r="B5424" s="422" t="s">
        <v>4021</v>
      </c>
    </row>
    <row r="5425" spans="1:2" ht="48" thickBot="1">
      <c r="A5425" s="423">
        <v>719211</v>
      </c>
      <c r="B5425" s="424" t="s">
        <v>4022</v>
      </c>
    </row>
    <row r="5426" spans="1:2" ht="32.25" thickBot="1">
      <c r="A5426" s="423">
        <v>719220</v>
      </c>
      <c r="B5426" s="422" t="s">
        <v>4023</v>
      </c>
    </row>
    <row r="5427" spans="1:2" ht="48" thickBot="1">
      <c r="A5427" s="423">
        <v>719221</v>
      </c>
      <c r="B5427" s="424" t="s">
        <v>4024</v>
      </c>
    </row>
    <row r="5428" spans="1:2" ht="48" thickBot="1">
      <c r="A5428" s="423">
        <v>719230</v>
      </c>
      <c r="B5428" s="422" t="s">
        <v>4025</v>
      </c>
    </row>
    <row r="5429" spans="1:2" ht="48" thickBot="1">
      <c r="A5429" s="423">
        <v>719231</v>
      </c>
      <c r="B5429" s="424" t="s">
        <v>4026</v>
      </c>
    </row>
    <row r="5430" spans="1:2" ht="48" thickBot="1">
      <c r="A5430" s="423">
        <v>719240</v>
      </c>
      <c r="B5430" s="422" t="s">
        <v>4027</v>
      </c>
    </row>
    <row r="5431" spans="1:2" ht="48" thickBot="1">
      <c r="A5431" s="423">
        <v>719241</v>
      </c>
      <c r="B5431" s="424" t="s">
        <v>4028</v>
      </c>
    </row>
    <row r="5432" spans="1:2" ht="63.75" thickBot="1">
      <c r="A5432" s="423">
        <v>719250</v>
      </c>
      <c r="B5432" s="422" t="s">
        <v>4029</v>
      </c>
    </row>
    <row r="5433" spans="1:2" ht="63.75" thickBot="1">
      <c r="A5433" s="423">
        <v>719251</v>
      </c>
      <c r="B5433" s="424" t="s">
        <v>4030</v>
      </c>
    </row>
    <row r="5434" spans="1:2" ht="48" thickBot="1">
      <c r="A5434" s="423">
        <v>719260</v>
      </c>
      <c r="B5434" s="422" t="s">
        <v>4031</v>
      </c>
    </row>
    <row r="5435" spans="1:2" ht="48" thickBot="1">
      <c r="A5435" s="423">
        <v>719261</v>
      </c>
      <c r="B5435" s="424" t="s">
        <v>4032</v>
      </c>
    </row>
    <row r="5436" spans="1:2" ht="79.5" thickBot="1">
      <c r="A5436" s="423">
        <v>719262</v>
      </c>
      <c r="B5436" s="424" t="s">
        <v>4033</v>
      </c>
    </row>
    <row r="5437" spans="1:2" ht="63.75" thickBot="1">
      <c r="A5437" s="423">
        <v>719263</v>
      </c>
      <c r="B5437" s="424" t="s">
        <v>4034</v>
      </c>
    </row>
    <row r="5438" spans="1:2" ht="95.25" thickBot="1">
      <c r="A5438" s="423">
        <v>719264</v>
      </c>
      <c r="B5438" s="424" t="s">
        <v>4035</v>
      </c>
    </row>
    <row r="5439" spans="1:2" ht="32.25" thickBot="1">
      <c r="A5439" s="423">
        <v>719265</v>
      </c>
      <c r="B5439" s="424" t="s">
        <v>4036</v>
      </c>
    </row>
    <row r="5440" spans="1:2" ht="32.25" thickBot="1">
      <c r="A5440" s="423">
        <v>719300</v>
      </c>
      <c r="B5440" s="421" t="s">
        <v>4037</v>
      </c>
    </row>
    <row r="5441" spans="1:2" ht="48" thickBot="1">
      <c r="A5441" s="423">
        <v>719310</v>
      </c>
      <c r="B5441" s="422" t="s">
        <v>4038</v>
      </c>
    </row>
    <row r="5442" spans="1:2" ht="48" thickBot="1">
      <c r="A5442" s="423">
        <v>719311</v>
      </c>
      <c r="B5442" s="424" t="s">
        <v>4039</v>
      </c>
    </row>
    <row r="5443" spans="1:2" ht="79.5" thickBot="1">
      <c r="A5443" s="423">
        <v>719320</v>
      </c>
      <c r="B5443" s="422" t="s">
        <v>4040</v>
      </c>
    </row>
    <row r="5444" spans="1:2" ht="79.5" thickBot="1">
      <c r="A5444" s="423">
        <v>719321</v>
      </c>
      <c r="B5444" s="424" t="s">
        <v>4041</v>
      </c>
    </row>
    <row r="5445" spans="1:2" ht="48" thickBot="1">
      <c r="A5445" s="423">
        <v>719330</v>
      </c>
      <c r="B5445" s="422" t="s">
        <v>4042</v>
      </c>
    </row>
    <row r="5446" spans="1:2" ht="48" thickBot="1">
      <c r="A5446" s="423">
        <v>719331</v>
      </c>
      <c r="B5446" s="424" t="s">
        <v>4043</v>
      </c>
    </row>
    <row r="5447" spans="1:2" ht="16.5" thickBot="1">
      <c r="A5447" s="423">
        <v>719400</v>
      </c>
      <c r="B5447" s="421" t="s">
        <v>4044</v>
      </c>
    </row>
    <row r="5448" spans="1:2" ht="48" thickBot="1">
      <c r="A5448" s="423">
        <v>719410</v>
      </c>
      <c r="B5448" s="422" t="s">
        <v>4045</v>
      </c>
    </row>
    <row r="5449" spans="1:2" ht="48" thickBot="1">
      <c r="A5449" s="423">
        <v>719411</v>
      </c>
      <c r="B5449" s="424" t="s">
        <v>4046</v>
      </c>
    </row>
    <row r="5450" spans="1:2" ht="126.75" thickBot="1">
      <c r="A5450" s="423">
        <v>719412</v>
      </c>
      <c r="B5450" s="424" t="s">
        <v>4047</v>
      </c>
    </row>
    <row r="5451" spans="1:2" ht="48" thickBot="1">
      <c r="A5451" s="423">
        <v>719413</v>
      </c>
      <c r="B5451" s="424" t="s">
        <v>4048</v>
      </c>
    </row>
    <row r="5452" spans="1:2" ht="48" thickBot="1">
      <c r="A5452" s="423">
        <v>719414</v>
      </c>
      <c r="B5452" s="424" t="s">
        <v>4049</v>
      </c>
    </row>
    <row r="5453" spans="1:2" ht="79.5" thickBot="1">
      <c r="A5453" s="423">
        <v>719415</v>
      </c>
      <c r="B5453" s="424" t="s">
        <v>4050</v>
      </c>
    </row>
    <row r="5454" spans="1:2" ht="16.5" thickBot="1">
      <c r="A5454" s="423">
        <v>719500</v>
      </c>
      <c r="B5454" s="421" t="s">
        <v>4051</v>
      </c>
    </row>
    <row r="5455" spans="1:2" ht="48" thickBot="1">
      <c r="A5455" s="423">
        <v>719510</v>
      </c>
      <c r="B5455" s="422" t="s">
        <v>4052</v>
      </c>
    </row>
    <row r="5456" spans="1:2" ht="48" thickBot="1">
      <c r="A5456" s="423">
        <v>719511</v>
      </c>
      <c r="B5456" s="424" t="s">
        <v>4053</v>
      </c>
    </row>
    <row r="5457" spans="1:2" ht="16.5" thickBot="1">
      <c r="A5457" s="423">
        <v>719600</v>
      </c>
      <c r="B5457" s="421" t="s">
        <v>4054</v>
      </c>
    </row>
    <row r="5458" spans="1:2" ht="16.5" thickBot="1">
      <c r="A5458" s="423">
        <v>719610</v>
      </c>
      <c r="B5458" s="422" t="s">
        <v>4055</v>
      </c>
    </row>
    <row r="5459" spans="1:2" ht="16.5" thickBot="1">
      <c r="A5459" s="423">
        <v>719611</v>
      </c>
      <c r="B5459" s="424" t="s">
        <v>4056</v>
      </c>
    </row>
    <row r="5460" spans="1:2" ht="16.5" thickBot="1">
      <c r="A5460" s="423">
        <v>720000</v>
      </c>
      <c r="B5460" s="421" t="s">
        <v>4057</v>
      </c>
    </row>
    <row r="5461" spans="1:2" ht="16.5" thickBot="1">
      <c r="A5461" s="423">
        <v>721000</v>
      </c>
      <c r="B5461" s="421" t="s">
        <v>4058</v>
      </c>
    </row>
    <row r="5462" spans="1:2" ht="16.5" thickBot="1">
      <c r="A5462" s="423">
        <v>721100</v>
      </c>
      <c r="B5462" s="421" t="s">
        <v>4059</v>
      </c>
    </row>
    <row r="5463" spans="1:2" ht="16.5" thickBot="1">
      <c r="A5463" s="423">
        <v>721110</v>
      </c>
      <c r="B5463" s="422" t="s">
        <v>4060</v>
      </c>
    </row>
    <row r="5464" spans="1:2" ht="32.25" thickBot="1">
      <c r="A5464" s="423">
        <v>721111</v>
      </c>
      <c r="B5464" s="424" t="s">
        <v>4061</v>
      </c>
    </row>
    <row r="5465" spans="1:2" ht="32.25" thickBot="1">
      <c r="A5465" s="423">
        <v>721112</v>
      </c>
      <c r="B5465" s="424" t="s">
        <v>4062</v>
      </c>
    </row>
    <row r="5466" spans="1:2" ht="48" thickBot="1">
      <c r="A5466" s="423">
        <v>721113</v>
      </c>
      <c r="B5466" s="424" t="s">
        <v>4063</v>
      </c>
    </row>
    <row r="5467" spans="1:2" ht="32.25" thickBot="1">
      <c r="A5467" s="423">
        <v>721114</v>
      </c>
      <c r="B5467" s="424" t="s">
        <v>4064</v>
      </c>
    </row>
    <row r="5468" spans="1:2" ht="16.5" thickBot="1">
      <c r="A5468" s="423">
        <v>721115</v>
      </c>
      <c r="B5468" s="424" t="s">
        <v>4065</v>
      </c>
    </row>
    <row r="5469" spans="1:2" ht="32.25" thickBot="1">
      <c r="A5469" s="423">
        <v>721116</v>
      </c>
      <c r="B5469" s="424" t="s">
        <v>4066</v>
      </c>
    </row>
    <row r="5470" spans="1:2" ht="48" thickBot="1">
      <c r="A5470" s="423">
        <v>721117</v>
      </c>
      <c r="B5470" s="424" t="s">
        <v>4067</v>
      </c>
    </row>
    <row r="5471" spans="1:2" ht="32.25" thickBot="1">
      <c r="A5471" s="423">
        <v>721118</v>
      </c>
      <c r="B5471" s="424" t="s">
        <v>4068</v>
      </c>
    </row>
    <row r="5472" spans="1:2" ht="48" thickBot="1">
      <c r="A5472" s="423">
        <v>721119</v>
      </c>
      <c r="B5472" s="424" t="s">
        <v>4069</v>
      </c>
    </row>
    <row r="5473" spans="1:2" ht="16.5" thickBot="1">
      <c r="A5473" s="423">
        <v>721120</v>
      </c>
      <c r="B5473" s="422" t="s">
        <v>4070</v>
      </c>
    </row>
    <row r="5474" spans="1:2" ht="16.5" thickBot="1">
      <c r="A5474" s="423">
        <v>721121</v>
      </c>
      <c r="B5474" s="424" t="s">
        <v>4071</v>
      </c>
    </row>
    <row r="5475" spans="1:2" ht="32.25" thickBot="1">
      <c r="A5475" s="423">
        <v>721122</v>
      </c>
      <c r="B5475" s="424" t="s">
        <v>4072</v>
      </c>
    </row>
    <row r="5476" spans="1:2" ht="16.5" thickBot="1">
      <c r="A5476" s="423">
        <v>721130</v>
      </c>
      <c r="B5476" s="422" t="s">
        <v>4073</v>
      </c>
    </row>
    <row r="5477" spans="1:2" ht="16.5" thickBot="1">
      <c r="A5477" s="423">
        <v>721131</v>
      </c>
      <c r="B5477" s="424" t="s">
        <v>4074</v>
      </c>
    </row>
    <row r="5478" spans="1:2" ht="16.5" thickBot="1">
      <c r="A5478" s="423">
        <v>721200</v>
      </c>
      <c r="B5478" s="421" t="s">
        <v>4075</v>
      </c>
    </row>
    <row r="5479" spans="1:2" ht="16.5" thickBot="1">
      <c r="A5479" s="423">
        <v>721210</v>
      </c>
      <c r="B5479" s="422" t="s">
        <v>4060</v>
      </c>
    </row>
    <row r="5480" spans="1:2" ht="48" thickBot="1">
      <c r="A5480" s="423">
        <v>721211</v>
      </c>
      <c r="B5480" s="424" t="s">
        <v>4076</v>
      </c>
    </row>
    <row r="5481" spans="1:2" ht="48" thickBot="1">
      <c r="A5481" s="423">
        <v>721212</v>
      </c>
      <c r="B5481" s="424" t="s">
        <v>4077</v>
      </c>
    </row>
    <row r="5482" spans="1:2" ht="32.25" thickBot="1">
      <c r="A5482" s="423">
        <v>721213</v>
      </c>
      <c r="B5482" s="424" t="s">
        <v>4078</v>
      </c>
    </row>
    <row r="5483" spans="1:2" ht="48" thickBot="1">
      <c r="A5483" s="423">
        <v>721214</v>
      </c>
      <c r="B5483" s="424" t="s">
        <v>4079</v>
      </c>
    </row>
    <row r="5484" spans="1:2" ht="48" thickBot="1">
      <c r="A5484" s="423">
        <v>721215</v>
      </c>
      <c r="B5484" s="424" t="s">
        <v>4080</v>
      </c>
    </row>
    <row r="5485" spans="1:2" ht="63.75" thickBot="1">
      <c r="A5485" s="423">
        <v>721216</v>
      </c>
      <c r="B5485" s="424" t="s">
        <v>4081</v>
      </c>
    </row>
    <row r="5486" spans="1:2" ht="32.25" thickBot="1">
      <c r="A5486" s="423">
        <v>721217</v>
      </c>
      <c r="B5486" s="424" t="s">
        <v>4082</v>
      </c>
    </row>
    <row r="5487" spans="1:2" ht="32.25" thickBot="1">
      <c r="A5487" s="423">
        <v>721218</v>
      </c>
      <c r="B5487" s="424" t="s">
        <v>4083</v>
      </c>
    </row>
    <row r="5488" spans="1:2" ht="111" thickBot="1">
      <c r="A5488" s="423">
        <v>721219</v>
      </c>
      <c r="B5488" s="424" t="s">
        <v>4084</v>
      </c>
    </row>
    <row r="5489" spans="1:2" ht="16.5" thickBot="1">
      <c r="A5489" s="423">
        <v>721220</v>
      </c>
      <c r="B5489" s="422" t="s">
        <v>4070</v>
      </c>
    </row>
    <row r="5490" spans="1:2" ht="32.25" thickBot="1">
      <c r="A5490" s="423">
        <v>721221</v>
      </c>
      <c r="B5490" s="424" t="s">
        <v>4085</v>
      </c>
    </row>
    <row r="5491" spans="1:2" ht="48" thickBot="1">
      <c r="A5491" s="423">
        <v>721222</v>
      </c>
      <c r="B5491" s="424" t="s">
        <v>4086</v>
      </c>
    </row>
    <row r="5492" spans="1:2" ht="32.25" thickBot="1">
      <c r="A5492" s="423">
        <v>721223</v>
      </c>
      <c r="B5492" s="424" t="s">
        <v>4087</v>
      </c>
    </row>
    <row r="5493" spans="1:2" ht="48" thickBot="1">
      <c r="A5493" s="423">
        <v>721224</v>
      </c>
      <c r="B5493" s="424" t="s">
        <v>4088</v>
      </c>
    </row>
    <row r="5494" spans="1:2" ht="48" thickBot="1">
      <c r="A5494" s="423">
        <v>721225</v>
      </c>
      <c r="B5494" s="424" t="s">
        <v>4089</v>
      </c>
    </row>
    <row r="5495" spans="1:2" ht="32.25" thickBot="1">
      <c r="A5495" s="423">
        <v>721226</v>
      </c>
      <c r="B5495" s="424" t="s">
        <v>4090</v>
      </c>
    </row>
    <row r="5496" spans="1:2" ht="16.5" thickBot="1">
      <c r="A5496" s="423">
        <v>721230</v>
      </c>
      <c r="B5496" s="422" t="s">
        <v>4073</v>
      </c>
    </row>
    <row r="5497" spans="1:2" ht="32.25" thickBot="1">
      <c r="A5497" s="423">
        <v>721231</v>
      </c>
      <c r="B5497" s="424" t="s">
        <v>4091</v>
      </c>
    </row>
    <row r="5498" spans="1:2" ht="48" thickBot="1">
      <c r="A5498" s="423">
        <v>721232</v>
      </c>
      <c r="B5498" s="424" t="s">
        <v>4092</v>
      </c>
    </row>
    <row r="5499" spans="1:2" ht="32.25" thickBot="1">
      <c r="A5499" s="423">
        <v>721233</v>
      </c>
      <c r="B5499" s="424" t="s">
        <v>4093</v>
      </c>
    </row>
    <row r="5500" spans="1:2" ht="32.25" thickBot="1">
      <c r="A5500" s="423">
        <v>721300</v>
      </c>
      <c r="B5500" s="421" t="s">
        <v>4094</v>
      </c>
    </row>
    <row r="5501" spans="1:2" ht="16.5" thickBot="1">
      <c r="A5501" s="423">
        <v>721310</v>
      </c>
      <c r="B5501" s="422" t="s">
        <v>4060</v>
      </c>
    </row>
    <row r="5502" spans="1:2" ht="48" thickBot="1">
      <c r="A5502" s="423">
        <v>721311</v>
      </c>
      <c r="B5502" s="424" t="s">
        <v>4095</v>
      </c>
    </row>
    <row r="5503" spans="1:2" ht="63.75" thickBot="1">
      <c r="A5503" s="423">
        <v>721312</v>
      </c>
      <c r="B5503" s="424" t="s">
        <v>4096</v>
      </c>
    </row>
    <row r="5504" spans="1:2" ht="111" thickBot="1">
      <c r="A5504" s="423">
        <v>721313</v>
      </c>
      <c r="B5504" s="424" t="s">
        <v>4097</v>
      </c>
    </row>
    <row r="5505" spans="1:2" ht="48" thickBot="1">
      <c r="A5505" s="423">
        <v>721314</v>
      </c>
      <c r="B5505" s="424" t="s">
        <v>4098</v>
      </c>
    </row>
    <row r="5506" spans="1:2" ht="48" thickBot="1">
      <c r="A5506" s="423">
        <v>721315</v>
      </c>
      <c r="B5506" s="424" t="s">
        <v>4099</v>
      </c>
    </row>
    <row r="5507" spans="1:2" ht="48" thickBot="1">
      <c r="A5507" s="423">
        <v>721316</v>
      </c>
      <c r="B5507" s="424" t="s">
        <v>4100</v>
      </c>
    </row>
    <row r="5508" spans="1:2" ht="63.75" thickBot="1">
      <c r="A5508" s="423">
        <v>721317</v>
      </c>
      <c r="B5508" s="424" t="s">
        <v>4101</v>
      </c>
    </row>
    <row r="5509" spans="1:2" ht="63.75" thickBot="1">
      <c r="A5509" s="423">
        <v>721318</v>
      </c>
      <c r="B5509" s="424" t="s">
        <v>4102</v>
      </c>
    </row>
    <row r="5510" spans="1:2" ht="63.75" thickBot="1">
      <c r="A5510" s="423">
        <v>721319</v>
      </c>
      <c r="B5510" s="424" t="s">
        <v>4103</v>
      </c>
    </row>
    <row r="5511" spans="1:2" ht="16.5" thickBot="1">
      <c r="A5511" s="423">
        <v>721320</v>
      </c>
      <c r="B5511" s="422" t="s">
        <v>4070</v>
      </c>
    </row>
    <row r="5512" spans="1:2" ht="48" thickBot="1">
      <c r="A5512" s="423">
        <v>721321</v>
      </c>
      <c r="B5512" s="424" t="s">
        <v>4104</v>
      </c>
    </row>
    <row r="5513" spans="1:2" ht="48" thickBot="1">
      <c r="A5513" s="423">
        <v>721322</v>
      </c>
      <c r="B5513" s="424" t="s">
        <v>4105</v>
      </c>
    </row>
    <row r="5514" spans="1:2" ht="63.75" thickBot="1">
      <c r="A5514" s="423">
        <v>721323</v>
      </c>
      <c r="B5514" s="424" t="s">
        <v>4106</v>
      </c>
    </row>
    <row r="5515" spans="1:2" ht="32.25" thickBot="1">
      <c r="A5515" s="423">
        <v>721324</v>
      </c>
      <c r="B5515" s="424" t="s">
        <v>4107</v>
      </c>
    </row>
    <row r="5516" spans="1:2" ht="48" thickBot="1">
      <c r="A5516" s="423">
        <v>721325</v>
      </c>
      <c r="B5516" s="424" t="s">
        <v>4108</v>
      </c>
    </row>
    <row r="5517" spans="1:2" ht="16.5" thickBot="1">
      <c r="A5517" s="423">
        <v>721330</v>
      </c>
      <c r="B5517" s="422" t="s">
        <v>4073</v>
      </c>
    </row>
    <row r="5518" spans="1:2" ht="79.5" thickBot="1">
      <c r="A5518" s="423">
        <v>721331</v>
      </c>
      <c r="B5518" s="424" t="s">
        <v>4109</v>
      </c>
    </row>
    <row r="5519" spans="1:2" ht="32.25" thickBot="1">
      <c r="A5519" s="423">
        <v>721332</v>
      </c>
      <c r="B5519" s="424" t="s">
        <v>4110</v>
      </c>
    </row>
    <row r="5520" spans="1:2" ht="16.5" thickBot="1">
      <c r="A5520" s="423">
        <v>721340</v>
      </c>
      <c r="B5520" s="422" t="s">
        <v>4111</v>
      </c>
    </row>
    <row r="5521" spans="1:2" ht="63.75" thickBot="1">
      <c r="A5521" s="423">
        <v>721341</v>
      </c>
      <c r="B5521" s="424" t="s">
        <v>4112</v>
      </c>
    </row>
    <row r="5522" spans="1:2" ht="48" thickBot="1">
      <c r="A5522" s="423">
        <v>721342</v>
      </c>
      <c r="B5522" s="424" t="s">
        <v>4113</v>
      </c>
    </row>
    <row r="5523" spans="1:2" ht="16.5" thickBot="1">
      <c r="A5523" s="423">
        <v>721350</v>
      </c>
      <c r="B5523" s="422" t="s">
        <v>4114</v>
      </c>
    </row>
    <row r="5524" spans="1:2" ht="32.25" thickBot="1">
      <c r="A5524" s="423">
        <v>721351</v>
      </c>
      <c r="B5524" s="424" t="s">
        <v>4115</v>
      </c>
    </row>
    <row r="5525" spans="1:2" ht="16.5" thickBot="1">
      <c r="A5525" s="423">
        <v>721360</v>
      </c>
      <c r="B5525" s="422" t="s">
        <v>4116</v>
      </c>
    </row>
    <row r="5526" spans="1:2" ht="32.25" thickBot="1">
      <c r="A5526" s="423">
        <v>721361</v>
      </c>
      <c r="B5526" s="424" t="s">
        <v>4117</v>
      </c>
    </row>
    <row r="5527" spans="1:2" ht="16.5" thickBot="1">
      <c r="A5527" s="423">
        <v>721400</v>
      </c>
      <c r="B5527" s="421" t="s">
        <v>4118</v>
      </c>
    </row>
    <row r="5528" spans="1:2" ht="16.5" thickBot="1">
      <c r="A5528" s="423">
        <v>721410</v>
      </c>
      <c r="B5528" s="422" t="s">
        <v>4060</v>
      </c>
    </row>
    <row r="5529" spans="1:2" ht="48" thickBot="1">
      <c r="A5529" s="423">
        <v>721411</v>
      </c>
      <c r="B5529" s="424" t="s">
        <v>4119</v>
      </c>
    </row>
    <row r="5530" spans="1:2" ht="32.25" thickBot="1">
      <c r="A5530" s="423">
        <v>721412</v>
      </c>
      <c r="B5530" s="424" t="s">
        <v>4120</v>
      </c>
    </row>
    <row r="5531" spans="1:2" ht="32.25" thickBot="1">
      <c r="A5531" s="423">
        <v>721413</v>
      </c>
      <c r="B5531" s="424" t="s">
        <v>4121</v>
      </c>
    </row>
    <row r="5532" spans="1:2" ht="79.5" thickBot="1">
      <c r="A5532" s="423">
        <v>721414</v>
      </c>
      <c r="B5532" s="424" t="s">
        <v>4122</v>
      </c>
    </row>
    <row r="5533" spans="1:2" ht="79.5" thickBot="1">
      <c r="A5533" s="423">
        <v>721415</v>
      </c>
      <c r="B5533" s="424" t="s">
        <v>4123</v>
      </c>
    </row>
    <row r="5534" spans="1:2" ht="79.5" thickBot="1">
      <c r="A5534" s="423">
        <v>721416</v>
      </c>
      <c r="B5534" s="424" t="s">
        <v>4124</v>
      </c>
    </row>
    <row r="5535" spans="1:2" ht="63.75" thickBot="1">
      <c r="A5535" s="423">
        <v>721417</v>
      </c>
      <c r="B5535" s="424" t="s">
        <v>4125</v>
      </c>
    </row>
    <row r="5536" spans="1:2" ht="79.5" thickBot="1">
      <c r="A5536" s="423">
        <v>721418</v>
      </c>
      <c r="B5536" s="424" t="s">
        <v>4126</v>
      </c>
    </row>
    <row r="5537" spans="1:2" ht="63.75" thickBot="1">
      <c r="A5537" s="423">
        <v>721419</v>
      </c>
      <c r="B5537" s="424" t="s">
        <v>4127</v>
      </c>
    </row>
    <row r="5538" spans="1:2" ht="32.25" thickBot="1">
      <c r="A5538" s="423">
        <v>721420</v>
      </c>
      <c r="B5538" s="422" t="s">
        <v>4128</v>
      </c>
    </row>
    <row r="5539" spans="1:2" ht="32.25" thickBot="1">
      <c r="A5539" s="423">
        <v>721421</v>
      </c>
      <c r="B5539" s="424" t="s">
        <v>4128</v>
      </c>
    </row>
    <row r="5540" spans="1:2" ht="32.25" thickBot="1">
      <c r="A5540" s="423">
        <v>721430</v>
      </c>
      <c r="B5540" s="422" t="s">
        <v>4129</v>
      </c>
    </row>
    <row r="5541" spans="1:2" ht="32.25" thickBot="1">
      <c r="A5541" s="423">
        <v>721431</v>
      </c>
      <c r="B5541" s="424" t="s">
        <v>4130</v>
      </c>
    </row>
    <row r="5542" spans="1:2" ht="32.25" thickBot="1">
      <c r="A5542" s="423">
        <v>721432</v>
      </c>
      <c r="B5542" s="424" t="s">
        <v>4131</v>
      </c>
    </row>
    <row r="5543" spans="1:2" ht="16.5" thickBot="1">
      <c r="A5543" s="423">
        <v>722000</v>
      </c>
      <c r="B5543" s="421" t="s">
        <v>4132</v>
      </c>
    </row>
    <row r="5544" spans="1:2" ht="16.5" thickBot="1">
      <c r="A5544" s="423">
        <v>722100</v>
      </c>
      <c r="B5544" s="421" t="s">
        <v>4133</v>
      </c>
    </row>
    <row r="5545" spans="1:2" ht="16.5" thickBot="1">
      <c r="A5545" s="423">
        <v>722110</v>
      </c>
      <c r="B5545" s="422" t="s">
        <v>4133</v>
      </c>
    </row>
    <row r="5546" spans="1:2" ht="16.5" thickBot="1">
      <c r="A5546" s="423">
        <v>722111</v>
      </c>
      <c r="B5546" s="424" t="s">
        <v>4133</v>
      </c>
    </row>
    <row r="5547" spans="1:2" ht="16.5" thickBot="1">
      <c r="A5547" s="423">
        <v>722200</v>
      </c>
      <c r="B5547" s="421" t="s">
        <v>1113</v>
      </c>
    </row>
    <row r="5548" spans="1:2" ht="16.5" thickBot="1">
      <c r="A5548" s="423">
        <v>722210</v>
      </c>
      <c r="B5548" s="422" t="s">
        <v>1113</v>
      </c>
    </row>
    <row r="5549" spans="1:2" ht="16.5" thickBot="1">
      <c r="A5549" s="423">
        <v>722211</v>
      </c>
      <c r="B5549" s="424" t="s">
        <v>1113</v>
      </c>
    </row>
    <row r="5550" spans="1:2" ht="16.5" thickBot="1">
      <c r="A5550" s="423">
        <v>722300</v>
      </c>
      <c r="B5550" s="421" t="s">
        <v>4134</v>
      </c>
    </row>
    <row r="5551" spans="1:2" ht="16.5" thickBot="1">
      <c r="A5551" s="423">
        <v>722310</v>
      </c>
      <c r="B5551" s="422" t="s">
        <v>4134</v>
      </c>
    </row>
    <row r="5552" spans="1:2" ht="16.5" thickBot="1">
      <c r="A5552" s="423">
        <v>722311</v>
      </c>
      <c r="B5552" s="424" t="s">
        <v>4134</v>
      </c>
    </row>
    <row r="5553" spans="1:2" ht="16.5" thickBot="1">
      <c r="A5553" s="423">
        <v>730000</v>
      </c>
      <c r="B5553" s="421" t="s">
        <v>4135</v>
      </c>
    </row>
    <row r="5554" spans="1:2" ht="16.5" thickBot="1">
      <c r="A5554" s="423">
        <v>731000</v>
      </c>
      <c r="B5554" s="421" t="s">
        <v>4136</v>
      </c>
    </row>
    <row r="5555" spans="1:2" ht="16.5" thickBot="1">
      <c r="A5555" s="423">
        <v>731100</v>
      </c>
      <c r="B5555" s="421" t="s">
        <v>4137</v>
      </c>
    </row>
    <row r="5556" spans="1:2" ht="16.5" thickBot="1">
      <c r="A5556" s="423">
        <v>731120</v>
      </c>
      <c r="B5556" s="422" t="s">
        <v>4138</v>
      </c>
    </row>
    <row r="5557" spans="1:2" ht="16.5" thickBot="1">
      <c r="A5557" s="423">
        <v>731121</v>
      </c>
      <c r="B5557" s="424" t="s">
        <v>4138</v>
      </c>
    </row>
    <row r="5558" spans="1:2" ht="32.25" thickBot="1">
      <c r="A5558" s="423">
        <v>731130</v>
      </c>
      <c r="B5558" s="422" t="s">
        <v>4139</v>
      </c>
    </row>
    <row r="5559" spans="1:2" ht="16.5" thickBot="1">
      <c r="A5559" s="423">
        <v>731131</v>
      </c>
      <c r="B5559" s="424" t="s">
        <v>4140</v>
      </c>
    </row>
    <row r="5560" spans="1:2" ht="32.25" thickBot="1">
      <c r="A5560" s="423">
        <v>731132</v>
      </c>
      <c r="B5560" s="424" t="s">
        <v>4141</v>
      </c>
    </row>
    <row r="5561" spans="1:2" ht="16.5" thickBot="1">
      <c r="A5561" s="423">
        <v>731140</v>
      </c>
      <c r="B5561" s="422" t="s">
        <v>4142</v>
      </c>
    </row>
    <row r="5562" spans="1:2" ht="16.5" thickBot="1">
      <c r="A5562" s="423">
        <v>731141</v>
      </c>
      <c r="B5562" s="424" t="s">
        <v>4142</v>
      </c>
    </row>
    <row r="5563" spans="1:2" ht="16.5" thickBot="1">
      <c r="A5563" s="423">
        <v>731150</v>
      </c>
      <c r="B5563" s="422" t="s">
        <v>4143</v>
      </c>
    </row>
    <row r="5564" spans="1:2" ht="16.5" thickBot="1">
      <c r="A5564" s="423">
        <v>731151</v>
      </c>
      <c r="B5564" s="424" t="s">
        <v>4143</v>
      </c>
    </row>
    <row r="5565" spans="1:2" ht="32.25" thickBot="1">
      <c r="A5565" s="423">
        <v>731160</v>
      </c>
      <c r="B5565" s="422" t="s">
        <v>4144</v>
      </c>
    </row>
    <row r="5566" spans="1:2" ht="32.25" thickBot="1">
      <c r="A5566" s="423">
        <v>731161</v>
      </c>
      <c r="B5566" s="424" t="s">
        <v>4145</v>
      </c>
    </row>
    <row r="5567" spans="1:2" ht="32.25" thickBot="1">
      <c r="A5567" s="423">
        <v>731162</v>
      </c>
      <c r="B5567" s="424" t="s">
        <v>4146</v>
      </c>
    </row>
    <row r="5568" spans="1:2" ht="32.25" thickBot="1">
      <c r="A5568" s="423">
        <v>731165</v>
      </c>
      <c r="B5568" s="424" t="s">
        <v>4147</v>
      </c>
    </row>
    <row r="5569" spans="1:2" ht="32.25" thickBot="1">
      <c r="A5569" s="423">
        <v>731166</v>
      </c>
      <c r="B5569" s="424" t="s">
        <v>4148</v>
      </c>
    </row>
    <row r="5570" spans="1:2" ht="16.5" thickBot="1">
      <c r="A5570" s="423">
        <v>731200</v>
      </c>
      <c r="B5570" s="421" t="s">
        <v>4149</v>
      </c>
    </row>
    <row r="5571" spans="1:2" ht="16.5" thickBot="1">
      <c r="A5571" s="423">
        <v>731220</v>
      </c>
      <c r="B5571" s="422" t="s">
        <v>4150</v>
      </c>
    </row>
    <row r="5572" spans="1:2" ht="16.5" thickBot="1">
      <c r="A5572" s="423">
        <v>731221</v>
      </c>
      <c r="B5572" s="424" t="s">
        <v>4150</v>
      </c>
    </row>
    <row r="5573" spans="1:2" ht="32.25" thickBot="1">
      <c r="A5573" s="423">
        <v>731230</v>
      </c>
      <c r="B5573" s="422" t="s">
        <v>4151</v>
      </c>
    </row>
    <row r="5574" spans="1:2" ht="32.25" thickBot="1">
      <c r="A5574" s="423">
        <v>731231</v>
      </c>
      <c r="B5574" s="424" t="s">
        <v>4152</v>
      </c>
    </row>
    <row r="5575" spans="1:2" ht="32.25" thickBot="1">
      <c r="A5575" s="423">
        <v>731232</v>
      </c>
      <c r="B5575" s="424" t="s">
        <v>4153</v>
      </c>
    </row>
    <row r="5576" spans="1:2" ht="16.5" thickBot="1">
      <c r="A5576" s="423">
        <v>731240</v>
      </c>
      <c r="B5576" s="422" t="s">
        <v>4154</v>
      </c>
    </row>
    <row r="5577" spans="1:2" ht="16.5" thickBot="1">
      <c r="A5577" s="423">
        <v>731241</v>
      </c>
      <c r="B5577" s="424" t="s">
        <v>4154</v>
      </c>
    </row>
    <row r="5578" spans="1:2" ht="16.5" thickBot="1">
      <c r="A5578" s="423">
        <v>731250</v>
      </c>
      <c r="B5578" s="422" t="s">
        <v>4155</v>
      </c>
    </row>
    <row r="5579" spans="1:2" ht="16.5" thickBot="1">
      <c r="A5579" s="423">
        <v>731251</v>
      </c>
      <c r="B5579" s="424" t="s">
        <v>4155</v>
      </c>
    </row>
    <row r="5580" spans="1:2" ht="32.25" thickBot="1">
      <c r="A5580" s="423">
        <v>731260</v>
      </c>
      <c r="B5580" s="422" t="s">
        <v>4156</v>
      </c>
    </row>
    <row r="5581" spans="1:2" ht="32.25" thickBot="1">
      <c r="A5581" s="423">
        <v>731261</v>
      </c>
      <c r="B5581" s="424" t="s">
        <v>4157</v>
      </c>
    </row>
    <row r="5582" spans="1:2" ht="32.25" thickBot="1">
      <c r="A5582" s="423">
        <v>731262</v>
      </c>
      <c r="B5582" s="424" t="s">
        <v>4158</v>
      </c>
    </row>
    <row r="5583" spans="1:2" ht="32.25" thickBot="1">
      <c r="A5583" s="423">
        <v>731265</v>
      </c>
      <c r="B5583" s="424" t="s">
        <v>4159</v>
      </c>
    </row>
    <row r="5584" spans="1:2" ht="32.25" thickBot="1">
      <c r="A5584" s="423">
        <v>731266</v>
      </c>
      <c r="B5584" s="424" t="s">
        <v>4160</v>
      </c>
    </row>
    <row r="5585" spans="1:2" ht="16.5" thickBot="1">
      <c r="A5585" s="423">
        <v>732000</v>
      </c>
      <c r="B5585" s="421" t="s">
        <v>4161</v>
      </c>
    </row>
    <row r="5586" spans="1:2" ht="16.5" thickBot="1">
      <c r="A5586" s="423">
        <v>732100</v>
      </c>
      <c r="B5586" s="421" t="s">
        <v>4162</v>
      </c>
    </row>
    <row r="5587" spans="1:2" ht="32.25" thickBot="1">
      <c r="A5587" s="423">
        <v>732120</v>
      </c>
      <c r="B5587" s="422" t="s">
        <v>4163</v>
      </c>
    </row>
    <row r="5588" spans="1:2" ht="32.25" thickBot="1">
      <c r="A5588" s="423">
        <v>732121</v>
      </c>
      <c r="B5588" s="424" t="s">
        <v>4163</v>
      </c>
    </row>
    <row r="5589" spans="1:2" ht="32.25" thickBot="1">
      <c r="A5589" s="423">
        <v>732130</v>
      </c>
      <c r="B5589" s="422" t="s">
        <v>4164</v>
      </c>
    </row>
    <row r="5590" spans="1:2" ht="32.25" thickBot="1">
      <c r="A5590" s="423">
        <v>732131</v>
      </c>
      <c r="B5590" s="424" t="s">
        <v>4165</v>
      </c>
    </row>
    <row r="5591" spans="1:2" ht="32.25" thickBot="1">
      <c r="A5591" s="423">
        <v>732132</v>
      </c>
      <c r="B5591" s="424" t="s">
        <v>4166</v>
      </c>
    </row>
    <row r="5592" spans="1:2" ht="16.5" thickBot="1">
      <c r="A5592" s="423">
        <v>732140</v>
      </c>
      <c r="B5592" s="422" t="s">
        <v>4167</v>
      </c>
    </row>
    <row r="5593" spans="1:2" ht="16.5" thickBot="1">
      <c r="A5593" s="423">
        <v>732141</v>
      </c>
      <c r="B5593" s="424" t="s">
        <v>4167</v>
      </c>
    </row>
    <row r="5594" spans="1:2" ht="32.25" thickBot="1">
      <c r="A5594" s="423">
        <v>732150</v>
      </c>
      <c r="B5594" s="422" t="s">
        <v>4168</v>
      </c>
    </row>
    <row r="5595" spans="1:2" ht="16.5" thickBot="1">
      <c r="A5595" s="423">
        <v>732151</v>
      </c>
      <c r="B5595" s="424" t="s">
        <v>4168</v>
      </c>
    </row>
    <row r="5596" spans="1:2" ht="32.25" thickBot="1">
      <c r="A5596" s="423">
        <v>732160</v>
      </c>
      <c r="B5596" s="422" t="s">
        <v>4169</v>
      </c>
    </row>
    <row r="5597" spans="1:2" ht="32.25" thickBot="1">
      <c r="A5597" s="423">
        <v>732161</v>
      </c>
      <c r="B5597" s="424" t="s">
        <v>4170</v>
      </c>
    </row>
    <row r="5598" spans="1:2" ht="32.25" thickBot="1">
      <c r="A5598" s="423">
        <v>732162</v>
      </c>
      <c r="B5598" s="424" t="s">
        <v>4171</v>
      </c>
    </row>
    <row r="5599" spans="1:2" ht="32.25" thickBot="1">
      <c r="A5599" s="423">
        <v>732165</v>
      </c>
      <c r="B5599" s="424" t="s">
        <v>4172</v>
      </c>
    </row>
    <row r="5600" spans="1:2" ht="32.25" thickBot="1">
      <c r="A5600" s="423">
        <v>732166</v>
      </c>
      <c r="B5600" s="424" t="s">
        <v>4173</v>
      </c>
    </row>
    <row r="5601" spans="1:2" ht="16.5" thickBot="1">
      <c r="A5601" s="423">
        <v>732200</v>
      </c>
      <c r="B5601" s="421" t="s">
        <v>4174</v>
      </c>
    </row>
    <row r="5602" spans="1:2" ht="32.25" thickBot="1">
      <c r="A5602" s="423">
        <v>732220</v>
      </c>
      <c r="B5602" s="422" t="s">
        <v>4175</v>
      </c>
    </row>
    <row r="5603" spans="1:2" ht="32.25" thickBot="1">
      <c r="A5603" s="423">
        <v>732221</v>
      </c>
      <c r="B5603" s="424" t="s">
        <v>4175</v>
      </c>
    </row>
    <row r="5604" spans="1:2" ht="32.25" thickBot="1">
      <c r="A5604" s="423">
        <v>732230</v>
      </c>
      <c r="B5604" s="422" t="s">
        <v>4176</v>
      </c>
    </row>
    <row r="5605" spans="1:2" ht="32.25" thickBot="1">
      <c r="A5605" s="423">
        <v>732231</v>
      </c>
      <c r="B5605" s="424" t="s">
        <v>4177</v>
      </c>
    </row>
    <row r="5606" spans="1:2" ht="32.25" thickBot="1">
      <c r="A5606" s="423">
        <v>732232</v>
      </c>
      <c r="B5606" s="424" t="s">
        <v>4178</v>
      </c>
    </row>
    <row r="5607" spans="1:2" ht="32.25" thickBot="1">
      <c r="A5607" s="423">
        <v>732240</v>
      </c>
      <c r="B5607" s="422" t="s">
        <v>4179</v>
      </c>
    </row>
    <row r="5608" spans="1:2" ht="32.25" thickBot="1">
      <c r="A5608" s="423">
        <v>732241</v>
      </c>
      <c r="B5608" s="424" t="s">
        <v>4179</v>
      </c>
    </row>
    <row r="5609" spans="1:2" ht="32.25" thickBot="1">
      <c r="A5609" s="423">
        <v>732250</v>
      </c>
      <c r="B5609" s="422" t="s">
        <v>4180</v>
      </c>
    </row>
    <row r="5610" spans="1:2" ht="32.25" thickBot="1">
      <c r="A5610" s="423">
        <v>732251</v>
      </c>
      <c r="B5610" s="424" t="s">
        <v>4180</v>
      </c>
    </row>
    <row r="5611" spans="1:2" ht="32.25" thickBot="1">
      <c r="A5611" s="423">
        <v>732260</v>
      </c>
      <c r="B5611" s="422" t="s">
        <v>4181</v>
      </c>
    </row>
    <row r="5612" spans="1:2" ht="32.25" thickBot="1">
      <c r="A5612" s="423">
        <v>732261</v>
      </c>
      <c r="B5612" s="424" t="s">
        <v>4182</v>
      </c>
    </row>
    <row r="5613" spans="1:2" ht="32.25" thickBot="1">
      <c r="A5613" s="423">
        <v>732262</v>
      </c>
      <c r="B5613" s="424" t="s">
        <v>4183</v>
      </c>
    </row>
    <row r="5614" spans="1:2" ht="32.25" thickBot="1">
      <c r="A5614" s="423">
        <v>732265</v>
      </c>
      <c r="B5614" s="424" t="s">
        <v>4184</v>
      </c>
    </row>
    <row r="5615" spans="1:2" ht="32.25" thickBot="1">
      <c r="A5615" s="423">
        <v>732266</v>
      </c>
      <c r="B5615" s="424" t="s">
        <v>4185</v>
      </c>
    </row>
    <row r="5616" spans="1:2" ht="16.5" thickBot="1">
      <c r="A5616" s="423">
        <v>732300</v>
      </c>
      <c r="B5616" s="421" t="s">
        <v>4186</v>
      </c>
    </row>
    <row r="5617" spans="1:2" ht="16.5" thickBot="1">
      <c r="A5617" s="423">
        <v>732310</v>
      </c>
      <c r="B5617" s="422" t="s">
        <v>4187</v>
      </c>
    </row>
    <row r="5618" spans="1:2" ht="16.5" thickBot="1">
      <c r="A5618" s="423">
        <v>732311</v>
      </c>
      <c r="B5618" s="424" t="s">
        <v>4187</v>
      </c>
    </row>
    <row r="5619" spans="1:2" ht="16.5" thickBot="1">
      <c r="A5619" s="423">
        <v>732320</v>
      </c>
      <c r="B5619" s="422" t="s">
        <v>4188</v>
      </c>
    </row>
    <row r="5620" spans="1:2" ht="16.5" thickBot="1">
      <c r="A5620" s="423">
        <v>732321</v>
      </c>
      <c r="B5620" s="424" t="s">
        <v>4189</v>
      </c>
    </row>
    <row r="5621" spans="1:2" ht="16.5" thickBot="1">
      <c r="A5621" s="423">
        <v>732322</v>
      </c>
      <c r="B5621" s="424" t="s">
        <v>4190</v>
      </c>
    </row>
    <row r="5622" spans="1:2" ht="16.5" thickBot="1">
      <c r="A5622" s="423">
        <v>732330</v>
      </c>
      <c r="B5622" s="422" t="s">
        <v>4191</v>
      </c>
    </row>
    <row r="5623" spans="1:2" ht="16.5" thickBot="1">
      <c r="A5623" s="423">
        <v>732331</v>
      </c>
      <c r="B5623" s="424" t="s">
        <v>4191</v>
      </c>
    </row>
    <row r="5624" spans="1:2" ht="16.5" thickBot="1">
      <c r="A5624" s="423">
        <v>732340</v>
      </c>
      <c r="B5624" s="422" t="s">
        <v>4192</v>
      </c>
    </row>
    <row r="5625" spans="1:2" ht="16.5" thickBot="1">
      <c r="A5625" s="423">
        <v>732341</v>
      </c>
      <c r="B5625" s="424" t="s">
        <v>4192</v>
      </c>
    </row>
    <row r="5626" spans="1:2" ht="32.25" thickBot="1">
      <c r="A5626" s="423">
        <v>732350</v>
      </c>
      <c r="B5626" s="422" t="s">
        <v>4193</v>
      </c>
    </row>
    <row r="5627" spans="1:2" ht="32.25" thickBot="1">
      <c r="A5627" s="423">
        <v>732351</v>
      </c>
      <c r="B5627" s="424" t="s">
        <v>4194</v>
      </c>
    </row>
    <row r="5628" spans="1:2" ht="16.5" thickBot="1">
      <c r="A5628" s="423">
        <v>732352</v>
      </c>
      <c r="B5628" s="424" t="s">
        <v>4195</v>
      </c>
    </row>
    <row r="5629" spans="1:2" ht="16.5" thickBot="1">
      <c r="A5629" s="423">
        <v>732353</v>
      </c>
      <c r="B5629" s="424" t="s">
        <v>4196</v>
      </c>
    </row>
    <row r="5630" spans="1:2" ht="32.25" thickBot="1">
      <c r="A5630" s="423">
        <v>732356</v>
      </c>
      <c r="B5630" s="424" t="s">
        <v>4197</v>
      </c>
    </row>
    <row r="5631" spans="1:2" ht="16.5" thickBot="1">
      <c r="A5631" s="423">
        <v>732400</v>
      </c>
      <c r="B5631" s="421" t="s">
        <v>4198</v>
      </c>
    </row>
    <row r="5632" spans="1:2" ht="16.5" thickBot="1">
      <c r="A5632" s="423">
        <v>732410</v>
      </c>
      <c r="B5632" s="422" t="s">
        <v>4199</v>
      </c>
    </row>
    <row r="5633" spans="1:2" ht="16.5" thickBot="1">
      <c r="A5633" s="423">
        <v>732411</v>
      </c>
      <c r="B5633" s="424" t="s">
        <v>4199</v>
      </c>
    </row>
    <row r="5634" spans="1:2" ht="16.5" thickBot="1">
      <c r="A5634" s="423">
        <v>732420</v>
      </c>
      <c r="B5634" s="422" t="s">
        <v>4200</v>
      </c>
    </row>
    <row r="5635" spans="1:2" ht="16.5" thickBot="1">
      <c r="A5635" s="423">
        <v>732421</v>
      </c>
      <c r="B5635" s="424" t="s">
        <v>4201</v>
      </c>
    </row>
    <row r="5636" spans="1:2" ht="16.5" thickBot="1">
      <c r="A5636" s="423">
        <v>732422</v>
      </c>
      <c r="B5636" s="424" t="s">
        <v>4202</v>
      </c>
    </row>
    <row r="5637" spans="1:2" ht="16.5" thickBot="1">
      <c r="A5637" s="423">
        <v>732430</v>
      </c>
      <c r="B5637" s="422" t="s">
        <v>4203</v>
      </c>
    </row>
    <row r="5638" spans="1:2" ht="16.5" thickBot="1">
      <c r="A5638" s="423">
        <v>732431</v>
      </c>
      <c r="B5638" s="424" t="s">
        <v>4203</v>
      </c>
    </row>
    <row r="5639" spans="1:2" ht="16.5" thickBot="1">
      <c r="A5639" s="423">
        <v>732440</v>
      </c>
      <c r="B5639" s="422" t="s">
        <v>4204</v>
      </c>
    </row>
    <row r="5640" spans="1:2" ht="16.5" thickBot="1">
      <c r="A5640" s="423">
        <v>732441</v>
      </c>
      <c r="B5640" s="424" t="s">
        <v>4204</v>
      </c>
    </row>
    <row r="5641" spans="1:2" ht="32.25" thickBot="1">
      <c r="A5641" s="423">
        <v>732450</v>
      </c>
      <c r="B5641" s="422" t="s">
        <v>4205</v>
      </c>
    </row>
    <row r="5642" spans="1:2" ht="32.25" thickBot="1">
      <c r="A5642" s="423">
        <v>732451</v>
      </c>
      <c r="B5642" s="424" t="s">
        <v>4206</v>
      </c>
    </row>
    <row r="5643" spans="1:2" ht="16.5" thickBot="1">
      <c r="A5643" s="423">
        <v>732452</v>
      </c>
      <c r="B5643" s="424" t="s">
        <v>4207</v>
      </c>
    </row>
    <row r="5644" spans="1:2" ht="16.5" thickBot="1">
      <c r="A5644" s="423">
        <v>732453</v>
      </c>
      <c r="B5644" s="424" t="s">
        <v>4208</v>
      </c>
    </row>
    <row r="5645" spans="1:2" ht="32.25" thickBot="1">
      <c r="A5645" s="423">
        <v>732456</v>
      </c>
      <c r="B5645" s="424" t="s">
        <v>4209</v>
      </c>
    </row>
    <row r="5646" spans="1:2" ht="16.5" thickBot="1">
      <c r="A5646" s="423">
        <v>733000</v>
      </c>
      <c r="B5646" s="421" t="s">
        <v>4210</v>
      </c>
    </row>
    <row r="5647" spans="1:2" ht="16.5" thickBot="1">
      <c r="A5647" s="423">
        <v>733100</v>
      </c>
      <c r="B5647" s="421" t="s">
        <v>4211</v>
      </c>
    </row>
    <row r="5648" spans="1:2" ht="16.5" thickBot="1">
      <c r="A5648" s="423">
        <v>733120</v>
      </c>
      <c r="B5648" s="422" t="s">
        <v>4212</v>
      </c>
    </row>
    <row r="5649" spans="1:2" ht="16.5" thickBot="1">
      <c r="A5649" s="423">
        <v>733121</v>
      </c>
      <c r="B5649" s="424" t="s">
        <v>4212</v>
      </c>
    </row>
    <row r="5650" spans="1:2" ht="32.25" thickBot="1">
      <c r="A5650" s="423">
        <v>733130</v>
      </c>
      <c r="B5650" s="422" t="s">
        <v>4213</v>
      </c>
    </row>
    <row r="5651" spans="1:2" ht="16.5" thickBot="1">
      <c r="A5651" s="423">
        <v>733131</v>
      </c>
      <c r="B5651" s="424" t="s">
        <v>4214</v>
      </c>
    </row>
    <row r="5652" spans="1:2" ht="16.5" thickBot="1">
      <c r="A5652" s="423">
        <v>733132</v>
      </c>
      <c r="B5652" s="424" t="s">
        <v>4215</v>
      </c>
    </row>
    <row r="5653" spans="1:2" ht="16.5" thickBot="1">
      <c r="A5653" s="423">
        <v>733133</v>
      </c>
      <c r="B5653" s="424" t="s">
        <v>4216</v>
      </c>
    </row>
    <row r="5654" spans="1:2" ht="16.5" thickBot="1">
      <c r="A5654" s="423">
        <v>733134</v>
      </c>
      <c r="B5654" s="424" t="s">
        <v>4217</v>
      </c>
    </row>
    <row r="5655" spans="1:2" ht="16.5" thickBot="1">
      <c r="A5655" s="423">
        <v>733135</v>
      </c>
      <c r="B5655" s="424" t="s">
        <v>4218</v>
      </c>
    </row>
    <row r="5656" spans="1:2" ht="16.5" thickBot="1">
      <c r="A5656" s="423">
        <v>733136</v>
      </c>
      <c r="B5656" s="424" t="s">
        <v>4219</v>
      </c>
    </row>
    <row r="5657" spans="1:2" ht="16.5" thickBot="1">
      <c r="A5657" s="423">
        <v>733140</v>
      </c>
      <c r="B5657" s="422" t="s">
        <v>4220</v>
      </c>
    </row>
    <row r="5658" spans="1:2" ht="16.5" thickBot="1">
      <c r="A5658" s="423">
        <v>733141</v>
      </c>
      <c r="B5658" s="424" t="s">
        <v>4221</v>
      </c>
    </row>
    <row r="5659" spans="1:2" ht="16.5" thickBot="1">
      <c r="A5659" s="423">
        <v>733142</v>
      </c>
      <c r="B5659" s="424" t="s">
        <v>4222</v>
      </c>
    </row>
    <row r="5660" spans="1:2" ht="16.5" thickBot="1">
      <c r="A5660" s="423">
        <v>733143</v>
      </c>
      <c r="B5660" s="424" t="s">
        <v>4223</v>
      </c>
    </row>
    <row r="5661" spans="1:2" ht="32.25" thickBot="1">
      <c r="A5661" s="423">
        <v>733144</v>
      </c>
      <c r="B5661" s="424" t="s">
        <v>4224</v>
      </c>
    </row>
    <row r="5662" spans="1:2" ht="16.5" thickBot="1">
      <c r="A5662" s="423">
        <v>733145</v>
      </c>
      <c r="B5662" s="424" t="s">
        <v>4225</v>
      </c>
    </row>
    <row r="5663" spans="1:2" ht="32.25" thickBot="1">
      <c r="A5663" s="423">
        <v>733146</v>
      </c>
      <c r="B5663" s="424" t="s">
        <v>4226</v>
      </c>
    </row>
    <row r="5664" spans="1:2" ht="16.5" thickBot="1">
      <c r="A5664" s="423">
        <v>733147</v>
      </c>
      <c r="B5664" s="424" t="s">
        <v>4227</v>
      </c>
    </row>
    <row r="5665" spans="1:2" ht="16.5" thickBot="1">
      <c r="A5665" s="423">
        <v>733148</v>
      </c>
      <c r="B5665" s="424" t="s">
        <v>4228</v>
      </c>
    </row>
    <row r="5666" spans="1:2" ht="16.5" thickBot="1">
      <c r="A5666" s="423">
        <v>733150</v>
      </c>
      <c r="B5666" s="422" t="s">
        <v>4229</v>
      </c>
    </row>
    <row r="5667" spans="1:2" ht="16.5" thickBot="1">
      <c r="A5667" s="423">
        <v>733151</v>
      </c>
      <c r="B5667" s="424" t="s">
        <v>4230</v>
      </c>
    </row>
    <row r="5668" spans="1:2" ht="16.5" thickBot="1">
      <c r="A5668" s="423">
        <v>733152</v>
      </c>
      <c r="B5668" s="424" t="s">
        <v>4231</v>
      </c>
    </row>
    <row r="5669" spans="1:2" ht="16.5" thickBot="1">
      <c r="A5669" s="423">
        <v>733153</v>
      </c>
      <c r="B5669" s="424" t="s">
        <v>4232</v>
      </c>
    </row>
    <row r="5670" spans="1:2" ht="32.25" thickBot="1">
      <c r="A5670" s="423">
        <v>733154</v>
      </c>
      <c r="B5670" s="424" t="s">
        <v>4233</v>
      </c>
    </row>
    <row r="5671" spans="1:2" ht="16.5" thickBot="1">
      <c r="A5671" s="423">
        <v>733155</v>
      </c>
      <c r="B5671" s="424" t="s">
        <v>4234</v>
      </c>
    </row>
    <row r="5672" spans="1:2" ht="32.25" thickBot="1">
      <c r="A5672" s="423">
        <v>733156</v>
      </c>
      <c r="B5672" s="424" t="s">
        <v>4235</v>
      </c>
    </row>
    <row r="5673" spans="1:2" ht="16.5" thickBot="1">
      <c r="A5673" s="423">
        <v>733157</v>
      </c>
      <c r="B5673" s="424" t="s">
        <v>4236</v>
      </c>
    </row>
    <row r="5674" spans="1:2" ht="16.5" thickBot="1">
      <c r="A5674" s="423">
        <v>733158</v>
      </c>
      <c r="B5674" s="424" t="s">
        <v>4237</v>
      </c>
    </row>
    <row r="5675" spans="1:2" ht="32.25" thickBot="1">
      <c r="A5675" s="423">
        <v>733160</v>
      </c>
      <c r="B5675" s="422" t="s">
        <v>4238</v>
      </c>
    </row>
    <row r="5676" spans="1:2" ht="32.25" thickBot="1">
      <c r="A5676" s="423">
        <v>733161</v>
      </c>
      <c r="B5676" s="424" t="s">
        <v>4239</v>
      </c>
    </row>
    <row r="5677" spans="1:2" ht="32.25" thickBot="1">
      <c r="A5677" s="423">
        <v>733162</v>
      </c>
      <c r="B5677" s="424" t="s">
        <v>4240</v>
      </c>
    </row>
    <row r="5678" spans="1:2" ht="32.25" thickBot="1">
      <c r="A5678" s="423">
        <v>733163</v>
      </c>
      <c r="B5678" s="424" t="s">
        <v>4241</v>
      </c>
    </row>
    <row r="5679" spans="1:2" ht="32.25" thickBot="1">
      <c r="A5679" s="423">
        <v>733164</v>
      </c>
      <c r="B5679" s="424" t="s">
        <v>4242</v>
      </c>
    </row>
    <row r="5680" spans="1:2" ht="32.25" thickBot="1">
      <c r="A5680" s="423">
        <v>733165</v>
      </c>
      <c r="B5680" s="424" t="s">
        <v>4243</v>
      </c>
    </row>
    <row r="5681" spans="1:2" ht="48" thickBot="1">
      <c r="A5681" s="423">
        <v>733166</v>
      </c>
      <c r="B5681" s="424" t="s">
        <v>4244</v>
      </c>
    </row>
    <row r="5682" spans="1:2" ht="63.75" thickBot="1">
      <c r="A5682" s="423">
        <v>733167</v>
      </c>
      <c r="B5682" s="424" t="s">
        <v>4245</v>
      </c>
    </row>
    <row r="5683" spans="1:2" ht="48" thickBot="1">
      <c r="A5683" s="423">
        <v>733168</v>
      </c>
      <c r="B5683" s="424" t="s">
        <v>4246</v>
      </c>
    </row>
    <row r="5684" spans="1:2" ht="32.25" thickBot="1">
      <c r="A5684" s="423">
        <v>733169</v>
      </c>
      <c r="B5684" s="424" t="s">
        <v>4247</v>
      </c>
    </row>
    <row r="5685" spans="1:2" ht="16.5" thickBot="1">
      <c r="A5685" s="423">
        <v>733200</v>
      </c>
      <c r="B5685" s="421" t="s">
        <v>4248</v>
      </c>
    </row>
    <row r="5686" spans="1:2" ht="32.25" thickBot="1">
      <c r="A5686" s="423">
        <v>733220</v>
      </c>
      <c r="B5686" s="422" t="s">
        <v>4249</v>
      </c>
    </row>
    <row r="5687" spans="1:2" ht="16.5" thickBot="1">
      <c r="A5687" s="423">
        <v>733221</v>
      </c>
      <c r="B5687" s="424" t="s">
        <v>4249</v>
      </c>
    </row>
    <row r="5688" spans="1:2" ht="32.25" thickBot="1">
      <c r="A5688" s="423">
        <v>733230</v>
      </c>
      <c r="B5688" s="422" t="s">
        <v>4250</v>
      </c>
    </row>
    <row r="5689" spans="1:2" ht="16.5" thickBot="1">
      <c r="A5689" s="423">
        <v>733231</v>
      </c>
      <c r="B5689" s="424" t="s">
        <v>4251</v>
      </c>
    </row>
    <row r="5690" spans="1:2" ht="32.25" thickBot="1">
      <c r="A5690" s="423">
        <v>733232</v>
      </c>
      <c r="B5690" s="424" t="s">
        <v>4252</v>
      </c>
    </row>
    <row r="5691" spans="1:2" ht="32.25" thickBot="1">
      <c r="A5691" s="423">
        <v>733233</v>
      </c>
      <c r="B5691" s="424" t="s">
        <v>4253</v>
      </c>
    </row>
    <row r="5692" spans="1:2" ht="32.25" thickBot="1">
      <c r="A5692" s="423">
        <v>733234</v>
      </c>
      <c r="B5692" s="424" t="s">
        <v>4254</v>
      </c>
    </row>
    <row r="5693" spans="1:2" ht="32.25" thickBot="1">
      <c r="A5693" s="423">
        <v>733235</v>
      </c>
      <c r="B5693" s="424" t="s">
        <v>4255</v>
      </c>
    </row>
    <row r="5694" spans="1:2" ht="32.25" thickBot="1">
      <c r="A5694" s="423">
        <v>733236</v>
      </c>
      <c r="B5694" s="424" t="s">
        <v>4256</v>
      </c>
    </row>
    <row r="5695" spans="1:2" ht="16.5" thickBot="1">
      <c r="A5695" s="423">
        <v>733240</v>
      </c>
      <c r="B5695" s="422" t="s">
        <v>4257</v>
      </c>
    </row>
    <row r="5696" spans="1:2" ht="32.25" thickBot="1">
      <c r="A5696" s="423">
        <v>733241</v>
      </c>
      <c r="B5696" s="424" t="s">
        <v>4258</v>
      </c>
    </row>
    <row r="5697" spans="1:2" ht="32.25" thickBot="1">
      <c r="A5697" s="423">
        <v>733242</v>
      </c>
      <c r="B5697" s="424" t="s">
        <v>4259</v>
      </c>
    </row>
    <row r="5698" spans="1:2" ht="32.25" thickBot="1">
      <c r="A5698" s="423">
        <v>733243</v>
      </c>
      <c r="B5698" s="424" t="s">
        <v>4260</v>
      </c>
    </row>
    <row r="5699" spans="1:2" ht="32.25" thickBot="1">
      <c r="A5699" s="423">
        <v>733250</v>
      </c>
      <c r="B5699" s="422" t="s">
        <v>4261</v>
      </c>
    </row>
    <row r="5700" spans="1:2" ht="32.25" thickBot="1">
      <c r="A5700" s="423">
        <v>733251</v>
      </c>
      <c r="B5700" s="424" t="s">
        <v>4262</v>
      </c>
    </row>
    <row r="5701" spans="1:2" ht="32.25" thickBot="1">
      <c r="A5701" s="423">
        <v>733252</v>
      </c>
      <c r="B5701" s="424" t="s">
        <v>4263</v>
      </c>
    </row>
    <row r="5702" spans="1:2" ht="16.5" thickBot="1">
      <c r="A5702" s="423">
        <v>733253</v>
      </c>
      <c r="B5702" s="424" t="s">
        <v>4264</v>
      </c>
    </row>
    <row r="5703" spans="1:2" ht="32.25" thickBot="1">
      <c r="A5703" s="423">
        <v>733260</v>
      </c>
      <c r="B5703" s="422" t="s">
        <v>4265</v>
      </c>
    </row>
    <row r="5704" spans="1:2" ht="32.25" thickBot="1">
      <c r="A5704" s="423">
        <v>733261</v>
      </c>
      <c r="B5704" s="424" t="s">
        <v>4266</v>
      </c>
    </row>
    <row r="5705" spans="1:2" ht="32.25" thickBot="1">
      <c r="A5705" s="423">
        <v>733262</v>
      </c>
      <c r="B5705" s="424" t="s">
        <v>4267</v>
      </c>
    </row>
    <row r="5706" spans="1:2" ht="32.25" thickBot="1">
      <c r="A5706" s="423">
        <v>733265</v>
      </c>
      <c r="B5706" s="424" t="s">
        <v>4268</v>
      </c>
    </row>
    <row r="5707" spans="1:2" ht="32.25" thickBot="1">
      <c r="A5707" s="423">
        <v>733266</v>
      </c>
      <c r="B5707" s="424" t="s">
        <v>4269</v>
      </c>
    </row>
    <row r="5708" spans="1:2" ht="16.5" thickBot="1">
      <c r="A5708" s="423">
        <v>740000</v>
      </c>
      <c r="B5708" s="421" t="s">
        <v>4270</v>
      </c>
    </row>
    <row r="5709" spans="1:2" ht="16.5" thickBot="1">
      <c r="A5709" s="423">
        <v>741000</v>
      </c>
      <c r="B5709" s="421" t="s">
        <v>4271</v>
      </c>
    </row>
    <row r="5710" spans="1:2" ht="16.5" thickBot="1">
      <c r="A5710" s="423">
        <v>741100</v>
      </c>
      <c r="B5710" s="421" t="s">
        <v>4272</v>
      </c>
    </row>
    <row r="5711" spans="1:2" ht="16.5" thickBot="1">
      <c r="A5711" s="423">
        <v>741120</v>
      </c>
      <c r="B5711" s="422" t="s">
        <v>4273</v>
      </c>
    </row>
    <row r="5712" spans="1:2" ht="32.25" thickBot="1">
      <c r="A5712" s="423">
        <v>741121</v>
      </c>
      <c r="B5712" s="424" t="s">
        <v>4274</v>
      </c>
    </row>
    <row r="5713" spans="1:2" ht="32.25" thickBot="1">
      <c r="A5713" s="423">
        <v>741122</v>
      </c>
      <c r="B5713" s="424" t="s">
        <v>4275</v>
      </c>
    </row>
    <row r="5714" spans="1:2" ht="32.25" thickBot="1">
      <c r="A5714" s="423">
        <v>741130</v>
      </c>
      <c r="B5714" s="422" t="s">
        <v>4276</v>
      </c>
    </row>
    <row r="5715" spans="1:2" ht="32.25" thickBot="1">
      <c r="A5715" s="423">
        <v>741131</v>
      </c>
      <c r="B5715" s="424" t="s">
        <v>4277</v>
      </c>
    </row>
    <row r="5716" spans="1:2" ht="32.25" thickBot="1">
      <c r="A5716" s="423">
        <v>741132</v>
      </c>
      <c r="B5716" s="424" t="s">
        <v>4278</v>
      </c>
    </row>
    <row r="5717" spans="1:2" ht="16.5" thickBot="1">
      <c r="A5717" s="423">
        <v>741140</v>
      </c>
      <c r="B5717" s="422" t="s">
        <v>4279</v>
      </c>
    </row>
    <row r="5718" spans="1:2" ht="32.25" thickBot="1">
      <c r="A5718" s="423">
        <v>741141</v>
      </c>
      <c r="B5718" s="424" t="s">
        <v>4280</v>
      </c>
    </row>
    <row r="5719" spans="1:2" ht="48" thickBot="1">
      <c r="A5719" s="423">
        <v>741142</v>
      </c>
      <c r="B5719" s="424" t="s">
        <v>4281</v>
      </c>
    </row>
    <row r="5720" spans="1:2" ht="16.5" thickBot="1">
      <c r="A5720" s="423">
        <v>741150</v>
      </c>
      <c r="B5720" s="422" t="s">
        <v>4282</v>
      </c>
    </row>
    <row r="5721" spans="1:2" ht="32.25" thickBot="1">
      <c r="A5721" s="423">
        <v>741151</v>
      </c>
      <c r="B5721" s="424" t="s">
        <v>4283</v>
      </c>
    </row>
    <row r="5722" spans="1:2" ht="48" thickBot="1">
      <c r="A5722" s="423">
        <v>741152</v>
      </c>
      <c r="B5722" s="424" t="s">
        <v>4284</v>
      </c>
    </row>
    <row r="5723" spans="1:2" ht="16.5" thickBot="1">
      <c r="A5723" s="423">
        <v>741160</v>
      </c>
      <c r="B5723" s="422" t="s">
        <v>4285</v>
      </c>
    </row>
    <row r="5724" spans="1:2" ht="16.5" thickBot="1">
      <c r="A5724" s="423">
        <v>741161</v>
      </c>
      <c r="B5724" s="424" t="s">
        <v>4286</v>
      </c>
    </row>
    <row r="5725" spans="1:2" ht="16.5" thickBot="1">
      <c r="A5725" s="423">
        <v>741162</v>
      </c>
      <c r="B5725" s="424" t="s">
        <v>4287</v>
      </c>
    </row>
    <row r="5726" spans="1:2" ht="16.5" thickBot="1">
      <c r="A5726" s="423">
        <v>741165</v>
      </c>
      <c r="B5726" s="424" t="s">
        <v>4288</v>
      </c>
    </row>
    <row r="5727" spans="1:2" ht="16.5" thickBot="1">
      <c r="A5727" s="423">
        <v>741166</v>
      </c>
      <c r="B5727" s="424" t="s">
        <v>4289</v>
      </c>
    </row>
    <row r="5728" spans="1:2" ht="16.5" thickBot="1">
      <c r="A5728" s="423">
        <v>741200</v>
      </c>
      <c r="B5728" s="421" t="s">
        <v>4290</v>
      </c>
    </row>
    <row r="5729" spans="1:2" ht="16.5" thickBot="1">
      <c r="A5729" s="423">
        <v>741210</v>
      </c>
      <c r="B5729" s="422" t="s">
        <v>4291</v>
      </c>
    </row>
    <row r="5730" spans="1:2" ht="16.5" thickBot="1">
      <c r="A5730" s="423">
        <v>741211</v>
      </c>
      <c r="B5730" s="424" t="s">
        <v>4292</v>
      </c>
    </row>
    <row r="5731" spans="1:2" ht="16.5" thickBot="1">
      <c r="A5731" s="423">
        <v>741212</v>
      </c>
      <c r="B5731" s="424" t="s">
        <v>4293</v>
      </c>
    </row>
    <row r="5732" spans="1:2" ht="16.5" thickBot="1">
      <c r="A5732" s="423">
        <v>741220</v>
      </c>
      <c r="B5732" s="422" t="s">
        <v>4294</v>
      </c>
    </row>
    <row r="5733" spans="1:2" ht="16.5" thickBot="1">
      <c r="A5733" s="423">
        <v>741221</v>
      </c>
      <c r="B5733" s="424" t="s">
        <v>4294</v>
      </c>
    </row>
    <row r="5734" spans="1:2" ht="16.5" thickBot="1">
      <c r="A5734" s="423">
        <v>741222</v>
      </c>
      <c r="B5734" s="424" t="s">
        <v>4295</v>
      </c>
    </row>
    <row r="5735" spans="1:2" ht="32.25" thickBot="1">
      <c r="A5735" s="423">
        <v>741223</v>
      </c>
      <c r="B5735" s="424" t="s">
        <v>4296</v>
      </c>
    </row>
    <row r="5736" spans="1:2" ht="16.5" thickBot="1">
      <c r="A5736" s="423">
        <v>741224</v>
      </c>
      <c r="B5736" s="424" t="s">
        <v>4297</v>
      </c>
    </row>
    <row r="5737" spans="1:2" ht="16.5" thickBot="1">
      <c r="A5737" s="423">
        <v>741230</v>
      </c>
      <c r="B5737" s="422" t="s">
        <v>4298</v>
      </c>
    </row>
    <row r="5738" spans="1:2" ht="16.5" thickBot="1">
      <c r="A5738" s="423">
        <v>741231</v>
      </c>
      <c r="B5738" s="424" t="s">
        <v>4299</v>
      </c>
    </row>
    <row r="5739" spans="1:2" ht="16.5" thickBot="1">
      <c r="A5739" s="423">
        <v>741232</v>
      </c>
      <c r="B5739" s="424" t="s">
        <v>4300</v>
      </c>
    </row>
    <row r="5740" spans="1:2" ht="16.5" thickBot="1">
      <c r="A5740" s="423">
        <v>741240</v>
      </c>
      <c r="B5740" s="422" t="s">
        <v>4301</v>
      </c>
    </row>
    <row r="5741" spans="1:2" ht="16.5" thickBot="1">
      <c r="A5741" s="423">
        <v>741241</v>
      </c>
      <c r="B5741" s="424" t="s">
        <v>4301</v>
      </c>
    </row>
    <row r="5742" spans="1:2" ht="16.5" thickBot="1">
      <c r="A5742" s="423">
        <v>741250</v>
      </c>
      <c r="B5742" s="422" t="s">
        <v>4302</v>
      </c>
    </row>
    <row r="5743" spans="1:2" ht="16.5" thickBot="1">
      <c r="A5743" s="423">
        <v>741251</v>
      </c>
      <c r="B5743" s="424" t="s">
        <v>4302</v>
      </c>
    </row>
    <row r="5744" spans="1:2" ht="16.5" thickBot="1">
      <c r="A5744" s="423">
        <v>741260</v>
      </c>
      <c r="B5744" s="422" t="s">
        <v>4303</v>
      </c>
    </row>
    <row r="5745" spans="1:2" ht="16.5" thickBot="1">
      <c r="A5745" s="423">
        <v>741261</v>
      </c>
      <c r="B5745" s="424" t="s">
        <v>4304</v>
      </c>
    </row>
    <row r="5746" spans="1:2" ht="16.5" thickBot="1">
      <c r="A5746" s="423">
        <v>741262</v>
      </c>
      <c r="B5746" s="424" t="s">
        <v>4305</v>
      </c>
    </row>
    <row r="5747" spans="1:2" ht="16.5" thickBot="1">
      <c r="A5747" s="423">
        <v>741265</v>
      </c>
      <c r="B5747" s="424" t="s">
        <v>4306</v>
      </c>
    </row>
    <row r="5748" spans="1:2" ht="16.5" thickBot="1">
      <c r="A5748" s="423">
        <v>741266</v>
      </c>
      <c r="B5748" s="424" t="s">
        <v>4307</v>
      </c>
    </row>
    <row r="5749" spans="1:2" ht="16.5" thickBot="1">
      <c r="A5749" s="423">
        <v>741300</v>
      </c>
      <c r="B5749" s="421" t="s">
        <v>4308</v>
      </c>
    </row>
    <row r="5750" spans="1:2" ht="16.5" thickBot="1">
      <c r="A5750" s="423">
        <v>741310</v>
      </c>
      <c r="B5750" s="422" t="s">
        <v>4308</v>
      </c>
    </row>
    <row r="5751" spans="1:2" ht="16.5" thickBot="1">
      <c r="A5751" s="423">
        <v>741311</v>
      </c>
      <c r="B5751" s="424" t="s">
        <v>4308</v>
      </c>
    </row>
    <row r="5752" spans="1:2" ht="16.5" thickBot="1">
      <c r="A5752" s="423">
        <v>741400</v>
      </c>
      <c r="B5752" s="421" t="s">
        <v>4309</v>
      </c>
    </row>
    <row r="5753" spans="1:2" ht="16.5" thickBot="1">
      <c r="A5753" s="423">
        <v>741410</v>
      </c>
      <c r="B5753" s="422" t="s">
        <v>4309</v>
      </c>
    </row>
    <row r="5754" spans="1:2" ht="32.25" thickBot="1">
      <c r="A5754" s="423">
        <v>741411</v>
      </c>
      <c r="B5754" s="424" t="s">
        <v>4310</v>
      </c>
    </row>
    <row r="5755" spans="1:2" ht="32.25" thickBot="1">
      <c r="A5755" s="423">
        <v>741412</v>
      </c>
      <c r="B5755" s="424" t="s">
        <v>4311</v>
      </c>
    </row>
    <row r="5756" spans="1:2" ht="16.5" thickBot="1">
      <c r="A5756" s="423">
        <v>741413</v>
      </c>
      <c r="B5756" s="424" t="s">
        <v>4312</v>
      </c>
    </row>
    <row r="5757" spans="1:2" ht="16.5" thickBot="1">
      <c r="A5757" s="423">
        <v>741414</v>
      </c>
      <c r="B5757" s="424" t="s">
        <v>4313</v>
      </c>
    </row>
    <row r="5758" spans="1:2" ht="16.5" thickBot="1">
      <c r="A5758" s="423">
        <v>741500</v>
      </c>
      <c r="B5758" s="421" t="s">
        <v>4314</v>
      </c>
    </row>
    <row r="5759" spans="1:2" ht="16.5" thickBot="1">
      <c r="A5759" s="423">
        <v>741510</v>
      </c>
      <c r="B5759" s="422" t="s">
        <v>4315</v>
      </c>
    </row>
    <row r="5760" spans="1:2" ht="16.5" thickBot="1">
      <c r="A5760" s="423">
        <v>741511</v>
      </c>
      <c r="B5760" s="424" t="s">
        <v>4316</v>
      </c>
    </row>
    <row r="5761" spans="1:2" ht="16.5" thickBot="1">
      <c r="A5761" s="423">
        <v>741512</v>
      </c>
      <c r="B5761" s="424" t="s">
        <v>4317</v>
      </c>
    </row>
    <row r="5762" spans="1:2" ht="16.5" thickBot="1">
      <c r="A5762" s="423">
        <v>741513</v>
      </c>
      <c r="B5762" s="424" t="s">
        <v>4318</v>
      </c>
    </row>
    <row r="5763" spans="1:2" ht="16.5" thickBot="1">
      <c r="A5763" s="423">
        <v>741514</v>
      </c>
      <c r="B5763" s="424" t="s">
        <v>4319</v>
      </c>
    </row>
    <row r="5764" spans="1:2" ht="16.5" thickBot="1">
      <c r="A5764" s="423">
        <v>741515</v>
      </c>
      <c r="B5764" s="424" t="s">
        <v>4320</v>
      </c>
    </row>
    <row r="5765" spans="1:2" ht="32.25" thickBot="1">
      <c r="A5765" s="423">
        <v>741516</v>
      </c>
      <c r="B5765" s="424" t="s">
        <v>4321</v>
      </c>
    </row>
    <row r="5766" spans="1:2" ht="32.25" thickBot="1">
      <c r="A5766" s="423">
        <v>741517</v>
      </c>
      <c r="B5766" s="424" t="s">
        <v>4322</v>
      </c>
    </row>
    <row r="5767" spans="1:2" ht="16.5" thickBot="1">
      <c r="A5767" s="423">
        <v>741520</v>
      </c>
      <c r="B5767" s="422" t="s">
        <v>4323</v>
      </c>
    </row>
    <row r="5768" spans="1:2" ht="16.5" thickBot="1">
      <c r="A5768" s="423">
        <v>741521</v>
      </c>
      <c r="B5768" s="424" t="s">
        <v>4324</v>
      </c>
    </row>
    <row r="5769" spans="1:2" ht="32.25" thickBot="1">
      <c r="A5769" s="423">
        <v>741522</v>
      </c>
      <c r="B5769" s="424" t="s">
        <v>4325</v>
      </c>
    </row>
    <row r="5770" spans="1:2" ht="16.5" thickBot="1">
      <c r="A5770" s="423">
        <v>741523</v>
      </c>
      <c r="B5770" s="424" t="s">
        <v>4326</v>
      </c>
    </row>
    <row r="5771" spans="1:2" ht="16.5" thickBot="1">
      <c r="A5771" s="423">
        <v>741524</v>
      </c>
      <c r="B5771" s="424" t="s">
        <v>4327</v>
      </c>
    </row>
    <row r="5772" spans="1:2" ht="16.5" thickBot="1">
      <c r="A5772" s="423">
        <v>741525</v>
      </c>
      <c r="B5772" s="424" t="s">
        <v>4328</v>
      </c>
    </row>
    <row r="5773" spans="1:2" ht="16.5" thickBot="1">
      <c r="A5773" s="423">
        <v>741526</v>
      </c>
      <c r="B5773" s="424" t="s">
        <v>4329</v>
      </c>
    </row>
    <row r="5774" spans="1:2" ht="16.5" thickBot="1">
      <c r="A5774" s="423">
        <v>741528</v>
      </c>
      <c r="B5774" s="424" t="s">
        <v>4330</v>
      </c>
    </row>
    <row r="5775" spans="1:2" ht="32.25" thickBot="1">
      <c r="A5775" s="423">
        <v>741529</v>
      </c>
      <c r="B5775" s="424" t="s">
        <v>4331</v>
      </c>
    </row>
    <row r="5776" spans="1:2" ht="16.5" thickBot="1">
      <c r="A5776" s="423">
        <v>741530</v>
      </c>
      <c r="B5776" s="422" t="s">
        <v>4332</v>
      </c>
    </row>
    <row r="5777" spans="1:2" ht="63.75" thickBot="1">
      <c r="A5777" s="423">
        <v>741531</v>
      </c>
      <c r="B5777" s="424" t="s">
        <v>4333</v>
      </c>
    </row>
    <row r="5778" spans="1:2" ht="32.25" thickBot="1">
      <c r="A5778" s="423">
        <v>741532</v>
      </c>
      <c r="B5778" s="424" t="s">
        <v>4334</v>
      </c>
    </row>
    <row r="5779" spans="1:2" ht="32.25" thickBot="1">
      <c r="A5779" s="423">
        <v>741533</v>
      </c>
      <c r="B5779" s="424" t="s">
        <v>4335</v>
      </c>
    </row>
    <row r="5780" spans="1:2" ht="16.5" thickBot="1">
      <c r="A5780" s="423">
        <v>741534</v>
      </c>
      <c r="B5780" s="424" t="s">
        <v>4336</v>
      </c>
    </row>
    <row r="5781" spans="1:2" ht="16.5" thickBot="1">
      <c r="A5781" s="423">
        <v>741535</v>
      </c>
      <c r="B5781" s="424" t="s">
        <v>4337</v>
      </c>
    </row>
    <row r="5782" spans="1:2" ht="32.25" thickBot="1">
      <c r="A5782" s="423">
        <v>741536</v>
      </c>
      <c r="B5782" s="424" t="s">
        <v>4338</v>
      </c>
    </row>
    <row r="5783" spans="1:2" ht="32.25" thickBot="1">
      <c r="A5783" s="423">
        <v>741537</v>
      </c>
      <c r="B5783" s="424" t="s">
        <v>4339</v>
      </c>
    </row>
    <row r="5784" spans="1:2" ht="16.5" thickBot="1">
      <c r="A5784" s="423">
        <v>741538</v>
      </c>
      <c r="B5784" s="424" t="s">
        <v>4340</v>
      </c>
    </row>
    <row r="5785" spans="1:2" ht="16.5" thickBot="1">
      <c r="A5785" s="423">
        <v>741540</v>
      </c>
      <c r="B5785" s="422" t="s">
        <v>4341</v>
      </c>
    </row>
    <row r="5786" spans="1:2" ht="16.5" thickBot="1">
      <c r="A5786" s="423">
        <v>741541</v>
      </c>
      <c r="B5786" s="424" t="s">
        <v>4342</v>
      </c>
    </row>
    <row r="5787" spans="1:2" ht="16.5" thickBot="1">
      <c r="A5787" s="423">
        <v>741542</v>
      </c>
      <c r="B5787" s="424" t="s">
        <v>4343</v>
      </c>
    </row>
    <row r="5788" spans="1:2" ht="16.5" thickBot="1">
      <c r="A5788" s="423">
        <v>0</v>
      </c>
      <c r="B5788" s="424"/>
    </row>
    <row r="5789" spans="1:2" ht="32.25" thickBot="1">
      <c r="A5789" s="423">
        <v>741550</v>
      </c>
      <c r="B5789" s="422" t="s">
        <v>4344</v>
      </c>
    </row>
    <row r="5790" spans="1:2" ht="32.25" thickBot="1">
      <c r="A5790" s="423">
        <v>741551</v>
      </c>
      <c r="B5790" s="424" t="s">
        <v>4345</v>
      </c>
    </row>
    <row r="5791" spans="1:2" ht="16.5" thickBot="1">
      <c r="A5791" s="423">
        <v>741560</v>
      </c>
      <c r="B5791" s="422" t="s">
        <v>4346</v>
      </c>
    </row>
    <row r="5792" spans="1:2" ht="16.5" thickBot="1">
      <c r="A5792" s="423">
        <v>741561</v>
      </c>
      <c r="B5792" s="424" t="s">
        <v>4347</v>
      </c>
    </row>
    <row r="5793" spans="1:2" ht="16.5" thickBot="1">
      <c r="A5793" s="423">
        <v>741562</v>
      </c>
      <c r="B5793" s="424" t="s">
        <v>4348</v>
      </c>
    </row>
    <row r="5794" spans="1:2" ht="16.5" thickBot="1">
      <c r="A5794" s="423">
        <v>741563</v>
      </c>
      <c r="B5794" s="424" t="s">
        <v>4349</v>
      </c>
    </row>
    <row r="5795" spans="1:2" ht="16.5" thickBot="1">
      <c r="A5795" s="423">
        <v>741564</v>
      </c>
      <c r="B5795" s="424" t="s">
        <v>4350</v>
      </c>
    </row>
    <row r="5796" spans="1:2" ht="32.25" thickBot="1">
      <c r="A5796" s="423">
        <v>741565</v>
      </c>
      <c r="B5796" s="424" t="s">
        <v>4351</v>
      </c>
    </row>
    <row r="5797" spans="1:2" ht="16.5" thickBot="1">
      <c r="A5797" s="423">
        <v>741566</v>
      </c>
      <c r="B5797" s="424" t="s">
        <v>4352</v>
      </c>
    </row>
    <row r="5798" spans="1:2" ht="16.5" thickBot="1">
      <c r="A5798" s="423">
        <v>741567</v>
      </c>
      <c r="B5798" s="424" t="s">
        <v>4353</v>
      </c>
    </row>
    <row r="5799" spans="1:2" ht="32.25" thickBot="1">
      <c r="A5799" s="423">
        <v>741568</v>
      </c>
      <c r="B5799" s="424" t="s">
        <v>4354</v>
      </c>
    </row>
    <row r="5800" spans="1:2" ht="16.5" thickBot="1">
      <c r="A5800" s="423">
        <v>741569</v>
      </c>
      <c r="B5800" s="424" t="s">
        <v>4355</v>
      </c>
    </row>
    <row r="5801" spans="1:2" ht="16.5" thickBot="1">
      <c r="A5801" s="423">
        <v>741570</v>
      </c>
      <c r="B5801" s="422" t="s">
        <v>4356</v>
      </c>
    </row>
    <row r="5802" spans="1:2" ht="16.5" thickBot="1">
      <c r="A5802" s="423">
        <v>741571</v>
      </c>
      <c r="B5802" s="424" t="s">
        <v>4357</v>
      </c>
    </row>
    <row r="5803" spans="1:2" ht="32.25" thickBot="1">
      <c r="A5803" s="423">
        <v>741572</v>
      </c>
      <c r="B5803" s="424" t="s">
        <v>4358</v>
      </c>
    </row>
    <row r="5804" spans="1:2" ht="16.5" thickBot="1">
      <c r="A5804" s="423">
        <v>741580</v>
      </c>
      <c r="B5804" s="422" t="s">
        <v>4359</v>
      </c>
    </row>
    <row r="5805" spans="1:2" ht="63.75" thickBot="1">
      <c r="A5805" s="423">
        <v>741581</v>
      </c>
      <c r="B5805" s="424" t="s">
        <v>4360</v>
      </c>
    </row>
    <row r="5806" spans="1:2" ht="16.5" thickBot="1">
      <c r="A5806" s="423">
        <v>741582</v>
      </c>
      <c r="B5806" s="424" t="s">
        <v>4361</v>
      </c>
    </row>
    <row r="5807" spans="1:2" ht="16.5" thickBot="1">
      <c r="A5807" s="423">
        <v>741583</v>
      </c>
      <c r="B5807" s="424" t="s">
        <v>4362</v>
      </c>
    </row>
    <row r="5808" spans="1:2" ht="16.5" thickBot="1">
      <c r="A5808" s="423">
        <v>741590</v>
      </c>
      <c r="B5808" s="422" t="s">
        <v>4363</v>
      </c>
    </row>
    <row r="5809" spans="1:2" ht="32.25" thickBot="1">
      <c r="A5809" s="423">
        <v>741591</v>
      </c>
      <c r="B5809" s="424" t="s">
        <v>4364</v>
      </c>
    </row>
    <row r="5810" spans="1:2" ht="32.25" thickBot="1">
      <c r="A5810" s="423">
        <v>741592</v>
      </c>
      <c r="B5810" s="424" t="s">
        <v>4365</v>
      </c>
    </row>
    <row r="5811" spans="1:2" ht="16.5" thickBot="1">
      <c r="A5811" s="423">
        <v>741593</v>
      </c>
      <c r="B5811" s="424" t="s">
        <v>4366</v>
      </c>
    </row>
    <row r="5812" spans="1:2" ht="16.5" thickBot="1">
      <c r="A5812" s="423">
        <v>741594</v>
      </c>
      <c r="B5812" s="424" t="s">
        <v>4367</v>
      </c>
    </row>
    <row r="5813" spans="1:2" ht="16.5" thickBot="1">
      <c r="A5813" s="423">
        <v>741595</v>
      </c>
      <c r="B5813" s="424" t="s">
        <v>4368</v>
      </c>
    </row>
    <row r="5814" spans="1:2" ht="16.5" thickBot="1">
      <c r="A5814" s="423">
        <v>741600</v>
      </c>
      <c r="B5814" s="421" t="s">
        <v>1681</v>
      </c>
    </row>
    <row r="5815" spans="1:2" ht="16.5" thickBot="1">
      <c r="A5815" s="423">
        <v>741610</v>
      </c>
      <c r="B5815" s="422" t="s">
        <v>1681</v>
      </c>
    </row>
    <row r="5816" spans="1:2" ht="16.5" thickBot="1">
      <c r="A5816" s="423">
        <v>741611</v>
      </c>
      <c r="B5816" s="424" t="s">
        <v>1681</v>
      </c>
    </row>
    <row r="5817" spans="1:2" ht="16.5" thickBot="1">
      <c r="A5817" s="423">
        <v>742000</v>
      </c>
      <c r="B5817" s="421" t="s">
        <v>4369</v>
      </c>
    </row>
    <row r="5818" spans="1:2" ht="32.25" thickBot="1">
      <c r="A5818" s="423">
        <v>742100</v>
      </c>
      <c r="B5818" s="421" t="s">
        <v>4370</v>
      </c>
    </row>
    <row r="5819" spans="1:2" ht="32.25" thickBot="1">
      <c r="A5819" s="423">
        <v>742120</v>
      </c>
      <c r="B5819" s="422" t="s">
        <v>4371</v>
      </c>
    </row>
    <row r="5820" spans="1:2" ht="32.25" thickBot="1">
      <c r="A5820" s="423">
        <v>742121</v>
      </c>
      <c r="B5820" s="424" t="s">
        <v>4372</v>
      </c>
    </row>
    <row r="5821" spans="1:2" ht="48" thickBot="1">
      <c r="A5821" s="423">
        <v>742122</v>
      </c>
      <c r="B5821" s="424" t="s">
        <v>4373</v>
      </c>
    </row>
    <row r="5822" spans="1:2" ht="32.25" thickBot="1">
      <c r="A5822" s="423">
        <v>742123</v>
      </c>
      <c r="B5822" s="424" t="s">
        <v>4374</v>
      </c>
    </row>
    <row r="5823" spans="1:2" ht="32.25" thickBot="1">
      <c r="A5823" s="423">
        <v>742124</v>
      </c>
      <c r="B5823" s="424" t="s">
        <v>4375</v>
      </c>
    </row>
    <row r="5824" spans="1:2" ht="48" thickBot="1">
      <c r="A5824" s="423">
        <v>742125</v>
      </c>
      <c r="B5824" s="424" t="s">
        <v>4376</v>
      </c>
    </row>
    <row r="5825" spans="1:2" ht="32.25" thickBot="1">
      <c r="A5825" s="423">
        <v>742126</v>
      </c>
      <c r="B5825" s="424" t="s">
        <v>4377</v>
      </c>
    </row>
    <row r="5826" spans="1:2" ht="16.5" thickBot="1">
      <c r="A5826" s="423">
        <v>742127</v>
      </c>
      <c r="B5826" s="424" t="s">
        <v>4378</v>
      </c>
    </row>
    <row r="5827" spans="1:2" ht="32.25" thickBot="1">
      <c r="A5827" s="423">
        <v>742128</v>
      </c>
      <c r="B5827" s="424" t="s">
        <v>4379</v>
      </c>
    </row>
    <row r="5828" spans="1:2" ht="32.25" thickBot="1">
      <c r="A5828" s="423">
        <v>742129</v>
      </c>
      <c r="B5828" s="424" t="s">
        <v>4380</v>
      </c>
    </row>
    <row r="5829" spans="1:2" ht="32.25" thickBot="1">
      <c r="A5829" s="423">
        <v>742130</v>
      </c>
      <c r="B5829" s="422" t="s">
        <v>4381</v>
      </c>
    </row>
    <row r="5830" spans="1:2" ht="32.25" thickBot="1">
      <c r="A5830" s="423">
        <v>742131</v>
      </c>
      <c r="B5830" s="424" t="s">
        <v>4382</v>
      </c>
    </row>
    <row r="5831" spans="1:2" ht="32.25" thickBot="1">
      <c r="A5831" s="423">
        <v>742132</v>
      </c>
      <c r="B5831" s="424" t="s">
        <v>4383</v>
      </c>
    </row>
    <row r="5832" spans="1:2" ht="32.25" thickBot="1">
      <c r="A5832" s="423">
        <v>742133</v>
      </c>
      <c r="B5832" s="424" t="s">
        <v>4384</v>
      </c>
    </row>
    <row r="5833" spans="1:2" ht="32.25" thickBot="1">
      <c r="A5833" s="423">
        <v>742134</v>
      </c>
      <c r="B5833" s="424" t="s">
        <v>4385</v>
      </c>
    </row>
    <row r="5834" spans="1:2" ht="32.25" thickBot="1">
      <c r="A5834" s="423">
        <v>742135</v>
      </c>
      <c r="B5834" s="424" t="s">
        <v>4386</v>
      </c>
    </row>
    <row r="5835" spans="1:2" ht="32.25" thickBot="1">
      <c r="A5835" s="423">
        <v>742136</v>
      </c>
      <c r="B5835" s="424" t="s">
        <v>4387</v>
      </c>
    </row>
    <row r="5836" spans="1:2" ht="32.25" thickBot="1">
      <c r="A5836" s="423">
        <v>742137</v>
      </c>
      <c r="B5836" s="424" t="s">
        <v>4388</v>
      </c>
    </row>
    <row r="5837" spans="1:2" ht="32.25" thickBot="1">
      <c r="A5837" s="423">
        <v>742140</v>
      </c>
      <c r="B5837" s="422" t="s">
        <v>4389</v>
      </c>
    </row>
    <row r="5838" spans="1:2" ht="32.25" thickBot="1">
      <c r="A5838" s="423">
        <v>742141</v>
      </c>
      <c r="B5838" s="424" t="s">
        <v>4390</v>
      </c>
    </row>
    <row r="5839" spans="1:2" ht="48" thickBot="1">
      <c r="A5839" s="423">
        <v>742142</v>
      </c>
      <c r="B5839" s="424" t="s">
        <v>4391</v>
      </c>
    </row>
    <row r="5840" spans="1:2" ht="16.5" thickBot="1">
      <c r="A5840" s="423">
        <v>742143</v>
      </c>
      <c r="B5840" s="424" t="s">
        <v>4392</v>
      </c>
    </row>
    <row r="5841" spans="1:2" ht="32.25" thickBot="1">
      <c r="A5841" s="423">
        <v>742144</v>
      </c>
      <c r="B5841" s="424" t="s">
        <v>4393</v>
      </c>
    </row>
    <row r="5842" spans="1:2" ht="48" thickBot="1">
      <c r="A5842" s="423">
        <v>742145</v>
      </c>
      <c r="B5842" s="424" t="s">
        <v>4394</v>
      </c>
    </row>
    <row r="5843" spans="1:2" ht="32.25" thickBot="1">
      <c r="A5843" s="423">
        <v>742146</v>
      </c>
      <c r="B5843" s="424" t="s">
        <v>4395</v>
      </c>
    </row>
    <row r="5844" spans="1:2" ht="32.25" thickBot="1">
      <c r="A5844" s="423">
        <v>742150</v>
      </c>
      <c r="B5844" s="422" t="s">
        <v>4396</v>
      </c>
    </row>
    <row r="5845" spans="1:2" ht="32.25" thickBot="1">
      <c r="A5845" s="423">
        <v>742151</v>
      </c>
      <c r="B5845" s="424" t="s">
        <v>4397</v>
      </c>
    </row>
    <row r="5846" spans="1:2" ht="48" thickBot="1">
      <c r="A5846" s="423">
        <v>742152</v>
      </c>
      <c r="B5846" s="424" t="s">
        <v>4398</v>
      </c>
    </row>
    <row r="5847" spans="1:2" ht="32.25" thickBot="1">
      <c r="A5847" s="423">
        <v>742153</v>
      </c>
      <c r="B5847" s="424" t="s">
        <v>4399</v>
      </c>
    </row>
    <row r="5848" spans="1:2" ht="32.25" thickBot="1">
      <c r="A5848" s="423">
        <v>742154</v>
      </c>
      <c r="B5848" s="424" t="s">
        <v>4400</v>
      </c>
    </row>
    <row r="5849" spans="1:2" ht="48" thickBot="1">
      <c r="A5849" s="423">
        <v>742155</v>
      </c>
      <c r="B5849" s="424" t="s">
        <v>4401</v>
      </c>
    </row>
    <row r="5850" spans="1:2" ht="32.25" thickBot="1">
      <c r="A5850" s="423">
        <v>742156</v>
      </c>
      <c r="B5850" s="424" t="s">
        <v>4402</v>
      </c>
    </row>
    <row r="5851" spans="1:2" ht="32.25" thickBot="1">
      <c r="A5851" s="423">
        <v>742160</v>
      </c>
      <c r="B5851" s="422" t="s">
        <v>4403</v>
      </c>
    </row>
    <row r="5852" spans="1:2" ht="32.25" thickBot="1">
      <c r="A5852" s="423">
        <v>742161</v>
      </c>
      <c r="B5852" s="424" t="s">
        <v>4404</v>
      </c>
    </row>
    <row r="5853" spans="1:2" ht="32.25" thickBot="1">
      <c r="A5853" s="423">
        <v>742162</v>
      </c>
      <c r="B5853" s="424" t="s">
        <v>4405</v>
      </c>
    </row>
    <row r="5854" spans="1:2" ht="32.25" thickBot="1">
      <c r="A5854" s="423">
        <v>742165</v>
      </c>
      <c r="B5854" s="424" t="s">
        <v>4406</v>
      </c>
    </row>
    <row r="5855" spans="1:2" ht="32.25" thickBot="1">
      <c r="A5855" s="423">
        <v>742166</v>
      </c>
      <c r="B5855" s="424" t="s">
        <v>4407</v>
      </c>
    </row>
    <row r="5856" spans="1:2" ht="16.5" thickBot="1">
      <c r="A5856" s="423">
        <v>742200</v>
      </c>
      <c r="B5856" s="421" t="s">
        <v>4408</v>
      </c>
    </row>
    <row r="5857" spans="1:2" ht="16.5" thickBot="1">
      <c r="A5857" s="423">
        <v>742210</v>
      </c>
      <c r="B5857" s="422" t="s">
        <v>4409</v>
      </c>
    </row>
    <row r="5858" spans="1:2" ht="16.5" thickBot="1">
      <c r="A5858" s="423">
        <v>742213</v>
      </c>
      <c r="B5858" s="424" t="s">
        <v>4409</v>
      </c>
    </row>
    <row r="5859" spans="1:2" ht="16.5" thickBot="1">
      <c r="A5859" s="423">
        <v>742220</v>
      </c>
      <c r="B5859" s="422" t="s">
        <v>4410</v>
      </c>
    </row>
    <row r="5860" spans="1:2" ht="16.5" thickBot="1">
      <c r="A5860" s="423">
        <v>742221</v>
      </c>
      <c r="B5860" s="424" t="s">
        <v>4411</v>
      </c>
    </row>
    <row r="5861" spans="1:2" ht="32.25" thickBot="1">
      <c r="A5861" s="423">
        <v>742222</v>
      </c>
      <c r="B5861" s="424" t="s">
        <v>4412</v>
      </c>
    </row>
    <row r="5862" spans="1:2" ht="16.5" thickBot="1">
      <c r="A5862" s="423">
        <v>742223</v>
      </c>
      <c r="B5862" s="424" t="s">
        <v>4413</v>
      </c>
    </row>
    <row r="5863" spans="1:2" ht="16.5" thickBot="1">
      <c r="A5863" s="423">
        <v>742224</v>
      </c>
      <c r="B5863" s="424" t="s">
        <v>4414</v>
      </c>
    </row>
    <row r="5864" spans="1:2" ht="16.5" thickBot="1">
      <c r="A5864" s="423">
        <v>742225</v>
      </c>
      <c r="B5864" s="424" t="s">
        <v>4415</v>
      </c>
    </row>
    <row r="5865" spans="1:2" ht="32.25" thickBot="1">
      <c r="A5865" s="423">
        <v>742226</v>
      </c>
      <c r="B5865" s="424" t="s">
        <v>4416</v>
      </c>
    </row>
    <row r="5866" spans="1:2" ht="16.5" thickBot="1">
      <c r="A5866" s="423">
        <v>742227</v>
      </c>
      <c r="B5866" s="424" t="s">
        <v>4417</v>
      </c>
    </row>
    <row r="5867" spans="1:2" ht="32.25" thickBot="1">
      <c r="A5867" s="423">
        <v>742228</v>
      </c>
      <c r="B5867" s="424" t="s">
        <v>4418</v>
      </c>
    </row>
    <row r="5868" spans="1:2" ht="16.5" thickBot="1">
      <c r="A5868" s="423">
        <v>742229</v>
      </c>
      <c r="B5868" s="424" t="s">
        <v>4419</v>
      </c>
    </row>
    <row r="5869" spans="1:2" ht="16.5" thickBot="1">
      <c r="A5869" s="423">
        <v>742230</v>
      </c>
      <c r="B5869" s="422" t="s">
        <v>4420</v>
      </c>
    </row>
    <row r="5870" spans="1:2" ht="16.5" thickBot="1">
      <c r="A5870" s="423">
        <v>742231</v>
      </c>
      <c r="B5870" s="424" t="s">
        <v>4421</v>
      </c>
    </row>
    <row r="5871" spans="1:2" ht="16.5" thickBot="1">
      <c r="A5871" s="423">
        <v>742232</v>
      </c>
      <c r="B5871" s="424" t="s">
        <v>4422</v>
      </c>
    </row>
    <row r="5872" spans="1:2" ht="16.5" thickBot="1">
      <c r="A5872" s="423">
        <v>742233</v>
      </c>
      <c r="B5872" s="424" t="s">
        <v>4423</v>
      </c>
    </row>
    <row r="5873" spans="1:2" ht="16.5" thickBot="1">
      <c r="A5873" s="423">
        <v>742240</v>
      </c>
      <c r="B5873" s="422" t="s">
        <v>4424</v>
      </c>
    </row>
    <row r="5874" spans="1:2" ht="16.5" thickBot="1">
      <c r="A5874" s="423">
        <v>742241</v>
      </c>
      <c r="B5874" s="424" t="s">
        <v>4425</v>
      </c>
    </row>
    <row r="5875" spans="1:2" ht="16.5" thickBot="1">
      <c r="A5875" s="423">
        <v>742242</v>
      </c>
      <c r="B5875" s="424" t="s">
        <v>4426</v>
      </c>
    </row>
    <row r="5876" spans="1:2" ht="16.5" thickBot="1">
      <c r="A5876" s="423">
        <v>742250</v>
      </c>
      <c r="B5876" s="422" t="s">
        <v>4427</v>
      </c>
    </row>
    <row r="5877" spans="1:2" ht="16.5" thickBot="1">
      <c r="A5877" s="423">
        <v>742251</v>
      </c>
      <c r="B5877" s="424" t="s">
        <v>4428</v>
      </c>
    </row>
    <row r="5878" spans="1:2" ht="16.5" thickBot="1">
      <c r="A5878" s="423">
        <v>742252</v>
      </c>
      <c r="B5878" s="424" t="s">
        <v>4429</v>
      </c>
    </row>
    <row r="5879" spans="1:2" ht="16.5" thickBot="1">
      <c r="A5879" s="423">
        <v>742253</v>
      </c>
      <c r="B5879" s="424" t="s">
        <v>4430</v>
      </c>
    </row>
    <row r="5880" spans="1:2" ht="32.25" thickBot="1">
      <c r="A5880" s="423">
        <v>742254</v>
      </c>
      <c r="B5880" s="424" t="s">
        <v>4431</v>
      </c>
    </row>
    <row r="5881" spans="1:2" ht="16.5" thickBot="1">
      <c r="A5881" s="423">
        <v>742255</v>
      </c>
      <c r="B5881" s="424" t="s">
        <v>4432</v>
      </c>
    </row>
    <row r="5882" spans="1:2" ht="16.5" thickBot="1">
      <c r="A5882" s="423">
        <v>742260</v>
      </c>
      <c r="B5882" s="422" t="s">
        <v>4433</v>
      </c>
    </row>
    <row r="5883" spans="1:2" ht="16.5" thickBot="1">
      <c r="A5883" s="423">
        <v>742261</v>
      </c>
      <c r="B5883" s="424" t="s">
        <v>4434</v>
      </c>
    </row>
    <row r="5884" spans="1:2" ht="16.5" thickBot="1">
      <c r="A5884" s="423">
        <v>742262</v>
      </c>
      <c r="B5884" s="424" t="s">
        <v>4435</v>
      </c>
    </row>
    <row r="5885" spans="1:2" ht="16.5" thickBot="1">
      <c r="A5885" s="423">
        <v>742265</v>
      </c>
      <c r="B5885" s="424" t="s">
        <v>4436</v>
      </c>
    </row>
    <row r="5886" spans="1:2" ht="16.5" thickBot="1">
      <c r="A5886" s="423">
        <v>742266</v>
      </c>
      <c r="B5886" s="424" t="s">
        <v>4437</v>
      </c>
    </row>
    <row r="5887" spans="1:2" ht="16.5" thickBot="1">
      <c r="A5887" s="423">
        <v>742270</v>
      </c>
      <c r="B5887" s="422" t="s">
        <v>4438</v>
      </c>
    </row>
    <row r="5888" spans="1:2" ht="16.5" thickBot="1">
      <c r="A5888" s="423">
        <v>742271</v>
      </c>
      <c r="B5888" s="424" t="s">
        <v>4439</v>
      </c>
    </row>
    <row r="5889" spans="1:2" ht="16.5" thickBot="1">
      <c r="A5889" s="423">
        <v>742272</v>
      </c>
      <c r="B5889" s="424" t="s">
        <v>4440</v>
      </c>
    </row>
    <row r="5890" spans="1:2" ht="16.5" thickBot="1">
      <c r="A5890" s="423">
        <v>742280</v>
      </c>
      <c r="B5890" s="422" t="s">
        <v>4441</v>
      </c>
    </row>
    <row r="5891" spans="1:2" ht="16.5" thickBot="1">
      <c r="A5891" s="423">
        <v>742281</v>
      </c>
      <c r="B5891" s="424" t="s">
        <v>4442</v>
      </c>
    </row>
    <row r="5892" spans="1:2" ht="16.5" thickBot="1">
      <c r="A5892" s="423">
        <v>742282</v>
      </c>
      <c r="B5892" s="424" t="s">
        <v>4443</v>
      </c>
    </row>
    <row r="5893" spans="1:2" ht="16.5" thickBot="1">
      <c r="A5893" s="423">
        <v>742283</v>
      </c>
      <c r="B5893" s="424" t="s">
        <v>4444</v>
      </c>
    </row>
    <row r="5894" spans="1:2" ht="16.5" thickBot="1">
      <c r="A5894" s="423">
        <v>742284</v>
      </c>
      <c r="B5894" s="424" t="s">
        <v>4445</v>
      </c>
    </row>
    <row r="5895" spans="1:2" ht="16.5" thickBot="1">
      <c r="A5895" s="423">
        <v>742285</v>
      </c>
      <c r="B5895" s="424" t="s">
        <v>4446</v>
      </c>
    </row>
    <row r="5896" spans="1:2" ht="16.5" thickBot="1">
      <c r="A5896" s="423">
        <v>742286</v>
      </c>
      <c r="B5896" s="424" t="s">
        <v>4447</v>
      </c>
    </row>
    <row r="5897" spans="1:2" ht="16.5" thickBot="1">
      <c r="A5897" s="423">
        <v>742287</v>
      </c>
      <c r="B5897" s="424" t="s">
        <v>4448</v>
      </c>
    </row>
    <row r="5898" spans="1:2" ht="16.5" thickBot="1">
      <c r="A5898" s="423">
        <v>742288</v>
      </c>
      <c r="B5898" s="424" t="s">
        <v>4449</v>
      </c>
    </row>
    <row r="5899" spans="1:2" ht="32.25" thickBot="1">
      <c r="A5899" s="423">
        <v>742289</v>
      </c>
      <c r="B5899" s="424" t="s">
        <v>4450</v>
      </c>
    </row>
    <row r="5900" spans="1:2" ht="16.5" thickBot="1">
      <c r="A5900" s="423">
        <v>742290</v>
      </c>
      <c r="B5900" s="422" t="s">
        <v>4451</v>
      </c>
    </row>
    <row r="5901" spans="1:2" ht="32.25" thickBot="1">
      <c r="A5901" s="423">
        <v>742291</v>
      </c>
      <c r="B5901" s="424" t="s">
        <v>4452</v>
      </c>
    </row>
    <row r="5902" spans="1:2" ht="32.25" thickBot="1">
      <c r="A5902" s="423">
        <v>742292</v>
      </c>
      <c r="B5902" s="424" t="s">
        <v>4453</v>
      </c>
    </row>
    <row r="5903" spans="1:2" ht="32.25" thickBot="1">
      <c r="A5903" s="423">
        <v>742293</v>
      </c>
      <c r="B5903" s="424" t="s">
        <v>4454</v>
      </c>
    </row>
    <row r="5904" spans="1:2" ht="16.5" thickBot="1">
      <c r="A5904" s="423">
        <v>742294</v>
      </c>
      <c r="B5904" s="424" t="s">
        <v>4455</v>
      </c>
    </row>
    <row r="5905" spans="1:2" ht="32.25" thickBot="1">
      <c r="A5905" s="423">
        <v>742295</v>
      </c>
      <c r="B5905" s="424" t="s">
        <v>4456</v>
      </c>
    </row>
    <row r="5906" spans="1:2" ht="32.25" thickBot="1">
      <c r="A5906" s="423">
        <v>742300</v>
      </c>
      <c r="B5906" s="421" t="s">
        <v>4457</v>
      </c>
    </row>
    <row r="5907" spans="1:2" ht="32.25" thickBot="1">
      <c r="A5907" s="423">
        <v>742310</v>
      </c>
      <c r="B5907" s="422" t="s">
        <v>4458</v>
      </c>
    </row>
    <row r="5908" spans="1:2" ht="16.5" thickBot="1">
      <c r="A5908" s="423">
        <v>742312</v>
      </c>
      <c r="B5908" s="424" t="s">
        <v>4459</v>
      </c>
    </row>
    <row r="5909" spans="1:2" ht="16.5" thickBot="1">
      <c r="A5909" s="423">
        <v>742313</v>
      </c>
      <c r="B5909" s="424" t="s">
        <v>4460</v>
      </c>
    </row>
    <row r="5910" spans="1:2" ht="32.25" thickBot="1">
      <c r="A5910" s="423">
        <v>742320</v>
      </c>
      <c r="B5910" s="422" t="s">
        <v>4461</v>
      </c>
    </row>
    <row r="5911" spans="1:2" ht="16.5" thickBot="1">
      <c r="A5911" s="423">
        <v>742321</v>
      </c>
      <c r="B5911" s="424" t="s">
        <v>4462</v>
      </c>
    </row>
    <row r="5912" spans="1:2" ht="32.25" thickBot="1">
      <c r="A5912" s="423">
        <v>742322</v>
      </c>
      <c r="B5912" s="424" t="s">
        <v>4463</v>
      </c>
    </row>
    <row r="5913" spans="1:2" ht="48" thickBot="1">
      <c r="A5913" s="423">
        <v>742323</v>
      </c>
      <c r="B5913" s="424" t="s">
        <v>4464</v>
      </c>
    </row>
    <row r="5914" spans="1:2" ht="32.25" thickBot="1">
      <c r="A5914" s="423">
        <v>742324</v>
      </c>
      <c r="B5914" s="424" t="s">
        <v>4465</v>
      </c>
    </row>
    <row r="5915" spans="1:2" ht="32.25" thickBot="1">
      <c r="A5915" s="423">
        <v>742325</v>
      </c>
      <c r="B5915" s="424" t="s">
        <v>4466</v>
      </c>
    </row>
    <row r="5916" spans="1:2" ht="16.5" thickBot="1">
      <c r="A5916" s="423">
        <v>742326</v>
      </c>
      <c r="B5916" s="424" t="s">
        <v>4467</v>
      </c>
    </row>
    <row r="5917" spans="1:2" ht="32.25" thickBot="1">
      <c r="A5917" s="423">
        <v>742327</v>
      </c>
      <c r="B5917" s="424" t="s">
        <v>4468</v>
      </c>
    </row>
    <row r="5918" spans="1:2" ht="32.25" thickBot="1">
      <c r="A5918" s="423">
        <v>742328</v>
      </c>
      <c r="B5918" s="424" t="s">
        <v>4469</v>
      </c>
    </row>
    <row r="5919" spans="1:2" ht="16.5" thickBot="1">
      <c r="A5919" s="423">
        <v>742329</v>
      </c>
      <c r="B5919" s="424" t="s">
        <v>4470</v>
      </c>
    </row>
    <row r="5920" spans="1:2" ht="32.25" thickBot="1">
      <c r="A5920" s="423">
        <v>742330</v>
      </c>
      <c r="B5920" s="422" t="s">
        <v>4471</v>
      </c>
    </row>
    <row r="5921" spans="1:2" ht="16.5" thickBot="1">
      <c r="A5921" s="423">
        <v>742331</v>
      </c>
      <c r="B5921" s="424" t="s">
        <v>4472</v>
      </c>
    </row>
    <row r="5922" spans="1:2" ht="16.5" thickBot="1">
      <c r="A5922" s="423">
        <v>742332</v>
      </c>
      <c r="B5922" s="424" t="s">
        <v>4473</v>
      </c>
    </row>
    <row r="5923" spans="1:2" ht="32.25" thickBot="1">
      <c r="A5923" s="423">
        <v>742340</v>
      </c>
      <c r="B5923" s="422" t="s">
        <v>4474</v>
      </c>
    </row>
    <row r="5924" spans="1:2" ht="16.5" thickBot="1">
      <c r="A5924" s="423">
        <v>742341</v>
      </c>
      <c r="B5924" s="424" t="s">
        <v>4475</v>
      </c>
    </row>
    <row r="5925" spans="1:2" ht="32.25" thickBot="1">
      <c r="A5925" s="423">
        <v>742350</v>
      </c>
      <c r="B5925" s="422" t="s">
        <v>4476</v>
      </c>
    </row>
    <row r="5926" spans="1:2" ht="16.5" thickBot="1">
      <c r="A5926" s="423">
        <v>742351</v>
      </c>
      <c r="B5926" s="424" t="s">
        <v>4477</v>
      </c>
    </row>
    <row r="5927" spans="1:2" ht="32.25" thickBot="1">
      <c r="A5927" s="423">
        <v>742360</v>
      </c>
      <c r="B5927" s="422" t="s">
        <v>4478</v>
      </c>
    </row>
    <row r="5928" spans="1:2" ht="32.25" thickBot="1">
      <c r="A5928" s="423">
        <v>742361</v>
      </c>
      <c r="B5928" s="424" t="s">
        <v>4478</v>
      </c>
    </row>
    <row r="5929" spans="1:2" ht="32.25" thickBot="1">
      <c r="A5929" s="423">
        <v>742362</v>
      </c>
      <c r="B5929" s="424" t="s">
        <v>4479</v>
      </c>
    </row>
    <row r="5930" spans="1:2" ht="32.25" thickBot="1">
      <c r="A5930" s="423">
        <v>742366</v>
      </c>
      <c r="B5930" s="424" t="s">
        <v>4480</v>
      </c>
    </row>
    <row r="5931" spans="1:2" ht="32.25" thickBot="1">
      <c r="A5931" s="423">
        <v>742370</v>
      </c>
      <c r="B5931" s="422" t="s">
        <v>4481</v>
      </c>
    </row>
    <row r="5932" spans="1:2" ht="32.25" thickBot="1">
      <c r="A5932" s="423">
        <v>742371</v>
      </c>
      <c r="B5932" s="424" t="s">
        <v>4482</v>
      </c>
    </row>
    <row r="5933" spans="1:2" ht="32.25" thickBot="1">
      <c r="A5933" s="423">
        <v>742372</v>
      </c>
      <c r="B5933" s="424" t="s">
        <v>4483</v>
      </c>
    </row>
    <row r="5934" spans="1:2" ht="32.25" thickBot="1">
      <c r="A5934" s="423">
        <v>742373</v>
      </c>
      <c r="B5934" s="424" t="s">
        <v>4484</v>
      </c>
    </row>
    <row r="5935" spans="1:2" ht="16.5" thickBot="1">
      <c r="A5935" s="423">
        <v>742378</v>
      </c>
      <c r="B5935" s="424" t="s">
        <v>1096</v>
      </c>
    </row>
    <row r="5936" spans="1:2" ht="16.5" thickBot="1">
      <c r="A5936" s="423">
        <v>742400</v>
      </c>
      <c r="B5936" s="421" t="s">
        <v>4485</v>
      </c>
    </row>
    <row r="5937" spans="1:2" ht="16.5" thickBot="1">
      <c r="A5937" s="423">
        <v>742410</v>
      </c>
      <c r="B5937" s="422" t="s">
        <v>4485</v>
      </c>
    </row>
    <row r="5938" spans="1:2" ht="16.5" thickBot="1">
      <c r="A5938" s="423">
        <v>742411</v>
      </c>
      <c r="B5938" s="424" t="s">
        <v>4485</v>
      </c>
    </row>
    <row r="5939" spans="1:2" ht="16.5" thickBot="1">
      <c r="A5939" s="423">
        <v>743000</v>
      </c>
      <c r="B5939" s="421" t="s">
        <v>4486</v>
      </c>
    </row>
    <row r="5940" spans="1:2" ht="16.5" thickBot="1">
      <c r="A5940" s="423">
        <v>743100</v>
      </c>
      <c r="B5940" s="421" t="s">
        <v>4487</v>
      </c>
    </row>
    <row r="5941" spans="1:2" ht="16.5" thickBot="1">
      <c r="A5941" s="423">
        <v>743120</v>
      </c>
      <c r="B5941" s="422" t="s">
        <v>4488</v>
      </c>
    </row>
    <row r="5942" spans="1:2" ht="16.5" thickBot="1">
      <c r="A5942" s="423">
        <v>743121</v>
      </c>
      <c r="B5942" s="424" t="s">
        <v>4487</v>
      </c>
    </row>
    <row r="5943" spans="1:2" ht="16.5" thickBot="1">
      <c r="A5943" s="423">
        <v>743122</v>
      </c>
      <c r="B5943" s="424" t="s">
        <v>4489</v>
      </c>
    </row>
    <row r="5944" spans="1:2" ht="48" thickBot="1">
      <c r="A5944" s="423">
        <v>743123</v>
      </c>
      <c r="B5944" s="424" t="s">
        <v>4490</v>
      </c>
    </row>
    <row r="5945" spans="1:2" ht="32.25" thickBot="1">
      <c r="A5945" s="423">
        <v>743124</v>
      </c>
      <c r="B5945" s="424" t="s">
        <v>4491</v>
      </c>
    </row>
    <row r="5946" spans="1:2" ht="32.25" thickBot="1">
      <c r="A5946" s="423">
        <v>743130</v>
      </c>
      <c r="B5946" s="422" t="s">
        <v>4492</v>
      </c>
    </row>
    <row r="5947" spans="1:2" ht="32.25" thickBot="1">
      <c r="A5947" s="423">
        <v>743131</v>
      </c>
      <c r="B5947" s="424" t="s">
        <v>4492</v>
      </c>
    </row>
    <row r="5948" spans="1:2" ht="16.5" thickBot="1">
      <c r="A5948" s="423">
        <v>743140</v>
      </c>
      <c r="B5948" s="422" t="s">
        <v>4493</v>
      </c>
    </row>
    <row r="5949" spans="1:2" ht="16.5" thickBot="1">
      <c r="A5949" s="423">
        <v>743141</v>
      </c>
      <c r="B5949" s="424" t="s">
        <v>4493</v>
      </c>
    </row>
    <row r="5950" spans="1:2" ht="16.5" thickBot="1">
      <c r="A5950" s="423">
        <v>743150</v>
      </c>
      <c r="B5950" s="422" t="s">
        <v>4494</v>
      </c>
    </row>
    <row r="5951" spans="1:2" ht="16.5" thickBot="1">
      <c r="A5951" s="423">
        <v>743151</v>
      </c>
      <c r="B5951" s="424" t="s">
        <v>4494</v>
      </c>
    </row>
    <row r="5952" spans="1:2" ht="32.25" thickBot="1">
      <c r="A5952" s="423">
        <v>743160</v>
      </c>
      <c r="B5952" s="422" t="s">
        <v>4495</v>
      </c>
    </row>
    <row r="5953" spans="1:2" ht="32.25" thickBot="1">
      <c r="A5953" s="423">
        <v>743161</v>
      </c>
      <c r="B5953" s="424" t="s">
        <v>4495</v>
      </c>
    </row>
    <row r="5954" spans="1:2" ht="16.5" thickBot="1">
      <c r="A5954" s="423">
        <v>743200</v>
      </c>
      <c r="B5954" s="421" t="s">
        <v>4496</v>
      </c>
    </row>
    <row r="5955" spans="1:2" ht="32.25" thickBot="1">
      <c r="A5955" s="423">
        <v>743220</v>
      </c>
      <c r="B5955" s="422" t="s">
        <v>4497</v>
      </c>
    </row>
    <row r="5956" spans="1:2" ht="16.5" thickBot="1">
      <c r="A5956" s="423">
        <v>743221</v>
      </c>
      <c r="B5956" s="424" t="s">
        <v>4496</v>
      </c>
    </row>
    <row r="5957" spans="1:2" ht="32.25" thickBot="1">
      <c r="A5957" s="423">
        <v>743222</v>
      </c>
      <c r="B5957" s="424" t="s">
        <v>4498</v>
      </c>
    </row>
    <row r="5958" spans="1:2" ht="79.5" thickBot="1">
      <c r="A5958" s="423">
        <v>743223</v>
      </c>
      <c r="B5958" s="424" t="s">
        <v>4499</v>
      </c>
    </row>
    <row r="5959" spans="1:2" ht="16.5" thickBot="1">
      <c r="A5959" s="423">
        <v>743224</v>
      </c>
      <c r="B5959" s="424" t="s">
        <v>4500</v>
      </c>
    </row>
    <row r="5960" spans="1:2" ht="32.25" thickBot="1">
      <c r="A5960" s="423">
        <v>743225</v>
      </c>
      <c r="B5960" s="424" t="s">
        <v>4501</v>
      </c>
    </row>
    <row r="5961" spans="1:2" ht="32.25" thickBot="1">
      <c r="A5961" s="423">
        <v>743230</v>
      </c>
      <c r="B5961" s="422" t="s">
        <v>4502</v>
      </c>
    </row>
    <row r="5962" spans="1:2" ht="32.25" thickBot="1">
      <c r="A5962" s="423">
        <v>743231</v>
      </c>
      <c r="B5962" s="424" t="s">
        <v>4502</v>
      </c>
    </row>
    <row r="5963" spans="1:2" ht="32.25" thickBot="1">
      <c r="A5963" s="423">
        <v>743240</v>
      </c>
      <c r="B5963" s="422" t="s">
        <v>4503</v>
      </c>
    </row>
    <row r="5964" spans="1:2" ht="32.25" thickBot="1">
      <c r="A5964" s="423">
        <v>743241</v>
      </c>
      <c r="B5964" s="424" t="s">
        <v>4503</v>
      </c>
    </row>
    <row r="5965" spans="1:2" ht="32.25" thickBot="1">
      <c r="A5965" s="423">
        <v>743250</v>
      </c>
      <c r="B5965" s="422" t="s">
        <v>4504</v>
      </c>
    </row>
    <row r="5966" spans="1:2" ht="32.25" thickBot="1">
      <c r="A5966" s="423">
        <v>743251</v>
      </c>
      <c r="B5966" s="424" t="s">
        <v>4504</v>
      </c>
    </row>
    <row r="5967" spans="1:2" ht="32.25" thickBot="1">
      <c r="A5967" s="423">
        <v>743260</v>
      </c>
      <c r="B5967" s="422" t="s">
        <v>4505</v>
      </c>
    </row>
    <row r="5968" spans="1:2" ht="32.25" thickBot="1">
      <c r="A5968" s="423">
        <v>743261</v>
      </c>
      <c r="B5968" s="424" t="s">
        <v>4505</v>
      </c>
    </row>
    <row r="5969" spans="1:2" ht="16.5" thickBot="1">
      <c r="A5969" s="423">
        <v>743300</v>
      </c>
      <c r="B5969" s="421" t="s">
        <v>4506</v>
      </c>
    </row>
    <row r="5970" spans="1:2" ht="16.5" thickBot="1">
      <c r="A5970" s="423">
        <v>743320</v>
      </c>
      <c r="B5970" s="422" t="s">
        <v>4507</v>
      </c>
    </row>
    <row r="5971" spans="1:2" ht="16.5" thickBot="1">
      <c r="A5971" s="423">
        <v>743321</v>
      </c>
      <c r="B5971" s="424" t="s">
        <v>4506</v>
      </c>
    </row>
    <row r="5972" spans="1:2" ht="32.25" thickBot="1">
      <c r="A5972" s="423">
        <v>743322</v>
      </c>
      <c r="B5972" s="424" t="s">
        <v>4508</v>
      </c>
    </row>
    <row r="5973" spans="1:2" ht="32.25" thickBot="1">
      <c r="A5973" s="423">
        <v>743323</v>
      </c>
      <c r="B5973" s="424" t="s">
        <v>4509</v>
      </c>
    </row>
    <row r="5974" spans="1:2" ht="32.25" thickBot="1">
      <c r="A5974" s="423">
        <v>743324</v>
      </c>
      <c r="B5974" s="424" t="s">
        <v>4510</v>
      </c>
    </row>
    <row r="5975" spans="1:2" ht="16.5" thickBot="1">
      <c r="A5975" s="423">
        <v>743325</v>
      </c>
      <c r="B5975" s="424" t="s">
        <v>4511</v>
      </c>
    </row>
    <row r="5976" spans="1:2" ht="32.25" thickBot="1">
      <c r="A5976" s="423">
        <v>743326</v>
      </c>
      <c r="B5976" s="424" t="s">
        <v>4512</v>
      </c>
    </row>
    <row r="5977" spans="1:2" ht="32.25" thickBot="1">
      <c r="A5977" s="423">
        <v>743327</v>
      </c>
      <c r="B5977" s="424" t="s">
        <v>4513</v>
      </c>
    </row>
    <row r="5978" spans="1:2" ht="32.25" thickBot="1">
      <c r="A5978" s="423">
        <v>743328</v>
      </c>
      <c r="B5978" s="424" t="s">
        <v>4514</v>
      </c>
    </row>
    <row r="5979" spans="1:2" ht="48" thickBot="1">
      <c r="A5979" s="423">
        <v>743329</v>
      </c>
      <c r="B5979" s="424" t="s">
        <v>4515</v>
      </c>
    </row>
    <row r="5980" spans="1:2" ht="32.25" thickBot="1">
      <c r="A5980" s="423">
        <v>743330</v>
      </c>
      <c r="B5980" s="422" t="s">
        <v>4516</v>
      </c>
    </row>
    <row r="5981" spans="1:2" ht="16.5" thickBot="1">
      <c r="A5981" s="423">
        <v>743331</v>
      </c>
      <c r="B5981" s="424" t="s">
        <v>4517</v>
      </c>
    </row>
    <row r="5982" spans="1:2" ht="32.25" thickBot="1">
      <c r="A5982" s="423">
        <v>743332</v>
      </c>
      <c r="B5982" s="424" t="s">
        <v>4518</v>
      </c>
    </row>
    <row r="5983" spans="1:2" ht="16.5" thickBot="1">
      <c r="A5983" s="423">
        <v>743340</v>
      </c>
      <c r="B5983" s="422" t="s">
        <v>4519</v>
      </c>
    </row>
    <row r="5984" spans="1:2" ht="48" thickBot="1">
      <c r="A5984" s="423">
        <v>743341</v>
      </c>
      <c r="B5984" s="424" t="s">
        <v>4520</v>
      </c>
    </row>
    <row r="5985" spans="1:2" ht="32.25" thickBot="1">
      <c r="A5985" s="423">
        <v>743342</v>
      </c>
      <c r="B5985" s="424" t="s">
        <v>4521</v>
      </c>
    </row>
    <row r="5986" spans="1:2" ht="32.25" thickBot="1">
      <c r="A5986" s="423">
        <v>743343</v>
      </c>
      <c r="B5986" s="424" t="s">
        <v>4522</v>
      </c>
    </row>
    <row r="5987" spans="1:2" ht="16.5" thickBot="1">
      <c r="A5987" s="423">
        <v>743350</v>
      </c>
      <c r="B5987" s="422" t="s">
        <v>4523</v>
      </c>
    </row>
    <row r="5988" spans="1:2" ht="48" thickBot="1">
      <c r="A5988" s="423">
        <v>743351</v>
      </c>
      <c r="B5988" s="424" t="s">
        <v>4524</v>
      </c>
    </row>
    <row r="5989" spans="1:2" ht="32.25" thickBot="1">
      <c r="A5989" s="423">
        <v>743353</v>
      </c>
      <c r="B5989" s="424" t="s">
        <v>4525</v>
      </c>
    </row>
    <row r="5990" spans="1:2" ht="32.25" thickBot="1">
      <c r="A5990" s="423">
        <v>743354</v>
      </c>
      <c r="B5990" s="424" t="s">
        <v>4526</v>
      </c>
    </row>
    <row r="5991" spans="1:2" ht="32.25" thickBot="1">
      <c r="A5991" s="423">
        <v>743360</v>
      </c>
      <c r="B5991" s="422" t="s">
        <v>4527</v>
      </c>
    </row>
    <row r="5992" spans="1:2" ht="32.25" thickBot="1">
      <c r="A5992" s="423">
        <v>743361</v>
      </c>
      <c r="B5992" s="424" t="s">
        <v>4527</v>
      </c>
    </row>
    <row r="5993" spans="1:2" ht="16.5" thickBot="1">
      <c r="A5993" s="423">
        <v>743400</v>
      </c>
      <c r="B5993" s="421" t="s">
        <v>4528</v>
      </c>
    </row>
    <row r="5994" spans="1:2" ht="16.5" thickBot="1">
      <c r="A5994" s="423">
        <v>743420</v>
      </c>
      <c r="B5994" s="422" t="s">
        <v>4529</v>
      </c>
    </row>
    <row r="5995" spans="1:2" ht="16.5" thickBot="1">
      <c r="A5995" s="423">
        <v>743421</v>
      </c>
      <c r="B5995" s="424" t="s">
        <v>4529</v>
      </c>
    </row>
    <row r="5996" spans="1:2" ht="32.25" thickBot="1">
      <c r="A5996" s="423">
        <v>743422</v>
      </c>
      <c r="B5996" s="424" t="s">
        <v>4530</v>
      </c>
    </row>
    <row r="5997" spans="1:2" ht="16.5" thickBot="1">
      <c r="A5997" s="423">
        <v>743423</v>
      </c>
      <c r="B5997" s="424" t="s">
        <v>4531</v>
      </c>
    </row>
    <row r="5998" spans="1:2" ht="16.5" thickBot="1">
      <c r="A5998" s="423">
        <v>743430</v>
      </c>
      <c r="B5998" s="422" t="s">
        <v>4532</v>
      </c>
    </row>
    <row r="5999" spans="1:2" ht="16.5" thickBot="1">
      <c r="A5999" s="423">
        <v>743431</v>
      </c>
      <c r="B5999" s="424" t="s">
        <v>4532</v>
      </c>
    </row>
    <row r="6000" spans="1:2" ht="16.5" thickBot="1">
      <c r="A6000" s="423">
        <v>743440</v>
      </c>
      <c r="B6000" s="422" t="s">
        <v>4533</v>
      </c>
    </row>
    <row r="6001" spans="1:2" ht="16.5" thickBot="1">
      <c r="A6001" s="423">
        <v>743441</v>
      </c>
      <c r="B6001" s="424" t="s">
        <v>4533</v>
      </c>
    </row>
    <row r="6002" spans="1:2" ht="16.5" thickBot="1">
      <c r="A6002" s="423">
        <v>743450</v>
      </c>
      <c r="B6002" s="422" t="s">
        <v>4534</v>
      </c>
    </row>
    <row r="6003" spans="1:2" ht="16.5" thickBot="1">
      <c r="A6003" s="423">
        <v>743451</v>
      </c>
      <c r="B6003" s="424" t="s">
        <v>4534</v>
      </c>
    </row>
    <row r="6004" spans="1:2" ht="32.25" thickBot="1">
      <c r="A6004" s="423">
        <v>743460</v>
      </c>
      <c r="B6004" s="422" t="s">
        <v>4535</v>
      </c>
    </row>
    <row r="6005" spans="1:2" ht="32.25" thickBot="1">
      <c r="A6005" s="423">
        <v>743461</v>
      </c>
      <c r="B6005" s="424" t="s">
        <v>4535</v>
      </c>
    </row>
    <row r="6006" spans="1:2" ht="16.5" thickBot="1">
      <c r="A6006" s="423">
        <v>743500</v>
      </c>
      <c r="B6006" s="421" t="s">
        <v>4536</v>
      </c>
    </row>
    <row r="6007" spans="1:2" ht="16.5" thickBot="1">
      <c r="A6007" s="423">
        <v>743520</v>
      </c>
      <c r="B6007" s="422" t="s">
        <v>4537</v>
      </c>
    </row>
    <row r="6008" spans="1:2" ht="32.25" thickBot="1">
      <c r="A6008" s="423">
        <v>743521</v>
      </c>
      <c r="B6008" s="424" t="s">
        <v>4538</v>
      </c>
    </row>
    <row r="6009" spans="1:2" ht="48" thickBot="1">
      <c r="A6009" s="423">
        <v>743522</v>
      </c>
      <c r="B6009" s="424" t="s">
        <v>4539</v>
      </c>
    </row>
    <row r="6010" spans="1:2" ht="32.25" thickBot="1">
      <c r="A6010" s="423">
        <v>743523</v>
      </c>
      <c r="B6010" s="424" t="s">
        <v>4540</v>
      </c>
    </row>
    <row r="6011" spans="1:2" ht="16.5" thickBot="1">
      <c r="A6011" s="423">
        <v>743524</v>
      </c>
      <c r="B6011" s="424" t="s">
        <v>4541</v>
      </c>
    </row>
    <row r="6012" spans="1:2" ht="16.5" thickBot="1">
      <c r="A6012" s="423">
        <v>743525</v>
      </c>
      <c r="B6012" s="424" t="s">
        <v>4542</v>
      </c>
    </row>
    <row r="6013" spans="1:2" ht="48" thickBot="1">
      <c r="A6013" s="423">
        <v>743526</v>
      </c>
      <c r="B6013" s="424" t="s">
        <v>4543</v>
      </c>
    </row>
    <row r="6014" spans="1:2" ht="32.25" thickBot="1">
      <c r="A6014" s="423">
        <v>743530</v>
      </c>
      <c r="B6014" s="422" t="s">
        <v>4544</v>
      </c>
    </row>
    <row r="6015" spans="1:2" ht="32.25" thickBot="1">
      <c r="A6015" s="423">
        <v>743531</v>
      </c>
      <c r="B6015" s="424" t="s">
        <v>4544</v>
      </c>
    </row>
    <row r="6016" spans="1:2" ht="16.5" thickBot="1">
      <c r="A6016" s="423">
        <v>743540</v>
      </c>
      <c r="B6016" s="422" t="s">
        <v>4545</v>
      </c>
    </row>
    <row r="6017" spans="1:2" ht="16.5" thickBot="1">
      <c r="A6017" s="423">
        <v>743541</v>
      </c>
      <c r="B6017" s="424" t="s">
        <v>4545</v>
      </c>
    </row>
    <row r="6018" spans="1:2" ht="16.5" thickBot="1">
      <c r="A6018" s="423">
        <v>743550</v>
      </c>
      <c r="B6018" s="422" t="s">
        <v>4546</v>
      </c>
    </row>
    <row r="6019" spans="1:2" ht="16.5" thickBot="1">
      <c r="A6019" s="423">
        <v>743551</v>
      </c>
      <c r="B6019" s="424" t="s">
        <v>4546</v>
      </c>
    </row>
    <row r="6020" spans="1:2" ht="32.25" thickBot="1">
      <c r="A6020" s="423">
        <v>743560</v>
      </c>
      <c r="B6020" s="422" t="s">
        <v>4547</v>
      </c>
    </row>
    <row r="6021" spans="1:2" ht="32.25" thickBot="1">
      <c r="A6021" s="423">
        <v>743561</v>
      </c>
      <c r="B6021" s="424" t="s">
        <v>4547</v>
      </c>
    </row>
    <row r="6022" spans="1:2" ht="32.25" thickBot="1">
      <c r="A6022" s="423">
        <v>743900</v>
      </c>
      <c r="B6022" s="421" t="s">
        <v>4548</v>
      </c>
    </row>
    <row r="6023" spans="1:2" ht="32.25" thickBot="1">
      <c r="A6023" s="423">
        <v>743920</v>
      </c>
      <c r="B6023" s="422" t="s">
        <v>4549</v>
      </c>
    </row>
    <row r="6024" spans="1:2" ht="16.5" thickBot="1">
      <c r="A6024" s="423">
        <v>743921</v>
      </c>
      <c r="B6024" s="424" t="s">
        <v>4550</v>
      </c>
    </row>
    <row r="6025" spans="1:2" ht="16.5" thickBot="1">
      <c r="A6025" s="423">
        <v>743922</v>
      </c>
      <c r="B6025" s="424" t="s">
        <v>4551</v>
      </c>
    </row>
    <row r="6026" spans="1:2" ht="32.25" thickBot="1">
      <c r="A6026" s="423">
        <v>743923</v>
      </c>
      <c r="B6026" s="424" t="s">
        <v>4552</v>
      </c>
    </row>
    <row r="6027" spans="1:2" ht="63.75" thickBot="1">
      <c r="A6027" s="423">
        <v>743924</v>
      </c>
      <c r="B6027" s="424" t="s">
        <v>4553</v>
      </c>
    </row>
    <row r="6028" spans="1:2" ht="32.25" thickBot="1">
      <c r="A6028" s="423">
        <v>743925</v>
      </c>
      <c r="B6028" s="424" t="s">
        <v>4554</v>
      </c>
    </row>
    <row r="6029" spans="1:2" ht="32.25" thickBot="1">
      <c r="A6029" s="423">
        <v>743926</v>
      </c>
      <c r="B6029" s="424" t="s">
        <v>4555</v>
      </c>
    </row>
    <row r="6030" spans="1:2" ht="32.25" thickBot="1">
      <c r="A6030" s="423">
        <v>743929</v>
      </c>
      <c r="B6030" s="424" t="s">
        <v>4549</v>
      </c>
    </row>
    <row r="6031" spans="1:2" ht="32.25" thickBot="1">
      <c r="A6031" s="423">
        <v>743930</v>
      </c>
      <c r="B6031" s="422" t="s">
        <v>4556</v>
      </c>
    </row>
    <row r="6032" spans="1:2" ht="32.25" thickBot="1">
      <c r="A6032" s="423">
        <v>743931</v>
      </c>
      <c r="B6032" s="424" t="s">
        <v>4556</v>
      </c>
    </row>
    <row r="6033" spans="1:2" ht="32.25" thickBot="1">
      <c r="A6033" s="423">
        <v>743940</v>
      </c>
      <c r="B6033" s="422" t="s">
        <v>4557</v>
      </c>
    </row>
    <row r="6034" spans="1:2" ht="32.25" thickBot="1">
      <c r="A6034" s="423">
        <v>743941</v>
      </c>
      <c r="B6034" s="424" t="s">
        <v>4557</v>
      </c>
    </row>
    <row r="6035" spans="1:2" ht="32.25" thickBot="1">
      <c r="A6035" s="423">
        <v>743950</v>
      </c>
      <c r="B6035" s="422" t="s">
        <v>4558</v>
      </c>
    </row>
    <row r="6036" spans="1:2" ht="32.25" thickBot="1">
      <c r="A6036" s="423">
        <v>743951</v>
      </c>
      <c r="B6036" s="424" t="s">
        <v>4559</v>
      </c>
    </row>
    <row r="6037" spans="1:2" ht="32.25" thickBot="1">
      <c r="A6037" s="423">
        <v>743960</v>
      </c>
      <c r="B6037" s="422" t="s">
        <v>4560</v>
      </c>
    </row>
    <row r="6038" spans="1:2" ht="32.25" thickBot="1">
      <c r="A6038" s="423">
        <v>743961</v>
      </c>
      <c r="B6038" s="424" t="s">
        <v>4560</v>
      </c>
    </row>
    <row r="6039" spans="1:2" ht="16.5" thickBot="1">
      <c r="A6039" s="423">
        <v>744000</v>
      </c>
      <c r="B6039" s="421" t="s">
        <v>4561</v>
      </c>
    </row>
    <row r="6040" spans="1:2" ht="16.5" thickBot="1">
      <c r="A6040" s="423">
        <v>744100</v>
      </c>
      <c r="B6040" s="421" t="s">
        <v>4562</v>
      </c>
    </row>
    <row r="6041" spans="1:2" ht="32.25" thickBot="1">
      <c r="A6041" s="423">
        <v>744120</v>
      </c>
      <c r="B6041" s="422" t="s">
        <v>4563</v>
      </c>
    </row>
    <row r="6042" spans="1:2" ht="32.25" thickBot="1">
      <c r="A6042" s="423">
        <v>744121</v>
      </c>
      <c r="B6042" s="424" t="s">
        <v>4563</v>
      </c>
    </row>
    <row r="6043" spans="1:2" ht="32.25" thickBot="1">
      <c r="A6043" s="423">
        <v>744122</v>
      </c>
      <c r="B6043" s="424" t="s">
        <v>4564</v>
      </c>
    </row>
    <row r="6044" spans="1:2" ht="32.25" thickBot="1">
      <c r="A6044" s="423">
        <v>744130</v>
      </c>
      <c r="B6044" s="422" t="s">
        <v>4565</v>
      </c>
    </row>
    <row r="6045" spans="1:2" ht="32.25" thickBot="1">
      <c r="A6045" s="423">
        <v>744131</v>
      </c>
      <c r="B6045" s="424" t="s">
        <v>4566</v>
      </c>
    </row>
    <row r="6046" spans="1:2" ht="32.25" thickBot="1">
      <c r="A6046" s="423">
        <v>744132</v>
      </c>
      <c r="B6046" s="424" t="s">
        <v>4567</v>
      </c>
    </row>
    <row r="6047" spans="1:2" ht="32.25" thickBot="1">
      <c r="A6047" s="423">
        <v>744140</v>
      </c>
      <c r="B6047" s="422" t="s">
        <v>4568</v>
      </c>
    </row>
    <row r="6048" spans="1:2" ht="32.25" thickBot="1">
      <c r="A6048" s="423">
        <v>744141</v>
      </c>
      <c r="B6048" s="424" t="s">
        <v>4568</v>
      </c>
    </row>
    <row r="6049" spans="1:2" ht="32.25" thickBot="1">
      <c r="A6049" s="423">
        <v>744142</v>
      </c>
      <c r="B6049" s="424" t="s">
        <v>4569</v>
      </c>
    </row>
    <row r="6050" spans="1:2" ht="32.25" thickBot="1">
      <c r="A6050" s="423">
        <v>744150</v>
      </c>
      <c r="B6050" s="422" t="s">
        <v>4570</v>
      </c>
    </row>
    <row r="6051" spans="1:2" ht="32.25" thickBot="1">
      <c r="A6051" s="423">
        <v>744151</v>
      </c>
      <c r="B6051" s="424" t="s">
        <v>4570</v>
      </c>
    </row>
    <row r="6052" spans="1:2" ht="32.25" thickBot="1">
      <c r="A6052" s="423">
        <v>744160</v>
      </c>
      <c r="B6052" s="422" t="s">
        <v>4571</v>
      </c>
    </row>
    <row r="6053" spans="1:2" ht="32.25" thickBot="1">
      <c r="A6053" s="423">
        <v>744161</v>
      </c>
      <c r="B6053" s="424" t="s">
        <v>4572</v>
      </c>
    </row>
    <row r="6054" spans="1:2" ht="32.25" thickBot="1">
      <c r="A6054" s="423">
        <v>744162</v>
      </c>
      <c r="B6054" s="424" t="s">
        <v>4573</v>
      </c>
    </row>
    <row r="6055" spans="1:2" ht="32.25" thickBot="1">
      <c r="A6055" s="423">
        <v>744165</v>
      </c>
      <c r="B6055" s="424" t="s">
        <v>4574</v>
      </c>
    </row>
    <row r="6056" spans="1:2" ht="32.25" thickBot="1">
      <c r="A6056" s="423">
        <v>744166</v>
      </c>
      <c r="B6056" s="424" t="s">
        <v>4575</v>
      </c>
    </row>
    <row r="6057" spans="1:2" ht="16.5" thickBot="1">
      <c r="A6057" s="423">
        <v>744200</v>
      </c>
      <c r="B6057" s="421" t="s">
        <v>4576</v>
      </c>
    </row>
    <row r="6058" spans="1:2" ht="32.25" thickBot="1">
      <c r="A6058" s="423">
        <v>744220</v>
      </c>
      <c r="B6058" s="422" t="s">
        <v>4577</v>
      </c>
    </row>
    <row r="6059" spans="1:2" ht="32.25" thickBot="1">
      <c r="A6059" s="423">
        <v>744221</v>
      </c>
      <c r="B6059" s="424" t="s">
        <v>4577</v>
      </c>
    </row>
    <row r="6060" spans="1:2" ht="32.25" thickBot="1">
      <c r="A6060" s="423">
        <v>744230</v>
      </c>
      <c r="B6060" s="422" t="s">
        <v>4578</v>
      </c>
    </row>
    <row r="6061" spans="1:2" ht="32.25" thickBot="1">
      <c r="A6061" s="423">
        <v>744231</v>
      </c>
      <c r="B6061" s="424" t="s">
        <v>4579</v>
      </c>
    </row>
    <row r="6062" spans="1:2" ht="32.25" thickBot="1">
      <c r="A6062" s="423">
        <v>744232</v>
      </c>
      <c r="B6062" s="424" t="s">
        <v>4580</v>
      </c>
    </row>
    <row r="6063" spans="1:2" ht="32.25" thickBot="1">
      <c r="A6063" s="423">
        <v>744240</v>
      </c>
      <c r="B6063" s="422" t="s">
        <v>4581</v>
      </c>
    </row>
    <row r="6064" spans="1:2" ht="32.25" thickBot="1">
      <c r="A6064" s="423">
        <v>744241</v>
      </c>
      <c r="B6064" s="424" t="s">
        <v>4581</v>
      </c>
    </row>
    <row r="6065" spans="1:2" ht="32.25" thickBot="1">
      <c r="A6065" s="423">
        <v>744250</v>
      </c>
      <c r="B6065" s="422" t="s">
        <v>4582</v>
      </c>
    </row>
    <row r="6066" spans="1:2" ht="32.25" thickBot="1">
      <c r="A6066" s="423">
        <v>744251</v>
      </c>
      <c r="B6066" s="424" t="s">
        <v>4582</v>
      </c>
    </row>
    <row r="6067" spans="1:2" ht="32.25" thickBot="1">
      <c r="A6067" s="423">
        <v>744260</v>
      </c>
      <c r="B6067" s="422" t="s">
        <v>4583</v>
      </c>
    </row>
    <row r="6068" spans="1:2" ht="32.25" thickBot="1">
      <c r="A6068" s="423">
        <v>744261</v>
      </c>
      <c r="B6068" s="424" t="s">
        <v>4584</v>
      </c>
    </row>
    <row r="6069" spans="1:2" ht="32.25" thickBot="1">
      <c r="A6069" s="423">
        <v>744262</v>
      </c>
      <c r="B6069" s="424" t="s">
        <v>4585</v>
      </c>
    </row>
    <row r="6070" spans="1:2" ht="32.25" thickBot="1">
      <c r="A6070" s="423">
        <v>744265</v>
      </c>
      <c r="B6070" s="424" t="s">
        <v>4586</v>
      </c>
    </row>
    <row r="6071" spans="1:2" ht="32.25" thickBot="1">
      <c r="A6071" s="423">
        <v>744266</v>
      </c>
      <c r="B6071" s="424" t="s">
        <v>4587</v>
      </c>
    </row>
    <row r="6072" spans="1:2" ht="16.5" thickBot="1">
      <c r="A6072" s="423">
        <v>745000</v>
      </c>
      <c r="B6072" s="421" t="s">
        <v>4588</v>
      </c>
    </row>
    <row r="6073" spans="1:2" ht="16.5" thickBot="1">
      <c r="A6073" s="423">
        <v>745100</v>
      </c>
      <c r="B6073" s="421" t="s">
        <v>4589</v>
      </c>
    </row>
    <row r="6074" spans="1:2" ht="16.5" thickBot="1">
      <c r="A6074" s="423">
        <v>745110</v>
      </c>
      <c r="B6074" s="422" t="s">
        <v>4590</v>
      </c>
    </row>
    <row r="6075" spans="1:2" ht="32.25" thickBot="1">
      <c r="A6075" s="423">
        <v>745111</v>
      </c>
      <c r="B6075" s="424" t="s">
        <v>4591</v>
      </c>
    </row>
    <row r="6076" spans="1:2" ht="48" thickBot="1">
      <c r="A6076" s="423">
        <v>745112</v>
      </c>
      <c r="B6076" s="424" t="s">
        <v>4592</v>
      </c>
    </row>
    <row r="6077" spans="1:2" ht="48" thickBot="1">
      <c r="A6077" s="423">
        <v>745113</v>
      </c>
      <c r="B6077" s="424" t="s">
        <v>4593</v>
      </c>
    </row>
    <row r="6078" spans="1:2" ht="16.5" thickBot="1">
      <c r="A6078" s="423">
        <v>745120</v>
      </c>
      <c r="B6078" s="422" t="s">
        <v>4594</v>
      </c>
    </row>
    <row r="6079" spans="1:2" ht="16.5" thickBot="1">
      <c r="A6079" s="423">
        <v>745121</v>
      </c>
      <c r="B6079" s="424" t="s">
        <v>4595</v>
      </c>
    </row>
    <row r="6080" spans="1:2" ht="16.5" thickBot="1">
      <c r="A6080" s="423">
        <v>745122</v>
      </c>
      <c r="B6080" s="424" t="s">
        <v>4596</v>
      </c>
    </row>
    <row r="6081" spans="1:2" ht="32.25" thickBot="1">
      <c r="A6081" s="423">
        <v>745123</v>
      </c>
      <c r="B6081" s="424" t="s">
        <v>4597</v>
      </c>
    </row>
    <row r="6082" spans="1:2" ht="48" thickBot="1">
      <c r="A6082" s="423">
        <v>745124</v>
      </c>
      <c r="B6082" s="424" t="s">
        <v>4598</v>
      </c>
    </row>
    <row r="6083" spans="1:2" ht="32.25" thickBot="1">
      <c r="A6083" s="423">
        <v>745125</v>
      </c>
      <c r="B6083" s="424" t="s">
        <v>4599</v>
      </c>
    </row>
    <row r="6084" spans="1:2" ht="63.75" thickBot="1">
      <c r="A6084" s="423">
        <v>745126</v>
      </c>
      <c r="B6084" s="424" t="s">
        <v>4600</v>
      </c>
    </row>
    <row r="6085" spans="1:2" ht="32.25" thickBot="1">
      <c r="A6085" s="423">
        <v>745127</v>
      </c>
      <c r="B6085" s="424" t="s">
        <v>4601</v>
      </c>
    </row>
    <row r="6086" spans="1:2" ht="16.5" thickBot="1">
      <c r="A6086" s="423">
        <v>745128</v>
      </c>
      <c r="B6086" s="424" t="s">
        <v>4602</v>
      </c>
    </row>
    <row r="6087" spans="1:2" ht="32.25" thickBot="1">
      <c r="A6087" s="423">
        <v>745130</v>
      </c>
      <c r="B6087" s="422" t="s">
        <v>4603</v>
      </c>
    </row>
    <row r="6088" spans="1:2" ht="16.5" thickBot="1">
      <c r="A6088" s="423">
        <v>745131</v>
      </c>
      <c r="B6088" s="424" t="s">
        <v>4604</v>
      </c>
    </row>
    <row r="6089" spans="1:2" ht="16.5" thickBot="1">
      <c r="A6089" s="423">
        <v>745132</v>
      </c>
      <c r="B6089" s="424" t="s">
        <v>4605</v>
      </c>
    </row>
    <row r="6090" spans="1:2" ht="16.5" thickBot="1">
      <c r="A6090" s="423">
        <v>745133</v>
      </c>
      <c r="B6090" s="424" t="s">
        <v>4606</v>
      </c>
    </row>
    <row r="6091" spans="1:2" ht="32.25" thickBot="1">
      <c r="A6091" s="423">
        <v>745134</v>
      </c>
      <c r="B6091" s="424" t="s">
        <v>4607</v>
      </c>
    </row>
    <row r="6092" spans="1:2" ht="32.25" thickBot="1">
      <c r="A6092" s="423">
        <v>745135</v>
      </c>
      <c r="B6092" s="424" t="s">
        <v>4608</v>
      </c>
    </row>
    <row r="6093" spans="1:2" ht="32.25" thickBot="1">
      <c r="A6093" s="423">
        <v>745136</v>
      </c>
      <c r="B6093" s="424" t="s">
        <v>4609</v>
      </c>
    </row>
    <row r="6094" spans="1:2" ht="16.5" thickBot="1">
      <c r="A6094" s="423">
        <v>745137</v>
      </c>
      <c r="B6094" s="424" t="s">
        <v>4610</v>
      </c>
    </row>
    <row r="6095" spans="1:2" ht="32.25" thickBot="1">
      <c r="A6095" s="423">
        <v>745138</v>
      </c>
      <c r="B6095" s="424" t="s">
        <v>4611</v>
      </c>
    </row>
    <row r="6096" spans="1:2" ht="32.25" thickBot="1">
      <c r="A6096" s="423">
        <v>745139</v>
      </c>
      <c r="B6096" s="424" t="s">
        <v>4612</v>
      </c>
    </row>
    <row r="6097" spans="1:2" ht="16.5" thickBot="1">
      <c r="A6097" s="423">
        <v>745140</v>
      </c>
      <c r="B6097" s="422" t="s">
        <v>4613</v>
      </c>
    </row>
    <row r="6098" spans="1:2" ht="16.5" thickBot="1">
      <c r="A6098" s="423">
        <v>745141</v>
      </c>
      <c r="B6098" s="424" t="s">
        <v>4614</v>
      </c>
    </row>
    <row r="6099" spans="1:2" ht="16.5" thickBot="1">
      <c r="A6099" s="423">
        <v>745142</v>
      </c>
      <c r="B6099" s="424" t="s">
        <v>4615</v>
      </c>
    </row>
    <row r="6100" spans="1:2" ht="32.25" thickBot="1">
      <c r="A6100" s="423">
        <v>745143</v>
      </c>
      <c r="B6100" s="424" t="s">
        <v>4616</v>
      </c>
    </row>
    <row r="6101" spans="1:2" ht="16.5" thickBot="1">
      <c r="A6101" s="423">
        <v>745144</v>
      </c>
      <c r="B6101" s="424" t="s">
        <v>4617</v>
      </c>
    </row>
    <row r="6102" spans="1:2" ht="32.25" thickBot="1">
      <c r="A6102" s="423">
        <v>745145</v>
      </c>
      <c r="B6102" s="424" t="s">
        <v>4618</v>
      </c>
    </row>
    <row r="6103" spans="1:2" ht="16.5" thickBot="1">
      <c r="A6103" s="423">
        <v>745150</v>
      </c>
      <c r="B6103" s="422" t="s">
        <v>4619</v>
      </c>
    </row>
    <row r="6104" spans="1:2" ht="16.5" thickBot="1">
      <c r="A6104" s="423">
        <v>745151</v>
      </c>
      <c r="B6104" s="424" t="s">
        <v>4620</v>
      </c>
    </row>
    <row r="6105" spans="1:2" ht="16.5" thickBot="1">
      <c r="A6105" s="423">
        <v>745152</v>
      </c>
      <c r="B6105" s="424" t="s">
        <v>4621</v>
      </c>
    </row>
    <row r="6106" spans="1:2" ht="32.25" thickBot="1">
      <c r="A6106" s="423">
        <v>745153</v>
      </c>
      <c r="B6106" s="424" t="s">
        <v>4622</v>
      </c>
    </row>
    <row r="6107" spans="1:2" ht="16.5" thickBot="1">
      <c r="A6107" s="423">
        <v>745154</v>
      </c>
      <c r="B6107" s="424" t="s">
        <v>4623</v>
      </c>
    </row>
    <row r="6108" spans="1:2" ht="48" thickBot="1">
      <c r="A6108" s="423">
        <v>745155</v>
      </c>
      <c r="B6108" s="424" t="s">
        <v>4624</v>
      </c>
    </row>
    <row r="6109" spans="1:2" ht="32.25" thickBot="1">
      <c r="A6109" s="423">
        <v>745160</v>
      </c>
      <c r="B6109" s="422" t="s">
        <v>4625</v>
      </c>
    </row>
    <row r="6110" spans="1:2" ht="32.25" thickBot="1">
      <c r="A6110" s="423">
        <v>745161</v>
      </c>
      <c r="B6110" s="424" t="s">
        <v>4626</v>
      </c>
    </row>
    <row r="6111" spans="1:2" ht="16.5" thickBot="1">
      <c r="A6111" s="423">
        <v>745162</v>
      </c>
      <c r="B6111" s="424" t="s">
        <v>4627</v>
      </c>
    </row>
    <row r="6112" spans="1:2" ht="32.25" thickBot="1">
      <c r="A6112" s="423">
        <v>745165</v>
      </c>
      <c r="B6112" s="424" t="s">
        <v>4628</v>
      </c>
    </row>
    <row r="6113" spans="1:2" ht="16.5" thickBot="1">
      <c r="A6113" s="423">
        <v>745166</v>
      </c>
      <c r="B6113" s="424" t="s">
        <v>4629</v>
      </c>
    </row>
    <row r="6114" spans="1:2" ht="32.25" thickBot="1">
      <c r="A6114" s="423">
        <v>745167</v>
      </c>
      <c r="B6114" s="424" t="s">
        <v>4630</v>
      </c>
    </row>
    <row r="6115" spans="1:2" ht="16.5" thickBot="1">
      <c r="A6115" s="423">
        <v>770000</v>
      </c>
      <c r="B6115" s="421" t="s">
        <v>4631</v>
      </c>
    </row>
    <row r="6116" spans="1:2" ht="16.5" thickBot="1">
      <c r="A6116" s="423">
        <v>771000</v>
      </c>
      <c r="B6116" s="421" t="s">
        <v>4631</v>
      </c>
    </row>
    <row r="6117" spans="1:2" ht="16.5" thickBot="1">
      <c r="A6117" s="423">
        <v>771100</v>
      </c>
      <c r="B6117" s="421" t="s">
        <v>4632</v>
      </c>
    </row>
    <row r="6118" spans="1:2" ht="16.5" thickBot="1">
      <c r="A6118" s="423">
        <v>771110</v>
      </c>
      <c r="B6118" s="422" t="s">
        <v>4632</v>
      </c>
    </row>
    <row r="6119" spans="1:2" ht="16.5" thickBot="1">
      <c r="A6119" s="423">
        <v>771111</v>
      </c>
      <c r="B6119" s="424" t="s">
        <v>4632</v>
      </c>
    </row>
    <row r="6120" spans="1:2" ht="32.25" thickBot="1">
      <c r="A6120" s="423">
        <v>772000</v>
      </c>
      <c r="B6120" s="421" t="s">
        <v>4633</v>
      </c>
    </row>
    <row r="6121" spans="1:2" ht="16.5" thickBot="1">
      <c r="A6121" s="423">
        <v>772100</v>
      </c>
      <c r="B6121" s="421" t="s">
        <v>4634</v>
      </c>
    </row>
    <row r="6122" spans="1:2" ht="16.5" thickBot="1">
      <c r="A6122" s="423">
        <v>772110</v>
      </c>
      <c r="B6122" s="422" t="s">
        <v>4634</v>
      </c>
    </row>
    <row r="6123" spans="1:2" ht="32.25" thickBot="1">
      <c r="A6123" s="423">
        <v>772111</v>
      </c>
      <c r="B6123" s="424" t="s">
        <v>4635</v>
      </c>
    </row>
    <row r="6124" spans="1:2" ht="32.25" thickBot="1">
      <c r="A6124" s="423">
        <v>772112</v>
      </c>
      <c r="B6124" s="424" t="s">
        <v>4636</v>
      </c>
    </row>
    <row r="6125" spans="1:2" ht="32.25" thickBot="1">
      <c r="A6125" s="423">
        <v>772113</v>
      </c>
      <c r="B6125" s="424" t="s">
        <v>4637</v>
      </c>
    </row>
    <row r="6126" spans="1:2" ht="32.25" thickBot="1">
      <c r="A6126" s="423">
        <v>772114</v>
      </c>
      <c r="B6126" s="424" t="s">
        <v>4638</v>
      </c>
    </row>
    <row r="6127" spans="1:2" ht="32.25" thickBot="1">
      <c r="A6127" s="423">
        <v>772120</v>
      </c>
      <c r="B6127" s="422" t="s">
        <v>4639</v>
      </c>
    </row>
    <row r="6128" spans="1:2" ht="32.25" thickBot="1">
      <c r="A6128" s="423">
        <v>772121</v>
      </c>
      <c r="B6128" s="424" t="s">
        <v>4640</v>
      </c>
    </row>
    <row r="6129" spans="1:2" ht="32.25" thickBot="1">
      <c r="A6129" s="423">
        <v>772122</v>
      </c>
      <c r="B6129" s="424" t="s">
        <v>4641</v>
      </c>
    </row>
    <row r="6130" spans="1:2" ht="32.25" thickBot="1">
      <c r="A6130" s="423">
        <v>772123</v>
      </c>
      <c r="B6130" s="424" t="s">
        <v>4642</v>
      </c>
    </row>
    <row r="6131" spans="1:2" ht="32.25" thickBot="1">
      <c r="A6131" s="423">
        <v>772124</v>
      </c>
      <c r="B6131" s="424" t="s">
        <v>4643</v>
      </c>
    </row>
    <row r="6132" spans="1:2" ht="32.25" thickBot="1">
      <c r="A6132" s="423">
        <v>772125</v>
      </c>
      <c r="B6132" s="424" t="s">
        <v>4644</v>
      </c>
    </row>
    <row r="6133" spans="1:2" ht="32.25" thickBot="1">
      <c r="A6133" s="423">
        <v>780000</v>
      </c>
      <c r="B6133" s="421" t="s">
        <v>4645</v>
      </c>
    </row>
    <row r="6134" spans="1:2" ht="32.25" thickBot="1">
      <c r="A6134" s="423">
        <v>781000</v>
      </c>
      <c r="B6134" s="421" t="s">
        <v>4645</v>
      </c>
    </row>
    <row r="6135" spans="1:2" ht="16.5" thickBot="1">
      <c r="A6135" s="423">
        <v>781100</v>
      </c>
      <c r="B6135" s="421" t="s">
        <v>4646</v>
      </c>
    </row>
    <row r="6136" spans="1:2" ht="16.5" thickBot="1">
      <c r="A6136" s="423">
        <v>781110</v>
      </c>
      <c r="B6136" s="422" t="s">
        <v>4646</v>
      </c>
    </row>
    <row r="6137" spans="1:2" ht="16.5" thickBot="1">
      <c r="A6137" s="423">
        <v>781111</v>
      </c>
      <c r="B6137" s="424" t="s">
        <v>4646</v>
      </c>
    </row>
    <row r="6138" spans="1:2" ht="32.25" thickBot="1">
      <c r="A6138" s="423">
        <v>781112</v>
      </c>
      <c r="B6138" s="424" t="s">
        <v>4647</v>
      </c>
    </row>
    <row r="6139" spans="1:2" ht="16.5" thickBot="1">
      <c r="A6139" s="423">
        <v>781300</v>
      </c>
      <c r="B6139" s="421" t="s">
        <v>4648</v>
      </c>
    </row>
    <row r="6140" spans="1:2" ht="32.25" thickBot="1">
      <c r="A6140" s="423">
        <v>781310</v>
      </c>
      <c r="B6140" s="422" t="s">
        <v>4649</v>
      </c>
    </row>
    <row r="6141" spans="1:2" ht="32.25" thickBot="1">
      <c r="A6141" s="423">
        <v>781311</v>
      </c>
      <c r="B6141" s="424" t="s">
        <v>4650</v>
      </c>
    </row>
    <row r="6142" spans="1:2" ht="48" thickBot="1">
      <c r="A6142" s="423">
        <v>781312</v>
      </c>
      <c r="B6142" s="424" t="s">
        <v>4651</v>
      </c>
    </row>
    <row r="6143" spans="1:2" ht="48" thickBot="1">
      <c r="A6143" s="423">
        <v>781313</v>
      </c>
      <c r="B6143" s="424" t="s">
        <v>4652</v>
      </c>
    </row>
    <row r="6144" spans="1:2" ht="32.25" thickBot="1">
      <c r="A6144" s="423">
        <v>781314</v>
      </c>
      <c r="B6144" s="424" t="s">
        <v>4653</v>
      </c>
    </row>
    <row r="6145" spans="1:2" ht="32.25" thickBot="1">
      <c r="A6145" s="423">
        <v>781315</v>
      </c>
      <c r="B6145" s="424" t="s">
        <v>4654</v>
      </c>
    </row>
    <row r="6146" spans="1:2" ht="63.75" thickBot="1">
      <c r="A6146" s="423">
        <v>781316</v>
      </c>
      <c r="B6146" s="424" t="s">
        <v>4655</v>
      </c>
    </row>
    <row r="6147" spans="1:2" ht="48" thickBot="1">
      <c r="A6147" s="423">
        <v>781317</v>
      </c>
      <c r="B6147" s="424" t="s">
        <v>4656</v>
      </c>
    </row>
    <row r="6148" spans="1:2" ht="32.25" thickBot="1">
      <c r="A6148" s="423">
        <v>781318</v>
      </c>
      <c r="B6148" s="424" t="s">
        <v>4657</v>
      </c>
    </row>
    <row r="6149" spans="1:2" ht="32.25" thickBot="1">
      <c r="A6149" s="423">
        <v>781320</v>
      </c>
      <c r="B6149" s="422" t="s">
        <v>4658</v>
      </c>
    </row>
    <row r="6150" spans="1:2" ht="32.25" thickBot="1">
      <c r="A6150" s="423">
        <v>781321</v>
      </c>
      <c r="B6150" s="424" t="s">
        <v>4659</v>
      </c>
    </row>
    <row r="6151" spans="1:2" ht="63.75" thickBot="1">
      <c r="A6151" s="423">
        <v>781322</v>
      </c>
      <c r="B6151" s="424" t="s">
        <v>4660</v>
      </c>
    </row>
    <row r="6152" spans="1:2" ht="48" thickBot="1">
      <c r="A6152" s="423">
        <v>781323</v>
      </c>
      <c r="B6152" s="424" t="s">
        <v>4661</v>
      </c>
    </row>
    <row r="6153" spans="1:2" ht="32.25" thickBot="1">
      <c r="A6153" s="423">
        <v>781324</v>
      </c>
      <c r="B6153" s="424" t="s">
        <v>4662</v>
      </c>
    </row>
    <row r="6154" spans="1:2" ht="32.25" thickBot="1">
      <c r="A6154" s="423">
        <v>781330</v>
      </c>
      <c r="B6154" s="422" t="s">
        <v>4663</v>
      </c>
    </row>
    <row r="6155" spans="1:2" ht="32.25" thickBot="1">
      <c r="A6155" s="423">
        <v>781331</v>
      </c>
      <c r="B6155" s="424" t="s">
        <v>4663</v>
      </c>
    </row>
    <row r="6156" spans="1:2" ht="32.25" thickBot="1">
      <c r="A6156" s="423">
        <v>781340</v>
      </c>
      <c r="B6156" s="422" t="s">
        <v>4664</v>
      </c>
    </row>
    <row r="6157" spans="1:2" ht="48" thickBot="1">
      <c r="A6157" s="423">
        <v>781341</v>
      </c>
      <c r="B6157" s="424" t="s">
        <v>4665</v>
      </c>
    </row>
    <row r="6158" spans="1:2" ht="95.25" thickBot="1">
      <c r="A6158" s="423">
        <v>781342</v>
      </c>
      <c r="B6158" s="424" t="s">
        <v>4666</v>
      </c>
    </row>
    <row r="6159" spans="1:2" ht="32.25" thickBot="1">
      <c r="A6159" s="423">
        <v>781350</v>
      </c>
      <c r="B6159" s="422" t="s">
        <v>4667</v>
      </c>
    </row>
    <row r="6160" spans="1:2" ht="32.25" thickBot="1">
      <c r="A6160" s="423">
        <v>781351</v>
      </c>
      <c r="B6160" s="424" t="s">
        <v>4667</v>
      </c>
    </row>
    <row r="6161" spans="1:2" ht="48" thickBot="1">
      <c r="A6161" s="423">
        <v>781352</v>
      </c>
      <c r="B6161" s="424" t="s">
        <v>4668</v>
      </c>
    </row>
    <row r="6162" spans="1:2" ht="32.25" thickBot="1">
      <c r="A6162" s="423">
        <v>781360</v>
      </c>
      <c r="B6162" s="422" t="s">
        <v>4669</v>
      </c>
    </row>
    <row r="6163" spans="1:2" ht="32.25" thickBot="1">
      <c r="A6163" s="423">
        <v>781361</v>
      </c>
      <c r="B6163" s="424" t="s">
        <v>4669</v>
      </c>
    </row>
    <row r="6164" spans="1:2" ht="16.5" thickBot="1">
      <c r="A6164" s="423">
        <v>790000</v>
      </c>
      <c r="B6164" s="421" t="s">
        <v>4670</v>
      </c>
    </row>
    <row r="6165" spans="1:2" ht="16.5" thickBot="1">
      <c r="A6165" s="423">
        <v>791000</v>
      </c>
      <c r="B6165" s="421" t="s">
        <v>4670</v>
      </c>
    </row>
    <row r="6166" spans="1:2" ht="16.5" thickBot="1">
      <c r="A6166" s="423">
        <v>791100</v>
      </c>
      <c r="B6166" s="421" t="s">
        <v>1097</v>
      </c>
    </row>
    <row r="6167" spans="1:2" ht="16.5" thickBot="1">
      <c r="A6167" s="423">
        <v>791110</v>
      </c>
      <c r="B6167" s="422" t="s">
        <v>1097</v>
      </c>
    </row>
    <row r="6168" spans="1:2" ht="16.5" thickBot="1">
      <c r="A6168" s="423">
        <v>791111</v>
      </c>
      <c r="B6168" s="424" t="s">
        <v>1097</v>
      </c>
    </row>
    <row r="6169" spans="1:2" ht="16.5" thickBot="1">
      <c r="A6169" s="423">
        <v>800000</v>
      </c>
      <c r="B6169" s="421" t="s">
        <v>4671</v>
      </c>
    </row>
    <row r="6170" spans="1:2" ht="16.5" thickBot="1">
      <c r="A6170" s="423">
        <v>810000</v>
      </c>
      <c r="B6170" s="421" t="s">
        <v>4672</v>
      </c>
    </row>
    <row r="6171" spans="1:2" ht="16.5" thickBot="1">
      <c r="A6171" s="423">
        <v>811000</v>
      </c>
      <c r="B6171" s="421" t="s">
        <v>4673</v>
      </c>
    </row>
    <row r="6172" spans="1:2" ht="16.5" thickBot="1">
      <c r="A6172" s="423">
        <v>811100</v>
      </c>
      <c r="B6172" s="421" t="s">
        <v>4674</v>
      </c>
    </row>
    <row r="6173" spans="1:2" ht="16.5" thickBot="1">
      <c r="A6173" s="423">
        <v>811120</v>
      </c>
      <c r="B6173" s="422" t="s">
        <v>4675</v>
      </c>
    </row>
    <row r="6174" spans="1:2" ht="32.25" thickBot="1">
      <c r="A6174" s="423">
        <v>811121</v>
      </c>
      <c r="B6174" s="424" t="s">
        <v>4676</v>
      </c>
    </row>
    <row r="6175" spans="1:2" ht="16.5" thickBot="1">
      <c r="A6175" s="423">
        <v>811122</v>
      </c>
      <c r="B6175" s="424" t="s">
        <v>4677</v>
      </c>
    </row>
    <row r="6176" spans="1:2" ht="16.5" thickBot="1">
      <c r="A6176" s="423">
        <v>811123</v>
      </c>
      <c r="B6176" s="424" t="s">
        <v>4678</v>
      </c>
    </row>
    <row r="6177" spans="1:2" ht="32.25" thickBot="1">
      <c r="A6177" s="423">
        <v>811124</v>
      </c>
      <c r="B6177" s="424" t="s">
        <v>4679</v>
      </c>
    </row>
    <row r="6178" spans="1:2" ht="32.25" thickBot="1">
      <c r="A6178" s="423">
        <v>811125</v>
      </c>
      <c r="B6178" s="424" t="s">
        <v>4680</v>
      </c>
    </row>
    <row r="6179" spans="1:2" ht="32.25" thickBot="1">
      <c r="A6179" s="423">
        <v>811130</v>
      </c>
      <c r="B6179" s="422" t="s">
        <v>4681</v>
      </c>
    </row>
    <row r="6180" spans="1:2" ht="32.25" thickBot="1">
      <c r="A6180" s="423">
        <v>811131</v>
      </c>
      <c r="B6180" s="424" t="s">
        <v>4682</v>
      </c>
    </row>
    <row r="6181" spans="1:2" ht="32.25" thickBot="1">
      <c r="A6181" s="423">
        <v>811132</v>
      </c>
      <c r="B6181" s="424" t="s">
        <v>4683</v>
      </c>
    </row>
    <row r="6182" spans="1:2" ht="16.5" thickBot="1">
      <c r="A6182" s="423">
        <v>811133</v>
      </c>
      <c r="B6182" s="424" t="s">
        <v>4684</v>
      </c>
    </row>
    <row r="6183" spans="1:2" ht="16.5" thickBot="1">
      <c r="A6183" s="423">
        <v>811134</v>
      </c>
      <c r="B6183" s="424" t="s">
        <v>4685</v>
      </c>
    </row>
    <row r="6184" spans="1:2" ht="32.25" thickBot="1">
      <c r="A6184" s="423">
        <v>811135</v>
      </c>
      <c r="B6184" s="424" t="s">
        <v>4686</v>
      </c>
    </row>
    <row r="6185" spans="1:2" ht="16.5" thickBot="1">
      <c r="A6185" s="423">
        <v>811140</v>
      </c>
      <c r="B6185" s="422" t="s">
        <v>4687</v>
      </c>
    </row>
    <row r="6186" spans="1:2" ht="16.5" thickBot="1">
      <c r="A6186" s="423">
        <v>811141</v>
      </c>
      <c r="B6186" s="424" t="s">
        <v>4687</v>
      </c>
    </row>
    <row r="6187" spans="1:2" ht="16.5" thickBot="1">
      <c r="A6187" s="423">
        <v>811142</v>
      </c>
      <c r="B6187" s="424" t="s">
        <v>4688</v>
      </c>
    </row>
    <row r="6188" spans="1:2" ht="16.5" thickBot="1">
      <c r="A6188" s="423">
        <v>811143</v>
      </c>
      <c r="B6188" s="424" t="s">
        <v>4689</v>
      </c>
    </row>
    <row r="6189" spans="1:2" ht="32.25" thickBot="1">
      <c r="A6189" s="423">
        <v>811144</v>
      </c>
      <c r="B6189" s="424" t="s">
        <v>4690</v>
      </c>
    </row>
    <row r="6190" spans="1:2" ht="16.5" thickBot="1">
      <c r="A6190" s="423">
        <v>811150</v>
      </c>
      <c r="B6190" s="422" t="s">
        <v>4691</v>
      </c>
    </row>
    <row r="6191" spans="1:2" ht="16.5" thickBot="1">
      <c r="A6191" s="423">
        <v>811151</v>
      </c>
      <c r="B6191" s="424" t="s">
        <v>4691</v>
      </c>
    </row>
    <row r="6192" spans="1:2" ht="16.5" thickBot="1">
      <c r="A6192" s="423">
        <v>811152</v>
      </c>
      <c r="B6192" s="424" t="s">
        <v>4692</v>
      </c>
    </row>
    <row r="6193" spans="1:2" ht="16.5" thickBot="1">
      <c r="A6193" s="423">
        <v>811153</v>
      </c>
      <c r="B6193" s="424" t="s">
        <v>4693</v>
      </c>
    </row>
    <row r="6194" spans="1:2" ht="32.25" thickBot="1">
      <c r="A6194" s="423">
        <v>811154</v>
      </c>
      <c r="B6194" s="424" t="s">
        <v>4694</v>
      </c>
    </row>
    <row r="6195" spans="1:2" ht="32.25" thickBot="1">
      <c r="A6195" s="423">
        <v>811160</v>
      </c>
      <c r="B6195" s="422" t="s">
        <v>4695</v>
      </c>
    </row>
    <row r="6196" spans="1:2" ht="32.25" thickBot="1">
      <c r="A6196" s="423">
        <v>811161</v>
      </c>
      <c r="B6196" s="424" t="s">
        <v>4696</v>
      </c>
    </row>
    <row r="6197" spans="1:2" ht="16.5" thickBot="1">
      <c r="A6197" s="423">
        <v>811162</v>
      </c>
      <c r="B6197" s="424" t="s">
        <v>4697</v>
      </c>
    </row>
    <row r="6198" spans="1:2" ht="32.25" thickBot="1">
      <c r="A6198" s="423">
        <v>811165</v>
      </c>
      <c r="B6198" s="424" t="s">
        <v>4698</v>
      </c>
    </row>
    <row r="6199" spans="1:2" ht="32.25" thickBot="1">
      <c r="A6199" s="423">
        <v>811166</v>
      </c>
      <c r="B6199" s="424" t="s">
        <v>4699</v>
      </c>
    </row>
    <row r="6200" spans="1:2" ht="32.25" thickBot="1">
      <c r="A6200" s="423">
        <v>811170</v>
      </c>
      <c r="B6200" s="422" t="s">
        <v>4700</v>
      </c>
    </row>
    <row r="6201" spans="1:2" ht="32.25" thickBot="1">
      <c r="A6201" s="423">
        <v>811171</v>
      </c>
      <c r="B6201" s="424" t="s">
        <v>4701</v>
      </c>
    </row>
    <row r="6202" spans="1:2" ht="32.25" thickBot="1">
      <c r="A6202" s="423">
        <v>811172</v>
      </c>
      <c r="B6202" s="424" t="s">
        <v>4702</v>
      </c>
    </row>
    <row r="6203" spans="1:2" ht="16.5" thickBot="1">
      <c r="A6203" s="423">
        <v>812000</v>
      </c>
      <c r="B6203" s="421" t="s">
        <v>4703</v>
      </c>
    </row>
    <row r="6204" spans="1:2" ht="16.5" thickBot="1">
      <c r="A6204" s="423">
        <v>812100</v>
      </c>
      <c r="B6204" s="421" t="s">
        <v>4704</v>
      </c>
    </row>
    <row r="6205" spans="1:2" ht="16.5" thickBot="1">
      <c r="A6205" s="423">
        <v>812120</v>
      </c>
      <c r="B6205" s="422" t="s">
        <v>4705</v>
      </c>
    </row>
    <row r="6206" spans="1:2" ht="16.5" thickBot="1">
      <c r="A6206" s="423">
        <v>812121</v>
      </c>
      <c r="B6206" s="424" t="s">
        <v>4705</v>
      </c>
    </row>
    <row r="6207" spans="1:2" ht="32.25" thickBot="1">
      <c r="A6207" s="423">
        <v>812130</v>
      </c>
      <c r="B6207" s="422" t="s">
        <v>4706</v>
      </c>
    </row>
    <row r="6208" spans="1:2" ht="16.5" thickBot="1">
      <c r="A6208" s="423">
        <v>812131</v>
      </c>
      <c r="B6208" s="424" t="s">
        <v>4707</v>
      </c>
    </row>
    <row r="6209" spans="1:2" ht="32.25" thickBot="1">
      <c r="A6209" s="423">
        <v>812132</v>
      </c>
      <c r="B6209" s="424" t="s">
        <v>4708</v>
      </c>
    </row>
    <row r="6210" spans="1:2" ht="16.5" thickBot="1">
      <c r="A6210" s="423">
        <v>812140</v>
      </c>
      <c r="B6210" s="422" t="s">
        <v>4709</v>
      </c>
    </row>
    <row r="6211" spans="1:2" ht="16.5" thickBot="1">
      <c r="A6211" s="423">
        <v>812141</v>
      </c>
      <c r="B6211" s="424" t="s">
        <v>4709</v>
      </c>
    </row>
    <row r="6212" spans="1:2" ht="16.5" thickBot="1">
      <c r="A6212" s="423">
        <v>812150</v>
      </c>
      <c r="B6212" s="422" t="s">
        <v>4710</v>
      </c>
    </row>
    <row r="6213" spans="1:2" ht="16.5" thickBot="1">
      <c r="A6213" s="423">
        <v>812151</v>
      </c>
      <c r="B6213" s="424" t="s">
        <v>4710</v>
      </c>
    </row>
    <row r="6214" spans="1:2" ht="32.25" thickBot="1">
      <c r="A6214" s="423">
        <v>812160</v>
      </c>
      <c r="B6214" s="422" t="s">
        <v>4711</v>
      </c>
    </row>
    <row r="6215" spans="1:2" ht="32.25" thickBot="1">
      <c r="A6215" s="423">
        <v>812161</v>
      </c>
      <c r="B6215" s="424" t="s">
        <v>4712</v>
      </c>
    </row>
    <row r="6216" spans="1:2" ht="32.25" thickBot="1">
      <c r="A6216" s="423">
        <v>812162</v>
      </c>
      <c r="B6216" s="424" t="s">
        <v>4713</v>
      </c>
    </row>
    <row r="6217" spans="1:2" ht="32.25" thickBot="1">
      <c r="A6217" s="423">
        <v>812165</v>
      </c>
      <c r="B6217" s="424" t="s">
        <v>4714</v>
      </c>
    </row>
    <row r="6218" spans="1:2" ht="32.25" thickBot="1">
      <c r="A6218" s="423">
        <v>812166</v>
      </c>
      <c r="B6218" s="424" t="s">
        <v>4715</v>
      </c>
    </row>
    <row r="6219" spans="1:2" ht="16.5" thickBot="1">
      <c r="A6219" s="423">
        <v>813000</v>
      </c>
      <c r="B6219" s="421" t="s">
        <v>4716</v>
      </c>
    </row>
    <row r="6220" spans="1:2" ht="16.5" thickBot="1">
      <c r="A6220" s="423">
        <v>813100</v>
      </c>
      <c r="B6220" s="421" t="s">
        <v>4717</v>
      </c>
    </row>
    <row r="6221" spans="1:2" ht="32.25" thickBot="1">
      <c r="A6221" s="423">
        <v>813120</v>
      </c>
      <c r="B6221" s="422" t="s">
        <v>4718</v>
      </c>
    </row>
    <row r="6222" spans="1:2" ht="32.25" thickBot="1">
      <c r="A6222" s="423">
        <v>813121</v>
      </c>
      <c r="B6222" s="424" t="s">
        <v>4718</v>
      </c>
    </row>
    <row r="6223" spans="1:2" ht="32.25" thickBot="1">
      <c r="A6223" s="423">
        <v>813130</v>
      </c>
      <c r="B6223" s="422" t="s">
        <v>4719</v>
      </c>
    </row>
    <row r="6224" spans="1:2" ht="32.25" thickBot="1">
      <c r="A6224" s="423">
        <v>813131</v>
      </c>
      <c r="B6224" s="424" t="s">
        <v>4720</v>
      </c>
    </row>
    <row r="6225" spans="1:2" ht="32.25" thickBot="1">
      <c r="A6225" s="423">
        <v>813132</v>
      </c>
      <c r="B6225" s="424" t="s">
        <v>4721</v>
      </c>
    </row>
    <row r="6226" spans="1:2" ht="32.25" thickBot="1">
      <c r="A6226" s="423">
        <v>813140</v>
      </c>
      <c r="B6226" s="422" t="s">
        <v>4722</v>
      </c>
    </row>
    <row r="6227" spans="1:2" ht="16.5" thickBot="1">
      <c r="A6227" s="423">
        <v>813141</v>
      </c>
      <c r="B6227" s="424" t="s">
        <v>4722</v>
      </c>
    </row>
    <row r="6228" spans="1:2" ht="32.25" thickBot="1">
      <c r="A6228" s="423">
        <v>813150</v>
      </c>
      <c r="B6228" s="422" t="s">
        <v>4723</v>
      </c>
    </row>
    <row r="6229" spans="1:2" ht="32.25" thickBot="1">
      <c r="A6229" s="423">
        <v>813151</v>
      </c>
      <c r="B6229" s="424" t="s">
        <v>4723</v>
      </c>
    </row>
    <row r="6230" spans="1:2" ht="32.25" thickBot="1">
      <c r="A6230" s="423">
        <v>813160</v>
      </c>
      <c r="B6230" s="422" t="s">
        <v>4724</v>
      </c>
    </row>
    <row r="6231" spans="1:2" ht="32.25" thickBot="1">
      <c r="A6231" s="423">
        <v>813161</v>
      </c>
      <c r="B6231" s="424" t="s">
        <v>4725</v>
      </c>
    </row>
    <row r="6232" spans="1:2" ht="32.25" thickBot="1">
      <c r="A6232" s="423">
        <v>813162</v>
      </c>
      <c r="B6232" s="424" t="s">
        <v>4726</v>
      </c>
    </row>
    <row r="6233" spans="1:2" ht="32.25" thickBot="1">
      <c r="A6233" s="423">
        <v>813165</v>
      </c>
      <c r="B6233" s="424" t="s">
        <v>4727</v>
      </c>
    </row>
    <row r="6234" spans="1:2" ht="32.25" thickBot="1">
      <c r="A6234" s="423">
        <v>813166</v>
      </c>
      <c r="B6234" s="424" t="s">
        <v>4728</v>
      </c>
    </row>
    <row r="6235" spans="1:2" ht="16.5" thickBot="1">
      <c r="A6235" s="423">
        <v>820000</v>
      </c>
      <c r="B6235" s="421" t="s">
        <v>4729</v>
      </c>
    </row>
    <row r="6236" spans="1:2" ht="16.5" thickBot="1">
      <c r="A6236" s="423">
        <v>821000</v>
      </c>
      <c r="B6236" s="421" t="s">
        <v>4730</v>
      </c>
    </row>
    <row r="6237" spans="1:2" ht="16.5" thickBot="1">
      <c r="A6237" s="423">
        <v>821100</v>
      </c>
      <c r="B6237" s="421" t="s">
        <v>4731</v>
      </c>
    </row>
    <row r="6238" spans="1:2" ht="16.5" thickBot="1">
      <c r="A6238" s="423">
        <v>821120</v>
      </c>
      <c r="B6238" s="422" t="s">
        <v>4732</v>
      </c>
    </row>
    <row r="6239" spans="1:2" ht="16.5" thickBot="1">
      <c r="A6239" s="423">
        <v>821121</v>
      </c>
      <c r="B6239" s="424" t="s">
        <v>4732</v>
      </c>
    </row>
    <row r="6240" spans="1:2" ht="32.25" thickBot="1">
      <c r="A6240" s="423">
        <v>821130</v>
      </c>
      <c r="B6240" s="422" t="s">
        <v>4733</v>
      </c>
    </row>
    <row r="6241" spans="1:2" ht="16.5" thickBot="1">
      <c r="A6241" s="423">
        <v>821131</v>
      </c>
      <c r="B6241" s="424" t="s">
        <v>4734</v>
      </c>
    </row>
    <row r="6242" spans="1:2" ht="32.25" thickBot="1">
      <c r="A6242" s="423">
        <v>821132</v>
      </c>
      <c r="B6242" s="424" t="s">
        <v>4735</v>
      </c>
    </row>
    <row r="6243" spans="1:2" ht="16.5" thickBot="1">
      <c r="A6243" s="423">
        <v>821140</v>
      </c>
      <c r="B6243" s="422" t="s">
        <v>4736</v>
      </c>
    </row>
    <row r="6244" spans="1:2" ht="16.5" thickBot="1">
      <c r="A6244" s="423">
        <v>821141</v>
      </c>
      <c r="B6244" s="424" t="s">
        <v>4736</v>
      </c>
    </row>
    <row r="6245" spans="1:2" ht="16.5" thickBot="1">
      <c r="A6245" s="423">
        <v>821150</v>
      </c>
      <c r="B6245" s="422" t="s">
        <v>4737</v>
      </c>
    </row>
    <row r="6246" spans="1:2" ht="16.5" thickBot="1">
      <c r="A6246" s="423">
        <v>821151</v>
      </c>
      <c r="B6246" s="424" t="s">
        <v>4737</v>
      </c>
    </row>
    <row r="6247" spans="1:2" ht="32.25" thickBot="1">
      <c r="A6247" s="423">
        <v>821160</v>
      </c>
      <c r="B6247" s="422" t="s">
        <v>4738</v>
      </c>
    </row>
    <row r="6248" spans="1:2" ht="32.25" thickBot="1">
      <c r="A6248" s="423">
        <v>821161</v>
      </c>
      <c r="B6248" s="424" t="s">
        <v>4739</v>
      </c>
    </row>
    <row r="6249" spans="1:2" ht="32.25" thickBot="1">
      <c r="A6249" s="423">
        <v>821162</v>
      </c>
      <c r="B6249" s="424" t="s">
        <v>4740</v>
      </c>
    </row>
    <row r="6250" spans="1:2" ht="32.25" thickBot="1">
      <c r="A6250" s="423">
        <v>821165</v>
      </c>
      <c r="B6250" s="424" t="s">
        <v>4741</v>
      </c>
    </row>
    <row r="6251" spans="1:2" ht="32.25" thickBot="1">
      <c r="A6251" s="423">
        <v>821166</v>
      </c>
      <c r="B6251" s="424" t="s">
        <v>4742</v>
      </c>
    </row>
    <row r="6252" spans="1:2" ht="16.5" thickBot="1">
      <c r="A6252" s="423">
        <v>822000</v>
      </c>
      <c r="B6252" s="421" t="s">
        <v>4743</v>
      </c>
    </row>
    <row r="6253" spans="1:2" ht="16.5" thickBot="1">
      <c r="A6253" s="423">
        <v>822100</v>
      </c>
      <c r="B6253" s="421" t="s">
        <v>4744</v>
      </c>
    </row>
    <row r="6254" spans="1:2" ht="16.5" thickBot="1">
      <c r="A6254" s="423">
        <v>822120</v>
      </c>
      <c r="B6254" s="422" t="s">
        <v>4745</v>
      </c>
    </row>
    <row r="6255" spans="1:2" ht="16.5" thickBot="1">
      <c r="A6255" s="423">
        <v>822121</v>
      </c>
      <c r="B6255" s="424" t="s">
        <v>4745</v>
      </c>
    </row>
    <row r="6256" spans="1:2" ht="32.25" thickBot="1">
      <c r="A6256" s="423">
        <v>822130</v>
      </c>
      <c r="B6256" s="422" t="s">
        <v>4746</v>
      </c>
    </row>
    <row r="6257" spans="1:2" ht="16.5" thickBot="1">
      <c r="A6257" s="423">
        <v>822131</v>
      </c>
      <c r="B6257" s="424" t="s">
        <v>4747</v>
      </c>
    </row>
    <row r="6258" spans="1:2" ht="32.25" thickBot="1">
      <c r="A6258" s="423">
        <v>822132</v>
      </c>
      <c r="B6258" s="424" t="s">
        <v>4748</v>
      </c>
    </row>
    <row r="6259" spans="1:2" ht="16.5" thickBot="1">
      <c r="A6259" s="423">
        <v>822140</v>
      </c>
      <c r="B6259" s="422" t="s">
        <v>4749</v>
      </c>
    </row>
    <row r="6260" spans="1:2" ht="16.5" thickBot="1">
      <c r="A6260" s="423">
        <v>822141</v>
      </c>
      <c r="B6260" s="424" t="s">
        <v>4749</v>
      </c>
    </row>
    <row r="6261" spans="1:2" ht="16.5" thickBot="1">
      <c r="A6261" s="423">
        <v>822150</v>
      </c>
      <c r="B6261" s="422" t="s">
        <v>4750</v>
      </c>
    </row>
    <row r="6262" spans="1:2" ht="16.5" thickBot="1">
      <c r="A6262" s="423">
        <v>822151</v>
      </c>
      <c r="B6262" s="424" t="s">
        <v>4750</v>
      </c>
    </row>
    <row r="6263" spans="1:2" ht="32.25" thickBot="1">
      <c r="A6263" s="423">
        <v>822160</v>
      </c>
      <c r="B6263" s="422" t="s">
        <v>4751</v>
      </c>
    </row>
    <row r="6264" spans="1:2" ht="32.25" thickBot="1">
      <c r="A6264" s="423">
        <v>822161</v>
      </c>
      <c r="B6264" s="424" t="s">
        <v>4752</v>
      </c>
    </row>
    <row r="6265" spans="1:2" ht="32.25" thickBot="1">
      <c r="A6265" s="423">
        <v>822162</v>
      </c>
      <c r="B6265" s="424" t="s">
        <v>4753</v>
      </c>
    </row>
    <row r="6266" spans="1:2" ht="32.25" thickBot="1">
      <c r="A6266" s="423">
        <v>822165</v>
      </c>
      <c r="B6266" s="424" t="s">
        <v>4754</v>
      </c>
    </row>
    <row r="6267" spans="1:2" ht="32.25" thickBot="1">
      <c r="A6267" s="423">
        <v>822166</v>
      </c>
      <c r="B6267" s="424" t="s">
        <v>4755</v>
      </c>
    </row>
    <row r="6268" spans="1:2" ht="16.5" thickBot="1">
      <c r="A6268" s="423">
        <v>823000</v>
      </c>
      <c r="B6268" s="421" t="s">
        <v>4756</v>
      </c>
    </row>
    <row r="6269" spans="1:2" ht="16.5" thickBot="1">
      <c r="A6269" s="423">
        <v>823100</v>
      </c>
      <c r="B6269" s="421" t="s">
        <v>4757</v>
      </c>
    </row>
    <row r="6270" spans="1:2" ht="16.5" thickBot="1">
      <c r="A6270" s="423">
        <v>823120</v>
      </c>
      <c r="B6270" s="422" t="s">
        <v>4758</v>
      </c>
    </row>
    <row r="6271" spans="1:2" ht="16.5" thickBot="1">
      <c r="A6271" s="423">
        <v>823121</v>
      </c>
      <c r="B6271" s="424" t="s">
        <v>4758</v>
      </c>
    </row>
    <row r="6272" spans="1:2" ht="32.25" thickBot="1">
      <c r="A6272" s="423">
        <v>823130</v>
      </c>
      <c r="B6272" s="422" t="s">
        <v>4759</v>
      </c>
    </row>
    <row r="6273" spans="1:2" ht="16.5" thickBot="1">
      <c r="A6273" s="423">
        <v>823131</v>
      </c>
      <c r="B6273" s="424" t="s">
        <v>4760</v>
      </c>
    </row>
    <row r="6274" spans="1:2" ht="32.25" thickBot="1">
      <c r="A6274" s="423">
        <v>823132</v>
      </c>
      <c r="B6274" s="424" t="s">
        <v>4761</v>
      </c>
    </row>
    <row r="6275" spans="1:2" ht="16.5" thickBot="1">
      <c r="A6275" s="423">
        <v>823140</v>
      </c>
      <c r="B6275" s="422" t="s">
        <v>4762</v>
      </c>
    </row>
    <row r="6276" spans="1:2" ht="16.5" thickBot="1">
      <c r="A6276" s="423">
        <v>823141</v>
      </c>
      <c r="B6276" s="424" t="s">
        <v>4762</v>
      </c>
    </row>
    <row r="6277" spans="1:2" ht="16.5" thickBot="1">
      <c r="A6277" s="423">
        <v>823150</v>
      </c>
      <c r="B6277" s="422" t="s">
        <v>4763</v>
      </c>
    </row>
    <row r="6278" spans="1:2" ht="16.5" thickBot="1">
      <c r="A6278" s="423">
        <v>823151</v>
      </c>
      <c r="B6278" s="424" t="s">
        <v>4763</v>
      </c>
    </row>
    <row r="6279" spans="1:2" ht="32.25" thickBot="1">
      <c r="A6279" s="423">
        <v>823160</v>
      </c>
      <c r="B6279" s="422" t="s">
        <v>4764</v>
      </c>
    </row>
    <row r="6280" spans="1:2" ht="32.25" thickBot="1">
      <c r="A6280" s="423">
        <v>823161</v>
      </c>
      <c r="B6280" s="424" t="s">
        <v>4765</v>
      </c>
    </row>
    <row r="6281" spans="1:2" ht="32.25" thickBot="1">
      <c r="A6281" s="423">
        <v>823162</v>
      </c>
      <c r="B6281" s="424" t="s">
        <v>4766</v>
      </c>
    </row>
    <row r="6282" spans="1:2" ht="32.25" thickBot="1">
      <c r="A6282" s="423">
        <v>823165</v>
      </c>
      <c r="B6282" s="424" t="s">
        <v>4767</v>
      </c>
    </row>
    <row r="6283" spans="1:2" ht="32.25" thickBot="1">
      <c r="A6283" s="423">
        <v>823166</v>
      </c>
      <c r="B6283" s="424" t="s">
        <v>4768</v>
      </c>
    </row>
    <row r="6284" spans="1:2" ht="16.5" thickBot="1">
      <c r="A6284" s="423">
        <v>830000</v>
      </c>
      <c r="B6284" s="421" t="s">
        <v>4769</v>
      </c>
    </row>
    <row r="6285" spans="1:2" ht="16.5" thickBot="1">
      <c r="A6285" s="423">
        <v>831000</v>
      </c>
      <c r="B6285" s="421" t="s">
        <v>4769</v>
      </c>
    </row>
    <row r="6286" spans="1:2" ht="16.5" thickBot="1">
      <c r="A6286" s="423">
        <v>831100</v>
      </c>
      <c r="B6286" s="421" t="s">
        <v>4770</v>
      </c>
    </row>
    <row r="6287" spans="1:2" ht="16.5" thickBot="1">
      <c r="A6287" s="423">
        <v>831120</v>
      </c>
      <c r="B6287" s="422" t="s">
        <v>4771</v>
      </c>
    </row>
    <row r="6288" spans="1:2" ht="16.5" thickBot="1">
      <c r="A6288" s="423">
        <v>831121</v>
      </c>
      <c r="B6288" s="424" t="s">
        <v>4771</v>
      </c>
    </row>
    <row r="6289" spans="1:2" ht="32.25" thickBot="1">
      <c r="A6289" s="423">
        <v>831130</v>
      </c>
      <c r="B6289" s="422" t="s">
        <v>4772</v>
      </c>
    </row>
    <row r="6290" spans="1:2" ht="16.5" thickBot="1">
      <c r="A6290" s="423">
        <v>831131</v>
      </c>
      <c r="B6290" s="424" t="s">
        <v>4773</v>
      </c>
    </row>
    <row r="6291" spans="1:2" ht="32.25" thickBot="1">
      <c r="A6291" s="423">
        <v>831132</v>
      </c>
      <c r="B6291" s="424" t="s">
        <v>4774</v>
      </c>
    </row>
    <row r="6292" spans="1:2" ht="16.5" thickBot="1">
      <c r="A6292" s="423">
        <v>831140</v>
      </c>
      <c r="B6292" s="422" t="s">
        <v>4775</v>
      </c>
    </row>
    <row r="6293" spans="1:2" ht="16.5" thickBot="1">
      <c r="A6293" s="423">
        <v>831141</v>
      </c>
      <c r="B6293" s="424" t="s">
        <v>4775</v>
      </c>
    </row>
    <row r="6294" spans="1:2" ht="16.5" thickBot="1">
      <c r="A6294" s="423">
        <v>831150</v>
      </c>
      <c r="B6294" s="422" t="s">
        <v>4776</v>
      </c>
    </row>
    <row r="6295" spans="1:2" ht="16.5" thickBot="1">
      <c r="A6295" s="423">
        <v>831151</v>
      </c>
      <c r="B6295" s="424" t="s">
        <v>4776</v>
      </c>
    </row>
    <row r="6296" spans="1:2" ht="32.25" thickBot="1">
      <c r="A6296" s="423">
        <v>831160</v>
      </c>
      <c r="B6296" s="422" t="s">
        <v>4777</v>
      </c>
    </row>
    <row r="6297" spans="1:2" ht="32.25" thickBot="1">
      <c r="A6297" s="423">
        <v>831161</v>
      </c>
      <c r="B6297" s="424" t="s">
        <v>4778</v>
      </c>
    </row>
    <row r="6298" spans="1:2" ht="16.5" thickBot="1">
      <c r="A6298" s="423">
        <v>831162</v>
      </c>
      <c r="B6298" s="424" t="s">
        <v>4779</v>
      </c>
    </row>
    <row r="6299" spans="1:2" ht="32.25" thickBot="1">
      <c r="A6299" s="423">
        <v>831165</v>
      </c>
      <c r="B6299" s="424" t="s">
        <v>4780</v>
      </c>
    </row>
    <row r="6300" spans="1:2" ht="32.25" thickBot="1">
      <c r="A6300" s="423">
        <v>831166</v>
      </c>
      <c r="B6300" s="424" t="s">
        <v>4781</v>
      </c>
    </row>
    <row r="6301" spans="1:2" ht="16.5" thickBot="1">
      <c r="A6301" s="423">
        <v>840000</v>
      </c>
      <c r="B6301" s="421" t="s">
        <v>4782</v>
      </c>
    </row>
    <row r="6302" spans="1:2" ht="16.5" thickBot="1">
      <c r="A6302" s="423">
        <v>841000</v>
      </c>
      <c r="B6302" s="421" t="s">
        <v>4783</v>
      </c>
    </row>
    <row r="6303" spans="1:2" ht="16.5" thickBot="1">
      <c r="A6303" s="423">
        <v>841100</v>
      </c>
      <c r="B6303" s="421" t="s">
        <v>4784</v>
      </c>
    </row>
    <row r="6304" spans="1:2" ht="16.5" thickBot="1">
      <c r="A6304" s="423">
        <v>841120</v>
      </c>
      <c r="B6304" s="422" t="s">
        <v>4785</v>
      </c>
    </row>
    <row r="6305" spans="1:2" ht="16.5" thickBot="1">
      <c r="A6305" s="423">
        <v>841121</v>
      </c>
      <c r="B6305" s="424" t="s">
        <v>4785</v>
      </c>
    </row>
    <row r="6306" spans="1:2" ht="32.25" thickBot="1">
      <c r="A6306" s="423">
        <v>841130</v>
      </c>
      <c r="B6306" s="422" t="s">
        <v>4786</v>
      </c>
    </row>
    <row r="6307" spans="1:2" ht="32.25" thickBot="1">
      <c r="A6307" s="423">
        <v>841131</v>
      </c>
      <c r="B6307" s="424" t="s">
        <v>4786</v>
      </c>
    </row>
    <row r="6308" spans="1:2" ht="16.5" thickBot="1">
      <c r="A6308" s="423">
        <v>841140</v>
      </c>
      <c r="B6308" s="422" t="s">
        <v>4787</v>
      </c>
    </row>
    <row r="6309" spans="1:2" ht="16.5" thickBot="1">
      <c r="A6309" s="423">
        <v>841141</v>
      </c>
      <c r="B6309" s="424" t="s">
        <v>4787</v>
      </c>
    </row>
    <row r="6310" spans="1:2" ht="16.5" thickBot="1">
      <c r="A6310" s="423">
        <v>841150</v>
      </c>
      <c r="B6310" s="422" t="s">
        <v>4788</v>
      </c>
    </row>
    <row r="6311" spans="1:2" ht="16.5" thickBot="1">
      <c r="A6311" s="423">
        <v>841151</v>
      </c>
      <c r="B6311" s="424" t="s">
        <v>4788</v>
      </c>
    </row>
    <row r="6312" spans="1:2" ht="32.25" thickBot="1">
      <c r="A6312" s="423">
        <v>841160</v>
      </c>
      <c r="B6312" s="422" t="s">
        <v>4789</v>
      </c>
    </row>
    <row r="6313" spans="1:2" ht="32.25" thickBot="1">
      <c r="A6313" s="423">
        <v>841161</v>
      </c>
      <c r="B6313" s="424" t="s">
        <v>4790</v>
      </c>
    </row>
    <row r="6314" spans="1:2" ht="16.5" thickBot="1">
      <c r="A6314" s="423">
        <v>841162</v>
      </c>
      <c r="B6314" s="424" t="s">
        <v>4791</v>
      </c>
    </row>
    <row r="6315" spans="1:2" ht="32.25" thickBot="1">
      <c r="A6315" s="423">
        <v>841165</v>
      </c>
      <c r="B6315" s="424" t="s">
        <v>4792</v>
      </c>
    </row>
    <row r="6316" spans="1:2" ht="32.25" thickBot="1">
      <c r="A6316" s="423">
        <v>841166</v>
      </c>
      <c r="B6316" s="424" t="s">
        <v>4793</v>
      </c>
    </row>
    <row r="6317" spans="1:2" ht="16.5" thickBot="1">
      <c r="A6317" s="423">
        <v>842000</v>
      </c>
      <c r="B6317" s="421" t="s">
        <v>4794</v>
      </c>
    </row>
    <row r="6318" spans="1:2" ht="16.5" thickBot="1">
      <c r="A6318" s="423">
        <v>842100</v>
      </c>
      <c r="B6318" s="421" t="s">
        <v>4795</v>
      </c>
    </row>
    <row r="6319" spans="1:2" ht="16.5" thickBot="1">
      <c r="A6319" s="423">
        <v>842120</v>
      </c>
      <c r="B6319" s="422" t="s">
        <v>4796</v>
      </c>
    </row>
    <row r="6320" spans="1:2" ht="16.5" thickBot="1">
      <c r="A6320" s="423">
        <v>842121</v>
      </c>
      <c r="B6320" s="424" t="s">
        <v>4796</v>
      </c>
    </row>
    <row r="6321" spans="1:2" ht="32.25" thickBot="1">
      <c r="A6321" s="423">
        <v>842130</v>
      </c>
      <c r="B6321" s="422" t="s">
        <v>4797</v>
      </c>
    </row>
    <row r="6322" spans="1:2" ht="32.25" thickBot="1">
      <c r="A6322" s="423">
        <v>842131</v>
      </c>
      <c r="B6322" s="424" t="s">
        <v>4797</v>
      </c>
    </row>
    <row r="6323" spans="1:2" ht="16.5" thickBot="1">
      <c r="A6323" s="423">
        <v>842140</v>
      </c>
      <c r="B6323" s="422" t="s">
        <v>4798</v>
      </c>
    </row>
    <row r="6324" spans="1:2" ht="16.5" thickBot="1">
      <c r="A6324" s="423">
        <v>842141</v>
      </c>
      <c r="B6324" s="424" t="s">
        <v>4798</v>
      </c>
    </row>
    <row r="6325" spans="1:2" ht="16.5" thickBot="1">
      <c r="A6325" s="423">
        <v>842150</v>
      </c>
      <c r="B6325" s="422" t="s">
        <v>4799</v>
      </c>
    </row>
    <row r="6326" spans="1:2" ht="16.5" thickBot="1">
      <c r="A6326" s="423">
        <v>842151</v>
      </c>
      <c r="B6326" s="424" t="s">
        <v>4799</v>
      </c>
    </row>
    <row r="6327" spans="1:2" ht="32.25" thickBot="1">
      <c r="A6327" s="423">
        <v>842160</v>
      </c>
      <c r="B6327" s="422" t="s">
        <v>4800</v>
      </c>
    </row>
    <row r="6328" spans="1:2" ht="32.25" thickBot="1">
      <c r="A6328" s="423">
        <v>842161</v>
      </c>
      <c r="B6328" s="424" t="s">
        <v>4801</v>
      </c>
    </row>
    <row r="6329" spans="1:2" ht="32.25" thickBot="1">
      <c r="A6329" s="423">
        <v>842162</v>
      </c>
      <c r="B6329" s="424" t="s">
        <v>4802</v>
      </c>
    </row>
    <row r="6330" spans="1:2" ht="32.25" thickBot="1">
      <c r="A6330" s="423">
        <v>842165</v>
      </c>
      <c r="B6330" s="424" t="s">
        <v>4803</v>
      </c>
    </row>
    <row r="6331" spans="1:2" ht="32.25" thickBot="1">
      <c r="A6331" s="423">
        <v>842166</v>
      </c>
      <c r="B6331" s="424" t="s">
        <v>4804</v>
      </c>
    </row>
    <row r="6332" spans="1:2" ht="16.5" thickBot="1">
      <c r="A6332" s="423">
        <v>843000</v>
      </c>
      <c r="B6332" s="421" t="s">
        <v>4805</v>
      </c>
    </row>
    <row r="6333" spans="1:2" ht="16.5" thickBot="1">
      <c r="A6333" s="423">
        <v>843100</v>
      </c>
      <c r="B6333" s="421" t="s">
        <v>4806</v>
      </c>
    </row>
    <row r="6334" spans="1:2" ht="16.5" thickBot="1">
      <c r="A6334" s="423">
        <v>843120</v>
      </c>
      <c r="B6334" s="422" t="s">
        <v>4807</v>
      </c>
    </row>
    <row r="6335" spans="1:2" ht="16.5" thickBot="1">
      <c r="A6335" s="423">
        <v>843121</v>
      </c>
      <c r="B6335" s="424" t="s">
        <v>4807</v>
      </c>
    </row>
    <row r="6336" spans="1:2" ht="32.25" thickBot="1">
      <c r="A6336" s="423">
        <v>843130</v>
      </c>
      <c r="B6336" s="422" t="s">
        <v>4808</v>
      </c>
    </row>
    <row r="6337" spans="1:2" ht="32.25" thickBot="1">
      <c r="A6337" s="423">
        <v>843131</v>
      </c>
      <c r="B6337" s="424" t="s">
        <v>4808</v>
      </c>
    </row>
    <row r="6338" spans="1:2" ht="16.5" thickBot="1">
      <c r="A6338" s="423">
        <v>843140</v>
      </c>
      <c r="B6338" s="422" t="s">
        <v>4809</v>
      </c>
    </row>
    <row r="6339" spans="1:2" ht="16.5" thickBot="1">
      <c r="A6339" s="423">
        <v>843141</v>
      </c>
      <c r="B6339" s="424" t="s">
        <v>4809</v>
      </c>
    </row>
    <row r="6340" spans="1:2" ht="16.5" thickBot="1">
      <c r="A6340" s="423">
        <v>843150</v>
      </c>
      <c r="B6340" s="422" t="s">
        <v>4810</v>
      </c>
    </row>
    <row r="6341" spans="1:2" ht="16.5" thickBot="1">
      <c r="A6341" s="423">
        <v>843151</v>
      </c>
      <c r="B6341" s="424" t="s">
        <v>4810</v>
      </c>
    </row>
    <row r="6342" spans="1:2" ht="32.25" thickBot="1">
      <c r="A6342" s="423">
        <v>843160</v>
      </c>
      <c r="B6342" s="422" t="s">
        <v>4811</v>
      </c>
    </row>
    <row r="6343" spans="1:2" ht="32.25" thickBot="1">
      <c r="A6343" s="423">
        <v>843161</v>
      </c>
      <c r="B6343" s="424" t="s">
        <v>4812</v>
      </c>
    </row>
    <row r="6344" spans="1:2" ht="16.5" thickBot="1">
      <c r="A6344" s="423">
        <v>843162</v>
      </c>
      <c r="B6344" s="424" t="s">
        <v>4813</v>
      </c>
    </row>
    <row r="6345" spans="1:2" ht="32.25" thickBot="1">
      <c r="A6345" s="423">
        <v>843165</v>
      </c>
      <c r="B6345" s="424" t="s">
        <v>4814</v>
      </c>
    </row>
    <row r="6346" spans="1:2" ht="32.25" thickBot="1">
      <c r="A6346" s="423">
        <v>843166</v>
      </c>
      <c r="B6346" s="424" t="s">
        <v>4815</v>
      </c>
    </row>
    <row r="6347" spans="1:2" ht="32.25" thickBot="1">
      <c r="A6347" s="423">
        <v>900000</v>
      </c>
      <c r="B6347" s="421" t="s">
        <v>4816</v>
      </c>
    </row>
    <row r="6348" spans="1:2" ht="16.5" thickBot="1">
      <c r="A6348" s="423">
        <v>910000</v>
      </c>
      <c r="B6348" s="421" t="s">
        <v>4817</v>
      </c>
    </row>
    <row r="6349" spans="1:2" ht="16.5" thickBot="1">
      <c r="A6349" s="423">
        <v>911000</v>
      </c>
      <c r="B6349" s="421" t="s">
        <v>4818</v>
      </c>
    </row>
    <row r="6350" spans="1:2" ht="16.5" thickBot="1">
      <c r="A6350" s="423">
        <v>911100</v>
      </c>
      <c r="B6350" s="421" t="s">
        <v>4819</v>
      </c>
    </row>
    <row r="6351" spans="1:2" ht="32.25" thickBot="1">
      <c r="A6351" s="423">
        <v>911120</v>
      </c>
      <c r="B6351" s="422" t="s">
        <v>4820</v>
      </c>
    </row>
    <row r="6352" spans="1:2" ht="32.25" thickBot="1">
      <c r="A6352" s="423">
        <v>911121</v>
      </c>
      <c r="B6352" s="424" t="s">
        <v>4820</v>
      </c>
    </row>
    <row r="6353" spans="1:2" ht="32.25" thickBot="1">
      <c r="A6353" s="423">
        <v>911130</v>
      </c>
      <c r="B6353" s="422" t="s">
        <v>4821</v>
      </c>
    </row>
    <row r="6354" spans="1:2" ht="32.25" thickBot="1">
      <c r="A6354" s="423">
        <v>911131</v>
      </c>
      <c r="B6354" s="424" t="s">
        <v>4822</v>
      </c>
    </row>
    <row r="6355" spans="1:2" ht="32.25" thickBot="1">
      <c r="A6355" s="423">
        <v>911132</v>
      </c>
      <c r="B6355" s="424" t="s">
        <v>4823</v>
      </c>
    </row>
    <row r="6356" spans="1:2" ht="32.25" thickBot="1">
      <c r="A6356" s="423">
        <v>911140</v>
      </c>
      <c r="B6356" s="422" t="s">
        <v>4824</v>
      </c>
    </row>
    <row r="6357" spans="1:2" ht="32.25" thickBot="1">
      <c r="A6357" s="423">
        <v>911141</v>
      </c>
      <c r="B6357" s="424" t="s">
        <v>4824</v>
      </c>
    </row>
    <row r="6358" spans="1:2" ht="32.25" thickBot="1">
      <c r="A6358" s="423">
        <v>911150</v>
      </c>
      <c r="B6358" s="422" t="s">
        <v>4825</v>
      </c>
    </row>
    <row r="6359" spans="1:2" ht="32.25" thickBot="1">
      <c r="A6359" s="423">
        <v>911151</v>
      </c>
      <c r="B6359" s="424" t="s">
        <v>4825</v>
      </c>
    </row>
    <row r="6360" spans="1:2" ht="32.25" thickBot="1">
      <c r="A6360" s="423">
        <v>911160</v>
      </c>
      <c r="B6360" s="422" t="s">
        <v>4826</v>
      </c>
    </row>
    <row r="6361" spans="1:2" ht="32.25" thickBot="1">
      <c r="A6361" s="423">
        <v>911161</v>
      </c>
      <c r="B6361" s="424" t="s">
        <v>4827</v>
      </c>
    </row>
    <row r="6362" spans="1:2" ht="32.25" thickBot="1">
      <c r="A6362" s="423">
        <v>911162</v>
      </c>
      <c r="B6362" s="424" t="s">
        <v>4828</v>
      </c>
    </row>
    <row r="6363" spans="1:2" ht="32.25" thickBot="1">
      <c r="A6363" s="423">
        <v>911165</v>
      </c>
      <c r="B6363" s="424" t="s">
        <v>4829</v>
      </c>
    </row>
    <row r="6364" spans="1:2" ht="32.25" thickBot="1">
      <c r="A6364" s="423">
        <v>911166</v>
      </c>
      <c r="B6364" s="424" t="s">
        <v>4830</v>
      </c>
    </row>
    <row r="6365" spans="1:2" ht="16.5" thickBot="1">
      <c r="A6365" s="423">
        <v>911200</v>
      </c>
      <c r="B6365" s="421" t="s">
        <v>4831</v>
      </c>
    </row>
    <row r="6366" spans="1:2" ht="32.25" thickBot="1">
      <c r="A6366" s="423">
        <v>911220</v>
      </c>
      <c r="B6366" s="422" t="s">
        <v>4832</v>
      </c>
    </row>
    <row r="6367" spans="1:2" ht="32.25" thickBot="1">
      <c r="A6367" s="423">
        <v>911221</v>
      </c>
      <c r="B6367" s="424" t="s">
        <v>4832</v>
      </c>
    </row>
    <row r="6368" spans="1:2" ht="32.25" thickBot="1">
      <c r="A6368" s="423">
        <v>911230</v>
      </c>
      <c r="B6368" s="422" t="s">
        <v>4833</v>
      </c>
    </row>
    <row r="6369" spans="1:2" ht="32.25" thickBot="1">
      <c r="A6369" s="423">
        <v>911231</v>
      </c>
      <c r="B6369" s="424" t="s">
        <v>4834</v>
      </c>
    </row>
    <row r="6370" spans="1:2" ht="32.25" thickBot="1">
      <c r="A6370" s="423">
        <v>911232</v>
      </c>
      <c r="B6370" s="424" t="s">
        <v>4835</v>
      </c>
    </row>
    <row r="6371" spans="1:2" ht="32.25" thickBot="1">
      <c r="A6371" s="423">
        <v>911240</v>
      </c>
      <c r="B6371" s="422" t="s">
        <v>4836</v>
      </c>
    </row>
    <row r="6372" spans="1:2" ht="32.25" thickBot="1">
      <c r="A6372" s="423">
        <v>911241</v>
      </c>
      <c r="B6372" s="424" t="s">
        <v>4836</v>
      </c>
    </row>
    <row r="6373" spans="1:2" ht="32.25" thickBot="1">
      <c r="A6373" s="423">
        <v>911250</v>
      </c>
      <c r="B6373" s="422" t="s">
        <v>4837</v>
      </c>
    </row>
    <row r="6374" spans="1:2" ht="32.25" thickBot="1">
      <c r="A6374" s="423">
        <v>911251</v>
      </c>
      <c r="B6374" s="424" t="s">
        <v>4837</v>
      </c>
    </row>
    <row r="6375" spans="1:2" ht="32.25" thickBot="1">
      <c r="A6375" s="423">
        <v>911260</v>
      </c>
      <c r="B6375" s="422" t="s">
        <v>4838</v>
      </c>
    </row>
    <row r="6376" spans="1:2" ht="32.25" thickBot="1">
      <c r="A6376" s="423">
        <v>911261</v>
      </c>
      <c r="B6376" s="424" t="s">
        <v>4839</v>
      </c>
    </row>
    <row r="6377" spans="1:2" ht="32.25" thickBot="1">
      <c r="A6377" s="423">
        <v>911262</v>
      </c>
      <c r="B6377" s="424" t="s">
        <v>4840</v>
      </c>
    </row>
    <row r="6378" spans="1:2" ht="32.25" thickBot="1">
      <c r="A6378" s="423">
        <v>911265</v>
      </c>
      <c r="B6378" s="424" t="s">
        <v>4841</v>
      </c>
    </row>
    <row r="6379" spans="1:2" ht="32.25" thickBot="1">
      <c r="A6379" s="423">
        <v>911266</v>
      </c>
      <c r="B6379" s="424" t="s">
        <v>4842</v>
      </c>
    </row>
    <row r="6380" spans="1:2" ht="32.25" thickBot="1">
      <c r="A6380" s="423">
        <v>911300</v>
      </c>
      <c r="B6380" s="421" t="s">
        <v>4843</v>
      </c>
    </row>
    <row r="6381" spans="1:2" ht="32.25" thickBot="1">
      <c r="A6381" s="423">
        <v>911320</v>
      </c>
      <c r="B6381" s="422" t="s">
        <v>4844</v>
      </c>
    </row>
    <row r="6382" spans="1:2" ht="32.25" thickBot="1">
      <c r="A6382" s="423">
        <v>911321</v>
      </c>
      <c r="B6382" s="424" t="s">
        <v>4844</v>
      </c>
    </row>
    <row r="6383" spans="1:2" ht="32.25" thickBot="1">
      <c r="A6383" s="423">
        <v>911330</v>
      </c>
      <c r="B6383" s="422" t="s">
        <v>4845</v>
      </c>
    </row>
    <row r="6384" spans="1:2" ht="32.25" thickBot="1">
      <c r="A6384" s="423">
        <v>911331</v>
      </c>
      <c r="B6384" s="424" t="s">
        <v>4845</v>
      </c>
    </row>
    <row r="6385" spans="1:2" ht="32.25" thickBot="1">
      <c r="A6385" s="423">
        <v>911340</v>
      </c>
      <c r="B6385" s="422" t="s">
        <v>4846</v>
      </c>
    </row>
    <row r="6386" spans="1:2" ht="32.25" thickBot="1">
      <c r="A6386" s="423">
        <v>911341</v>
      </c>
      <c r="B6386" s="424" t="s">
        <v>4846</v>
      </c>
    </row>
    <row r="6387" spans="1:2" ht="32.25" thickBot="1">
      <c r="A6387" s="423">
        <v>911350</v>
      </c>
      <c r="B6387" s="422" t="s">
        <v>4847</v>
      </c>
    </row>
    <row r="6388" spans="1:2" ht="32.25" thickBot="1">
      <c r="A6388" s="423">
        <v>911351</v>
      </c>
      <c r="B6388" s="424" t="s">
        <v>4847</v>
      </c>
    </row>
    <row r="6389" spans="1:2" ht="32.25" thickBot="1">
      <c r="A6389" s="423">
        <v>911360</v>
      </c>
      <c r="B6389" s="422" t="s">
        <v>4848</v>
      </c>
    </row>
    <row r="6390" spans="1:2" ht="32.25" thickBot="1">
      <c r="A6390" s="423">
        <v>911361</v>
      </c>
      <c r="B6390" s="424" t="s">
        <v>4849</v>
      </c>
    </row>
    <row r="6391" spans="1:2" ht="32.25" thickBot="1">
      <c r="A6391" s="423">
        <v>911362</v>
      </c>
      <c r="B6391" s="424" t="s">
        <v>4850</v>
      </c>
    </row>
    <row r="6392" spans="1:2" ht="32.25" thickBot="1">
      <c r="A6392" s="423">
        <v>911365</v>
      </c>
      <c r="B6392" s="424" t="s">
        <v>4851</v>
      </c>
    </row>
    <row r="6393" spans="1:2" ht="32.25" thickBot="1">
      <c r="A6393" s="423">
        <v>911366</v>
      </c>
      <c r="B6393" s="424" t="s">
        <v>4852</v>
      </c>
    </row>
    <row r="6394" spans="1:2" ht="16.5" thickBot="1">
      <c r="A6394" s="423">
        <v>911400</v>
      </c>
      <c r="B6394" s="421" t="s">
        <v>4853</v>
      </c>
    </row>
    <row r="6395" spans="1:2" ht="32.25" thickBot="1">
      <c r="A6395" s="423">
        <v>911420</v>
      </c>
      <c r="B6395" s="422" t="s">
        <v>4854</v>
      </c>
    </row>
    <row r="6396" spans="1:2" ht="32.25" thickBot="1">
      <c r="A6396" s="423">
        <v>911421</v>
      </c>
      <c r="B6396" s="424" t="s">
        <v>4854</v>
      </c>
    </row>
    <row r="6397" spans="1:2" ht="32.25" thickBot="1">
      <c r="A6397" s="423">
        <v>911430</v>
      </c>
      <c r="B6397" s="422" t="s">
        <v>4855</v>
      </c>
    </row>
    <row r="6398" spans="1:2" ht="32.25" thickBot="1">
      <c r="A6398" s="423">
        <v>911431</v>
      </c>
      <c r="B6398" s="424" t="s">
        <v>4856</v>
      </c>
    </row>
    <row r="6399" spans="1:2" ht="32.25" thickBot="1">
      <c r="A6399" s="423">
        <v>911432</v>
      </c>
      <c r="B6399" s="424" t="s">
        <v>4857</v>
      </c>
    </row>
    <row r="6400" spans="1:2" ht="32.25" thickBot="1">
      <c r="A6400" s="423">
        <v>911440</v>
      </c>
      <c r="B6400" s="422" t="s">
        <v>4858</v>
      </c>
    </row>
    <row r="6401" spans="1:2" ht="32.25" thickBot="1">
      <c r="A6401" s="423">
        <v>911441</v>
      </c>
      <c r="B6401" s="424" t="s">
        <v>4858</v>
      </c>
    </row>
    <row r="6402" spans="1:2" ht="32.25" thickBot="1">
      <c r="A6402" s="423">
        <v>911450</v>
      </c>
      <c r="B6402" s="422" t="s">
        <v>4859</v>
      </c>
    </row>
    <row r="6403" spans="1:2" ht="32.25" thickBot="1">
      <c r="A6403" s="423">
        <v>911451</v>
      </c>
      <c r="B6403" s="424" t="s">
        <v>4859</v>
      </c>
    </row>
    <row r="6404" spans="1:2" ht="32.25" thickBot="1">
      <c r="A6404" s="423">
        <v>911460</v>
      </c>
      <c r="B6404" s="422" t="s">
        <v>4860</v>
      </c>
    </row>
    <row r="6405" spans="1:2" ht="32.25" thickBot="1">
      <c r="A6405" s="423">
        <v>911461</v>
      </c>
      <c r="B6405" s="424" t="s">
        <v>4861</v>
      </c>
    </row>
    <row r="6406" spans="1:2" ht="32.25" thickBot="1">
      <c r="A6406" s="423">
        <v>911462</v>
      </c>
      <c r="B6406" s="424" t="s">
        <v>4862</v>
      </c>
    </row>
    <row r="6407" spans="1:2" ht="32.25" thickBot="1">
      <c r="A6407" s="423">
        <v>911465</v>
      </c>
      <c r="B6407" s="424" t="s">
        <v>4863</v>
      </c>
    </row>
    <row r="6408" spans="1:2" ht="32.25" thickBot="1">
      <c r="A6408" s="423">
        <v>911466</v>
      </c>
      <c r="B6408" s="424" t="s">
        <v>4864</v>
      </c>
    </row>
    <row r="6409" spans="1:2" ht="16.5" thickBot="1">
      <c r="A6409" s="423">
        <v>911500</v>
      </c>
      <c r="B6409" s="421" t="s">
        <v>4865</v>
      </c>
    </row>
    <row r="6410" spans="1:2" ht="32.25" thickBot="1">
      <c r="A6410" s="423">
        <v>911520</v>
      </c>
      <c r="B6410" s="422" t="s">
        <v>4866</v>
      </c>
    </row>
    <row r="6411" spans="1:2" ht="32.25" thickBot="1">
      <c r="A6411" s="423">
        <v>911521</v>
      </c>
      <c r="B6411" s="424" t="s">
        <v>4866</v>
      </c>
    </row>
    <row r="6412" spans="1:2" ht="32.25" thickBot="1">
      <c r="A6412" s="423">
        <v>911530</v>
      </c>
      <c r="B6412" s="422" t="s">
        <v>4867</v>
      </c>
    </row>
    <row r="6413" spans="1:2" ht="32.25" thickBot="1">
      <c r="A6413" s="423">
        <v>911531</v>
      </c>
      <c r="B6413" s="424" t="s">
        <v>4868</v>
      </c>
    </row>
    <row r="6414" spans="1:2" ht="32.25" thickBot="1">
      <c r="A6414" s="423">
        <v>911532</v>
      </c>
      <c r="B6414" s="424" t="s">
        <v>4869</v>
      </c>
    </row>
    <row r="6415" spans="1:2" ht="32.25" thickBot="1">
      <c r="A6415" s="423">
        <v>911540</v>
      </c>
      <c r="B6415" s="422" t="s">
        <v>4870</v>
      </c>
    </row>
    <row r="6416" spans="1:2" ht="32.25" thickBot="1">
      <c r="A6416" s="423">
        <v>911541</v>
      </c>
      <c r="B6416" s="424" t="s">
        <v>4870</v>
      </c>
    </row>
    <row r="6417" spans="1:2" ht="32.25" thickBot="1">
      <c r="A6417" s="423">
        <v>911550</v>
      </c>
      <c r="B6417" s="422" t="s">
        <v>4871</v>
      </c>
    </row>
    <row r="6418" spans="1:2" ht="32.25" thickBot="1">
      <c r="A6418" s="423">
        <v>911551</v>
      </c>
      <c r="B6418" s="424" t="s">
        <v>4871</v>
      </c>
    </row>
    <row r="6419" spans="1:2" ht="32.25" thickBot="1">
      <c r="A6419" s="423">
        <v>911560</v>
      </c>
      <c r="B6419" s="422" t="s">
        <v>4872</v>
      </c>
    </row>
    <row r="6420" spans="1:2" ht="32.25" thickBot="1">
      <c r="A6420" s="423">
        <v>911561</v>
      </c>
      <c r="B6420" s="424" t="s">
        <v>4873</v>
      </c>
    </row>
    <row r="6421" spans="1:2" ht="32.25" thickBot="1">
      <c r="A6421" s="423">
        <v>911562</v>
      </c>
      <c r="B6421" s="424" t="s">
        <v>4874</v>
      </c>
    </row>
    <row r="6422" spans="1:2" ht="32.25" thickBot="1">
      <c r="A6422" s="423">
        <v>911565</v>
      </c>
      <c r="B6422" s="424" t="s">
        <v>4875</v>
      </c>
    </row>
    <row r="6423" spans="1:2" ht="32.25" thickBot="1">
      <c r="A6423" s="423">
        <v>911566</v>
      </c>
      <c r="B6423" s="424" t="s">
        <v>4876</v>
      </c>
    </row>
    <row r="6424" spans="1:2" ht="16.5" thickBot="1">
      <c r="A6424" s="423">
        <v>911600</v>
      </c>
      <c r="B6424" s="421" t="s">
        <v>4877</v>
      </c>
    </row>
    <row r="6425" spans="1:2" ht="32.25" thickBot="1">
      <c r="A6425" s="423">
        <v>911620</v>
      </c>
      <c r="B6425" s="422" t="s">
        <v>4878</v>
      </c>
    </row>
    <row r="6426" spans="1:2" ht="32.25" thickBot="1">
      <c r="A6426" s="423">
        <v>911621</v>
      </c>
      <c r="B6426" s="424" t="s">
        <v>4878</v>
      </c>
    </row>
    <row r="6427" spans="1:2" ht="32.25" thickBot="1">
      <c r="A6427" s="423">
        <v>911630</v>
      </c>
      <c r="B6427" s="422" t="s">
        <v>4879</v>
      </c>
    </row>
    <row r="6428" spans="1:2" ht="32.25" thickBot="1">
      <c r="A6428" s="423">
        <v>911631</v>
      </c>
      <c r="B6428" s="424" t="s">
        <v>4879</v>
      </c>
    </row>
    <row r="6429" spans="1:2" ht="32.25" thickBot="1">
      <c r="A6429" s="423">
        <v>911640</v>
      </c>
      <c r="B6429" s="422" t="s">
        <v>4880</v>
      </c>
    </row>
    <row r="6430" spans="1:2" ht="32.25" thickBot="1">
      <c r="A6430" s="423">
        <v>911641</v>
      </c>
      <c r="B6430" s="424" t="s">
        <v>4880</v>
      </c>
    </row>
    <row r="6431" spans="1:2" ht="32.25" thickBot="1">
      <c r="A6431" s="423">
        <v>911650</v>
      </c>
      <c r="B6431" s="422" t="s">
        <v>4881</v>
      </c>
    </row>
    <row r="6432" spans="1:2" ht="32.25" thickBot="1">
      <c r="A6432" s="423">
        <v>911651</v>
      </c>
      <c r="B6432" s="424" t="s">
        <v>4881</v>
      </c>
    </row>
    <row r="6433" spans="1:2" ht="32.25" thickBot="1">
      <c r="A6433" s="423">
        <v>911660</v>
      </c>
      <c r="B6433" s="422" t="s">
        <v>4882</v>
      </c>
    </row>
    <row r="6434" spans="1:2" ht="32.25" thickBot="1">
      <c r="A6434" s="423">
        <v>911661</v>
      </c>
      <c r="B6434" s="424" t="s">
        <v>4883</v>
      </c>
    </row>
    <row r="6435" spans="1:2" ht="32.25" thickBot="1">
      <c r="A6435" s="423">
        <v>911662</v>
      </c>
      <c r="B6435" s="424" t="s">
        <v>4884</v>
      </c>
    </row>
    <row r="6436" spans="1:2" ht="32.25" thickBot="1">
      <c r="A6436" s="423">
        <v>911665</v>
      </c>
      <c r="B6436" s="424" t="s">
        <v>4885</v>
      </c>
    </row>
    <row r="6437" spans="1:2" ht="32.25" thickBot="1">
      <c r="A6437" s="423">
        <v>911666</v>
      </c>
      <c r="B6437" s="424" t="s">
        <v>4886</v>
      </c>
    </row>
    <row r="6438" spans="1:2" ht="16.5" thickBot="1">
      <c r="A6438" s="423">
        <v>911700</v>
      </c>
      <c r="B6438" s="421" t="s">
        <v>4887</v>
      </c>
    </row>
    <row r="6439" spans="1:2" ht="16.5" thickBot="1">
      <c r="A6439" s="423">
        <v>911720</v>
      </c>
      <c r="B6439" s="422" t="s">
        <v>4888</v>
      </c>
    </row>
    <row r="6440" spans="1:2" ht="16.5" thickBot="1">
      <c r="A6440" s="423">
        <v>911721</v>
      </c>
      <c r="B6440" s="424" t="s">
        <v>4888</v>
      </c>
    </row>
    <row r="6441" spans="1:2" ht="32.25" thickBot="1">
      <c r="A6441" s="423">
        <v>911730</v>
      </c>
      <c r="B6441" s="422" t="s">
        <v>4889</v>
      </c>
    </row>
    <row r="6442" spans="1:2" ht="32.25" thickBot="1">
      <c r="A6442" s="423">
        <v>911731</v>
      </c>
      <c r="B6442" s="424" t="s">
        <v>4889</v>
      </c>
    </row>
    <row r="6443" spans="1:2" ht="16.5" thickBot="1">
      <c r="A6443" s="423">
        <v>911740</v>
      </c>
      <c r="B6443" s="422" t="s">
        <v>4890</v>
      </c>
    </row>
    <row r="6444" spans="1:2" ht="16.5" thickBot="1">
      <c r="A6444" s="423">
        <v>911741</v>
      </c>
      <c r="B6444" s="424" t="s">
        <v>4890</v>
      </c>
    </row>
    <row r="6445" spans="1:2" ht="16.5" thickBot="1">
      <c r="A6445" s="423">
        <v>911750</v>
      </c>
      <c r="B6445" s="422" t="s">
        <v>4891</v>
      </c>
    </row>
    <row r="6446" spans="1:2" ht="16.5" thickBot="1">
      <c r="A6446" s="423">
        <v>911751</v>
      </c>
      <c r="B6446" s="424" t="s">
        <v>4891</v>
      </c>
    </row>
    <row r="6447" spans="1:2" ht="32.25" thickBot="1">
      <c r="A6447" s="423">
        <v>911760</v>
      </c>
      <c r="B6447" s="422" t="s">
        <v>4892</v>
      </c>
    </row>
    <row r="6448" spans="1:2" ht="32.25" thickBot="1">
      <c r="A6448" s="423">
        <v>911761</v>
      </c>
      <c r="B6448" s="424" t="s">
        <v>4893</v>
      </c>
    </row>
    <row r="6449" spans="1:2" ht="32.25" thickBot="1">
      <c r="A6449" s="423">
        <v>911762</v>
      </c>
      <c r="B6449" s="424" t="s">
        <v>4894</v>
      </c>
    </row>
    <row r="6450" spans="1:2" ht="32.25" thickBot="1">
      <c r="A6450" s="423">
        <v>911765</v>
      </c>
      <c r="B6450" s="424" t="s">
        <v>4895</v>
      </c>
    </row>
    <row r="6451" spans="1:2" ht="32.25" thickBot="1">
      <c r="A6451" s="423">
        <v>911766</v>
      </c>
      <c r="B6451" s="424" t="s">
        <v>4896</v>
      </c>
    </row>
    <row r="6452" spans="1:2" ht="16.5" thickBot="1">
      <c r="A6452" s="423">
        <v>911800</v>
      </c>
      <c r="B6452" s="421" t="s">
        <v>4897</v>
      </c>
    </row>
    <row r="6453" spans="1:2" ht="16.5" thickBot="1">
      <c r="A6453" s="423">
        <v>911820</v>
      </c>
      <c r="B6453" s="422" t="s">
        <v>4898</v>
      </c>
    </row>
    <row r="6454" spans="1:2" ht="16.5" thickBot="1">
      <c r="A6454" s="423">
        <v>911821</v>
      </c>
      <c r="B6454" s="424" t="s">
        <v>4898</v>
      </c>
    </row>
    <row r="6455" spans="1:2" ht="32.25" thickBot="1">
      <c r="A6455" s="423">
        <v>911830</v>
      </c>
      <c r="B6455" s="422" t="s">
        <v>4899</v>
      </c>
    </row>
    <row r="6456" spans="1:2" ht="16.5" thickBot="1">
      <c r="A6456" s="423">
        <v>911831</v>
      </c>
      <c r="B6456" s="424" t="s">
        <v>4900</v>
      </c>
    </row>
    <row r="6457" spans="1:2" ht="16.5" thickBot="1">
      <c r="A6457" s="423">
        <v>911832</v>
      </c>
      <c r="B6457" s="424" t="s">
        <v>4901</v>
      </c>
    </row>
    <row r="6458" spans="1:2" ht="16.5" thickBot="1">
      <c r="A6458" s="423">
        <v>911840</v>
      </c>
      <c r="B6458" s="422" t="s">
        <v>4902</v>
      </c>
    </row>
    <row r="6459" spans="1:2" ht="16.5" thickBot="1">
      <c r="A6459" s="423">
        <v>911841</v>
      </c>
      <c r="B6459" s="424" t="s">
        <v>4902</v>
      </c>
    </row>
    <row r="6460" spans="1:2" ht="16.5" thickBot="1">
      <c r="A6460" s="423">
        <v>911850</v>
      </c>
      <c r="B6460" s="422" t="s">
        <v>4903</v>
      </c>
    </row>
    <row r="6461" spans="1:2" ht="16.5" thickBot="1">
      <c r="A6461" s="423">
        <v>911851</v>
      </c>
      <c r="B6461" s="424" t="s">
        <v>4903</v>
      </c>
    </row>
    <row r="6462" spans="1:2" ht="32.25" thickBot="1">
      <c r="A6462" s="423">
        <v>911860</v>
      </c>
      <c r="B6462" s="422" t="s">
        <v>4904</v>
      </c>
    </row>
    <row r="6463" spans="1:2" ht="32.25" thickBot="1">
      <c r="A6463" s="423">
        <v>911861</v>
      </c>
      <c r="B6463" s="424" t="s">
        <v>4905</v>
      </c>
    </row>
    <row r="6464" spans="1:2" ht="16.5" thickBot="1">
      <c r="A6464" s="423">
        <v>911862</v>
      </c>
      <c r="B6464" s="424" t="s">
        <v>4906</v>
      </c>
    </row>
    <row r="6465" spans="1:2" ht="32.25" thickBot="1">
      <c r="A6465" s="423">
        <v>911865</v>
      </c>
      <c r="B6465" s="424" t="s">
        <v>4907</v>
      </c>
    </row>
    <row r="6466" spans="1:2" ht="32.25" thickBot="1">
      <c r="A6466" s="423">
        <v>911866</v>
      </c>
      <c r="B6466" s="424" t="s">
        <v>4908</v>
      </c>
    </row>
    <row r="6467" spans="1:2" ht="16.5" thickBot="1">
      <c r="A6467" s="423">
        <v>911900</v>
      </c>
      <c r="B6467" s="421" t="s">
        <v>975</v>
      </c>
    </row>
    <row r="6468" spans="1:2" ht="16.5" thickBot="1">
      <c r="A6468" s="423">
        <v>911920</v>
      </c>
      <c r="B6468" s="422" t="s">
        <v>4909</v>
      </c>
    </row>
    <row r="6469" spans="1:2" ht="16.5" thickBot="1">
      <c r="A6469" s="423">
        <v>911921</v>
      </c>
      <c r="B6469" s="424" t="s">
        <v>4909</v>
      </c>
    </row>
    <row r="6470" spans="1:2" ht="32.25" thickBot="1">
      <c r="A6470" s="423">
        <v>911930</v>
      </c>
      <c r="B6470" s="422" t="s">
        <v>4910</v>
      </c>
    </row>
    <row r="6471" spans="1:2" ht="16.5" thickBot="1">
      <c r="A6471" s="423">
        <v>911931</v>
      </c>
      <c r="B6471" s="424" t="s">
        <v>4911</v>
      </c>
    </row>
    <row r="6472" spans="1:2" ht="32.25" thickBot="1">
      <c r="A6472" s="423">
        <v>911932</v>
      </c>
      <c r="B6472" s="424" t="s">
        <v>4912</v>
      </c>
    </row>
    <row r="6473" spans="1:2" ht="16.5" thickBot="1">
      <c r="A6473" s="423">
        <v>911940</v>
      </c>
      <c r="B6473" s="422" t="s">
        <v>4913</v>
      </c>
    </row>
    <row r="6474" spans="1:2" ht="16.5" thickBot="1">
      <c r="A6474" s="423">
        <v>911941</v>
      </c>
      <c r="B6474" s="424" t="s">
        <v>4913</v>
      </c>
    </row>
    <row r="6475" spans="1:2" ht="16.5" thickBot="1">
      <c r="A6475" s="423">
        <v>911950</v>
      </c>
      <c r="B6475" s="422" t="s">
        <v>4914</v>
      </c>
    </row>
    <row r="6476" spans="1:2" ht="16.5" thickBot="1">
      <c r="A6476" s="423">
        <v>911951</v>
      </c>
      <c r="B6476" s="424" t="s">
        <v>4914</v>
      </c>
    </row>
    <row r="6477" spans="1:2" ht="32.25" thickBot="1">
      <c r="A6477" s="423">
        <v>911960</v>
      </c>
      <c r="B6477" s="422" t="s">
        <v>4915</v>
      </c>
    </row>
    <row r="6478" spans="1:2" ht="32.25" thickBot="1">
      <c r="A6478" s="423">
        <v>911961</v>
      </c>
      <c r="B6478" s="424" t="s">
        <v>4916</v>
      </c>
    </row>
    <row r="6479" spans="1:2" ht="32.25" thickBot="1">
      <c r="A6479" s="423">
        <v>911962</v>
      </c>
      <c r="B6479" s="424" t="s">
        <v>4917</v>
      </c>
    </row>
    <row r="6480" spans="1:2" ht="32.25" thickBot="1">
      <c r="A6480" s="423">
        <v>911965</v>
      </c>
      <c r="B6480" s="424" t="s">
        <v>4918</v>
      </c>
    </row>
    <row r="6481" spans="1:2" ht="32.25" thickBot="1">
      <c r="A6481" s="423">
        <v>911966</v>
      </c>
      <c r="B6481" s="424" t="s">
        <v>4919</v>
      </c>
    </row>
    <row r="6482" spans="1:2" ht="16.5" thickBot="1">
      <c r="A6482" s="423">
        <v>912000</v>
      </c>
      <c r="B6482" s="421" t="s">
        <v>4920</v>
      </c>
    </row>
    <row r="6483" spans="1:2" ht="32.25" thickBot="1">
      <c r="A6483" s="423">
        <v>912100</v>
      </c>
      <c r="B6483" s="421" t="s">
        <v>4921</v>
      </c>
    </row>
    <row r="6484" spans="1:2" ht="32.25" thickBot="1">
      <c r="A6484" s="423">
        <v>912120</v>
      </c>
      <c r="B6484" s="422" t="s">
        <v>4922</v>
      </c>
    </row>
    <row r="6485" spans="1:2" ht="32.25" thickBot="1">
      <c r="A6485" s="423">
        <v>912121</v>
      </c>
      <c r="B6485" s="424" t="s">
        <v>4922</v>
      </c>
    </row>
    <row r="6486" spans="1:2" ht="48" thickBot="1">
      <c r="A6486" s="423">
        <v>912130</v>
      </c>
      <c r="B6486" s="422" t="s">
        <v>4923</v>
      </c>
    </row>
    <row r="6487" spans="1:2" ht="48" thickBot="1">
      <c r="A6487" s="423">
        <v>912131</v>
      </c>
      <c r="B6487" s="424" t="s">
        <v>4923</v>
      </c>
    </row>
    <row r="6488" spans="1:2" ht="32.25" thickBot="1">
      <c r="A6488" s="423">
        <v>912140</v>
      </c>
      <c r="B6488" s="422" t="s">
        <v>4924</v>
      </c>
    </row>
    <row r="6489" spans="1:2" ht="32.25" thickBot="1">
      <c r="A6489" s="423">
        <v>912141</v>
      </c>
      <c r="B6489" s="424" t="s">
        <v>4925</v>
      </c>
    </row>
    <row r="6490" spans="1:2" ht="32.25" thickBot="1">
      <c r="A6490" s="423">
        <v>912150</v>
      </c>
      <c r="B6490" s="422" t="s">
        <v>4926</v>
      </c>
    </row>
    <row r="6491" spans="1:2" ht="32.25" thickBot="1">
      <c r="A6491" s="423">
        <v>912151</v>
      </c>
      <c r="B6491" s="424" t="s">
        <v>4926</v>
      </c>
    </row>
    <row r="6492" spans="1:2" ht="48" thickBot="1">
      <c r="A6492" s="423">
        <v>912160</v>
      </c>
      <c r="B6492" s="422" t="s">
        <v>4927</v>
      </c>
    </row>
    <row r="6493" spans="1:2" ht="48" thickBot="1">
      <c r="A6493" s="423">
        <v>912161</v>
      </c>
      <c r="B6493" s="424" t="s">
        <v>4928</v>
      </c>
    </row>
    <row r="6494" spans="1:2" ht="32.25" thickBot="1">
      <c r="A6494" s="423">
        <v>912162</v>
      </c>
      <c r="B6494" s="424" t="s">
        <v>4929</v>
      </c>
    </row>
    <row r="6495" spans="1:2" ht="48" thickBot="1">
      <c r="A6495" s="423">
        <v>912165</v>
      </c>
      <c r="B6495" s="424" t="s">
        <v>4930</v>
      </c>
    </row>
    <row r="6496" spans="1:2" ht="48" thickBot="1">
      <c r="A6496" s="423">
        <v>912166</v>
      </c>
      <c r="B6496" s="424" t="s">
        <v>4931</v>
      </c>
    </row>
    <row r="6497" spans="1:2" ht="16.5" thickBot="1">
      <c r="A6497" s="423">
        <v>912200</v>
      </c>
      <c r="B6497" s="421" t="s">
        <v>4932</v>
      </c>
    </row>
    <row r="6498" spans="1:2" ht="32.25" thickBot="1">
      <c r="A6498" s="423">
        <v>912220</v>
      </c>
      <c r="B6498" s="422" t="s">
        <v>4933</v>
      </c>
    </row>
    <row r="6499" spans="1:2" ht="32.25" thickBot="1">
      <c r="A6499" s="423">
        <v>912221</v>
      </c>
      <c r="B6499" s="424" t="s">
        <v>4933</v>
      </c>
    </row>
    <row r="6500" spans="1:2" ht="32.25" thickBot="1">
      <c r="A6500" s="423">
        <v>912230</v>
      </c>
      <c r="B6500" s="422" t="s">
        <v>4934</v>
      </c>
    </row>
    <row r="6501" spans="1:2" ht="32.25" thickBot="1">
      <c r="A6501" s="423">
        <v>912231</v>
      </c>
      <c r="B6501" s="424" t="s">
        <v>4935</v>
      </c>
    </row>
    <row r="6502" spans="1:2" ht="32.25" thickBot="1">
      <c r="A6502" s="423">
        <v>912232</v>
      </c>
      <c r="B6502" s="424" t="s">
        <v>4936</v>
      </c>
    </row>
    <row r="6503" spans="1:2" ht="32.25" thickBot="1">
      <c r="A6503" s="423">
        <v>912240</v>
      </c>
      <c r="B6503" s="422" t="s">
        <v>4937</v>
      </c>
    </row>
    <row r="6504" spans="1:2" ht="16.5" thickBot="1">
      <c r="A6504" s="423">
        <v>912241</v>
      </c>
      <c r="B6504" s="424" t="s">
        <v>4937</v>
      </c>
    </row>
    <row r="6505" spans="1:2" ht="32.25" thickBot="1">
      <c r="A6505" s="423">
        <v>912250</v>
      </c>
      <c r="B6505" s="422" t="s">
        <v>4938</v>
      </c>
    </row>
    <row r="6506" spans="1:2" ht="16.5" thickBot="1">
      <c r="A6506" s="423">
        <v>912251</v>
      </c>
      <c r="B6506" s="424" t="s">
        <v>4938</v>
      </c>
    </row>
    <row r="6507" spans="1:2" ht="32.25" thickBot="1">
      <c r="A6507" s="423">
        <v>912260</v>
      </c>
      <c r="B6507" s="422" t="s">
        <v>4939</v>
      </c>
    </row>
    <row r="6508" spans="1:2" ht="32.25" thickBot="1">
      <c r="A6508" s="423">
        <v>912261</v>
      </c>
      <c r="B6508" s="424" t="s">
        <v>4940</v>
      </c>
    </row>
    <row r="6509" spans="1:2" ht="32.25" thickBot="1">
      <c r="A6509" s="423">
        <v>912262</v>
      </c>
      <c r="B6509" s="424" t="s">
        <v>4941</v>
      </c>
    </row>
    <row r="6510" spans="1:2" ht="32.25" thickBot="1">
      <c r="A6510" s="423">
        <v>912265</v>
      </c>
      <c r="B6510" s="424" t="s">
        <v>4942</v>
      </c>
    </row>
    <row r="6511" spans="1:2" ht="32.25" thickBot="1">
      <c r="A6511" s="423">
        <v>912266</v>
      </c>
      <c r="B6511" s="424" t="s">
        <v>4943</v>
      </c>
    </row>
    <row r="6512" spans="1:2" ht="16.5" thickBot="1">
      <c r="A6512" s="423">
        <v>912300</v>
      </c>
      <c r="B6512" s="421" t="s">
        <v>4944</v>
      </c>
    </row>
    <row r="6513" spans="1:2" ht="32.25" thickBot="1">
      <c r="A6513" s="423">
        <v>912320</v>
      </c>
      <c r="B6513" s="422" t="s">
        <v>4945</v>
      </c>
    </row>
    <row r="6514" spans="1:2" ht="32.25" thickBot="1">
      <c r="A6514" s="423">
        <v>912321</v>
      </c>
      <c r="B6514" s="424" t="s">
        <v>4945</v>
      </c>
    </row>
    <row r="6515" spans="1:2" ht="32.25" thickBot="1">
      <c r="A6515" s="423">
        <v>912330</v>
      </c>
      <c r="B6515" s="422" t="s">
        <v>4946</v>
      </c>
    </row>
    <row r="6516" spans="1:2" ht="32.25" thickBot="1">
      <c r="A6516" s="423">
        <v>912331</v>
      </c>
      <c r="B6516" s="424" t="s">
        <v>4947</v>
      </c>
    </row>
    <row r="6517" spans="1:2" ht="32.25" thickBot="1">
      <c r="A6517" s="423">
        <v>912332</v>
      </c>
      <c r="B6517" s="424" t="s">
        <v>4948</v>
      </c>
    </row>
    <row r="6518" spans="1:2" ht="32.25" thickBot="1">
      <c r="A6518" s="423">
        <v>912340</v>
      </c>
      <c r="B6518" s="422" t="s">
        <v>4949</v>
      </c>
    </row>
    <row r="6519" spans="1:2" ht="32.25" thickBot="1">
      <c r="A6519" s="423">
        <v>912341</v>
      </c>
      <c r="B6519" s="424" t="s">
        <v>4949</v>
      </c>
    </row>
    <row r="6520" spans="1:2" ht="32.25" thickBot="1">
      <c r="A6520" s="423">
        <v>912350</v>
      </c>
      <c r="B6520" s="422" t="s">
        <v>4950</v>
      </c>
    </row>
    <row r="6521" spans="1:2" ht="32.25" thickBot="1">
      <c r="A6521" s="423">
        <v>912351</v>
      </c>
      <c r="B6521" s="424" t="s">
        <v>4950</v>
      </c>
    </row>
    <row r="6522" spans="1:2" ht="32.25" thickBot="1">
      <c r="A6522" s="423">
        <v>912360</v>
      </c>
      <c r="B6522" s="422" t="s">
        <v>4951</v>
      </c>
    </row>
    <row r="6523" spans="1:2" ht="32.25" thickBot="1">
      <c r="A6523" s="423">
        <v>912361</v>
      </c>
      <c r="B6523" s="424" t="s">
        <v>4952</v>
      </c>
    </row>
    <row r="6524" spans="1:2" ht="32.25" thickBot="1">
      <c r="A6524" s="423">
        <v>912362</v>
      </c>
      <c r="B6524" s="424" t="s">
        <v>4953</v>
      </c>
    </row>
    <row r="6525" spans="1:2" ht="32.25" thickBot="1">
      <c r="A6525" s="423">
        <v>912365</v>
      </c>
      <c r="B6525" s="424" t="s">
        <v>4954</v>
      </c>
    </row>
    <row r="6526" spans="1:2" ht="32.25" thickBot="1">
      <c r="A6526" s="423">
        <v>912366</v>
      </c>
      <c r="B6526" s="424" t="s">
        <v>4955</v>
      </c>
    </row>
    <row r="6527" spans="1:2" ht="16.5" thickBot="1">
      <c r="A6527" s="423">
        <v>912400</v>
      </c>
      <c r="B6527" s="421" t="s">
        <v>4956</v>
      </c>
    </row>
    <row r="6528" spans="1:2" ht="32.25" thickBot="1">
      <c r="A6528" s="423">
        <v>912420</v>
      </c>
      <c r="B6528" s="422" t="s">
        <v>4957</v>
      </c>
    </row>
    <row r="6529" spans="1:2" ht="32.25" thickBot="1">
      <c r="A6529" s="423">
        <v>912421</v>
      </c>
      <c r="B6529" s="424" t="s">
        <v>4957</v>
      </c>
    </row>
    <row r="6530" spans="1:2" ht="32.25" thickBot="1">
      <c r="A6530" s="423">
        <v>912430</v>
      </c>
      <c r="B6530" s="422" t="s">
        <v>4958</v>
      </c>
    </row>
    <row r="6531" spans="1:2" ht="32.25" thickBot="1">
      <c r="A6531" s="423">
        <v>912431</v>
      </c>
      <c r="B6531" s="424" t="s">
        <v>4959</v>
      </c>
    </row>
    <row r="6532" spans="1:2" ht="32.25" thickBot="1">
      <c r="A6532" s="423">
        <v>912432</v>
      </c>
      <c r="B6532" s="424" t="s">
        <v>4960</v>
      </c>
    </row>
    <row r="6533" spans="1:2" ht="32.25" thickBot="1">
      <c r="A6533" s="423">
        <v>912440</v>
      </c>
      <c r="B6533" s="422" t="s">
        <v>4961</v>
      </c>
    </row>
    <row r="6534" spans="1:2" ht="32.25" thickBot="1">
      <c r="A6534" s="423">
        <v>912441</v>
      </c>
      <c r="B6534" s="424" t="s">
        <v>4961</v>
      </c>
    </row>
    <row r="6535" spans="1:2" ht="32.25" thickBot="1">
      <c r="A6535" s="423">
        <v>912450</v>
      </c>
      <c r="B6535" s="422" t="s">
        <v>4962</v>
      </c>
    </row>
    <row r="6536" spans="1:2" ht="32.25" thickBot="1">
      <c r="A6536" s="423">
        <v>912451</v>
      </c>
      <c r="B6536" s="424" t="s">
        <v>4962</v>
      </c>
    </row>
    <row r="6537" spans="1:2" ht="32.25" thickBot="1">
      <c r="A6537" s="423">
        <v>912460</v>
      </c>
      <c r="B6537" s="422" t="s">
        <v>4963</v>
      </c>
    </row>
    <row r="6538" spans="1:2" ht="32.25" thickBot="1">
      <c r="A6538" s="423">
        <v>912461</v>
      </c>
      <c r="B6538" s="424" t="s">
        <v>4964</v>
      </c>
    </row>
    <row r="6539" spans="1:2" ht="32.25" thickBot="1">
      <c r="A6539" s="423">
        <v>912462</v>
      </c>
      <c r="B6539" s="424" t="s">
        <v>4965</v>
      </c>
    </row>
    <row r="6540" spans="1:2" ht="32.25" thickBot="1">
      <c r="A6540" s="423">
        <v>912465</v>
      </c>
      <c r="B6540" s="424" t="s">
        <v>4966</v>
      </c>
    </row>
    <row r="6541" spans="1:2" ht="32.25" thickBot="1">
      <c r="A6541" s="423">
        <v>912466</v>
      </c>
      <c r="B6541" s="424" t="s">
        <v>4967</v>
      </c>
    </row>
    <row r="6542" spans="1:2" ht="16.5" thickBot="1">
      <c r="A6542" s="423">
        <v>912500</v>
      </c>
      <c r="B6542" s="421" t="s">
        <v>4968</v>
      </c>
    </row>
    <row r="6543" spans="1:2" ht="32.25" thickBot="1">
      <c r="A6543" s="423">
        <v>912520</v>
      </c>
      <c r="B6543" s="422" t="s">
        <v>4969</v>
      </c>
    </row>
    <row r="6544" spans="1:2" ht="32.25" thickBot="1">
      <c r="A6544" s="423">
        <v>912521</v>
      </c>
      <c r="B6544" s="424" t="s">
        <v>4969</v>
      </c>
    </row>
    <row r="6545" spans="1:2" ht="32.25" thickBot="1">
      <c r="A6545" s="423">
        <v>912530</v>
      </c>
      <c r="B6545" s="422" t="s">
        <v>4970</v>
      </c>
    </row>
    <row r="6546" spans="1:2" ht="32.25" thickBot="1">
      <c r="A6546" s="423">
        <v>912531</v>
      </c>
      <c r="B6546" s="424" t="s">
        <v>4971</v>
      </c>
    </row>
    <row r="6547" spans="1:2" ht="32.25" thickBot="1">
      <c r="A6547" s="423">
        <v>912532</v>
      </c>
      <c r="B6547" s="424" t="s">
        <v>4972</v>
      </c>
    </row>
    <row r="6548" spans="1:2" ht="32.25" thickBot="1">
      <c r="A6548" s="423">
        <v>912540</v>
      </c>
      <c r="B6548" s="422" t="s">
        <v>4973</v>
      </c>
    </row>
    <row r="6549" spans="1:2" ht="32.25" thickBot="1">
      <c r="A6549" s="423">
        <v>912541</v>
      </c>
      <c r="B6549" s="424" t="s">
        <v>4973</v>
      </c>
    </row>
    <row r="6550" spans="1:2" ht="32.25" thickBot="1">
      <c r="A6550" s="423">
        <v>912550</v>
      </c>
      <c r="B6550" s="422" t="s">
        <v>4974</v>
      </c>
    </row>
    <row r="6551" spans="1:2" ht="32.25" thickBot="1">
      <c r="A6551" s="423">
        <v>912551</v>
      </c>
      <c r="B6551" s="424" t="s">
        <v>4974</v>
      </c>
    </row>
    <row r="6552" spans="1:2" ht="32.25" thickBot="1">
      <c r="A6552" s="423">
        <v>912560</v>
      </c>
      <c r="B6552" s="422" t="s">
        <v>4975</v>
      </c>
    </row>
    <row r="6553" spans="1:2" ht="32.25" thickBot="1">
      <c r="A6553" s="423">
        <v>912561</v>
      </c>
      <c r="B6553" s="424" t="s">
        <v>4976</v>
      </c>
    </row>
    <row r="6554" spans="1:2" ht="32.25" thickBot="1">
      <c r="A6554" s="423">
        <v>912562</v>
      </c>
      <c r="B6554" s="424" t="s">
        <v>4977</v>
      </c>
    </row>
    <row r="6555" spans="1:2" ht="32.25" thickBot="1">
      <c r="A6555" s="423">
        <v>912565</v>
      </c>
      <c r="B6555" s="424" t="s">
        <v>4978</v>
      </c>
    </row>
    <row r="6556" spans="1:2" ht="32.25" thickBot="1">
      <c r="A6556" s="423">
        <v>912566</v>
      </c>
      <c r="B6556" s="424" t="s">
        <v>4979</v>
      </c>
    </row>
    <row r="6557" spans="1:2" ht="16.5" thickBot="1">
      <c r="A6557" s="423">
        <v>912600</v>
      </c>
      <c r="B6557" s="421" t="s">
        <v>4980</v>
      </c>
    </row>
    <row r="6558" spans="1:2" ht="32.25" thickBot="1">
      <c r="A6558" s="423">
        <v>912620</v>
      </c>
      <c r="B6558" s="422" t="s">
        <v>4981</v>
      </c>
    </row>
    <row r="6559" spans="1:2" ht="32.25" thickBot="1">
      <c r="A6559" s="423">
        <v>912621</v>
      </c>
      <c r="B6559" s="424" t="s">
        <v>4981</v>
      </c>
    </row>
    <row r="6560" spans="1:2" ht="32.25" thickBot="1">
      <c r="A6560" s="423">
        <v>912630</v>
      </c>
      <c r="B6560" s="422" t="s">
        <v>4982</v>
      </c>
    </row>
    <row r="6561" spans="1:2" ht="32.25" thickBot="1">
      <c r="A6561" s="423">
        <v>912631</v>
      </c>
      <c r="B6561" s="424" t="s">
        <v>4982</v>
      </c>
    </row>
    <row r="6562" spans="1:2" ht="32.25" thickBot="1">
      <c r="A6562" s="423">
        <v>912640</v>
      </c>
      <c r="B6562" s="422" t="s">
        <v>4983</v>
      </c>
    </row>
    <row r="6563" spans="1:2" ht="16.5" thickBot="1">
      <c r="A6563" s="423">
        <v>912641</v>
      </c>
      <c r="B6563" s="424" t="s">
        <v>4983</v>
      </c>
    </row>
    <row r="6564" spans="1:2" ht="32.25" thickBot="1">
      <c r="A6564" s="423">
        <v>912650</v>
      </c>
      <c r="B6564" s="422" t="s">
        <v>4984</v>
      </c>
    </row>
    <row r="6565" spans="1:2" ht="32.25" thickBot="1">
      <c r="A6565" s="423">
        <v>912651</v>
      </c>
      <c r="B6565" s="424" t="s">
        <v>4984</v>
      </c>
    </row>
    <row r="6566" spans="1:2" ht="32.25" thickBot="1">
      <c r="A6566" s="423">
        <v>912660</v>
      </c>
      <c r="B6566" s="422" t="s">
        <v>4985</v>
      </c>
    </row>
    <row r="6567" spans="1:2" ht="32.25" thickBot="1">
      <c r="A6567" s="423">
        <v>912661</v>
      </c>
      <c r="B6567" s="424" t="s">
        <v>4986</v>
      </c>
    </row>
    <row r="6568" spans="1:2" ht="32.25" thickBot="1">
      <c r="A6568" s="423">
        <v>912662</v>
      </c>
      <c r="B6568" s="424" t="s">
        <v>4987</v>
      </c>
    </row>
    <row r="6569" spans="1:2" ht="32.25" thickBot="1">
      <c r="A6569" s="423">
        <v>912665</v>
      </c>
      <c r="B6569" s="424" t="s">
        <v>4988</v>
      </c>
    </row>
    <row r="6570" spans="1:2" ht="32.25" thickBot="1">
      <c r="A6570" s="423">
        <v>912666</v>
      </c>
      <c r="B6570" s="424" t="s">
        <v>4989</v>
      </c>
    </row>
    <row r="6571" spans="1:2" ht="16.5" thickBot="1">
      <c r="A6571" s="423">
        <v>912900</v>
      </c>
      <c r="B6571" s="421" t="s">
        <v>5</v>
      </c>
    </row>
    <row r="6572" spans="1:2" ht="16.5" thickBot="1">
      <c r="A6572" s="423">
        <v>912920</v>
      </c>
      <c r="B6572" s="422" t="s">
        <v>4990</v>
      </c>
    </row>
    <row r="6573" spans="1:2" ht="16.5" thickBot="1">
      <c r="A6573" s="423">
        <v>912921</v>
      </c>
      <c r="B6573" s="424" t="s">
        <v>4990</v>
      </c>
    </row>
    <row r="6574" spans="1:2" ht="32.25" thickBot="1">
      <c r="A6574" s="423">
        <v>912930</v>
      </c>
      <c r="B6574" s="422" t="s">
        <v>4991</v>
      </c>
    </row>
    <row r="6575" spans="1:2" ht="16.5" thickBot="1">
      <c r="A6575" s="423">
        <v>912931</v>
      </c>
      <c r="B6575" s="424" t="s">
        <v>4992</v>
      </c>
    </row>
    <row r="6576" spans="1:2" ht="32.25" thickBot="1">
      <c r="A6576" s="423">
        <v>912932</v>
      </c>
      <c r="B6576" s="424" t="s">
        <v>4993</v>
      </c>
    </row>
    <row r="6577" spans="1:2" ht="16.5" thickBot="1">
      <c r="A6577" s="423">
        <v>912940</v>
      </c>
      <c r="B6577" s="422" t="s">
        <v>4994</v>
      </c>
    </row>
    <row r="6578" spans="1:2" ht="16.5" thickBot="1">
      <c r="A6578" s="423">
        <v>912941</v>
      </c>
      <c r="B6578" s="424" t="s">
        <v>4994</v>
      </c>
    </row>
    <row r="6579" spans="1:2" ht="16.5" thickBot="1">
      <c r="A6579" s="423">
        <v>912950</v>
      </c>
      <c r="B6579" s="422" t="s">
        <v>4995</v>
      </c>
    </row>
    <row r="6580" spans="1:2" ht="16.5" thickBot="1">
      <c r="A6580" s="423">
        <v>912951</v>
      </c>
      <c r="B6580" s="424" t="s">
        <v>4995</v>
      </c>
    </row>
    <row r="6581" spans="1:2" ht="32.25" thickBot="1">
      <c r="A6581" s="423">
        <v>912960</v>
      </c>
      <c r="B6581" s="422" t="s">
        <v>4996</v>
      </c>
    </row>
    <row r="6582" spans="1:2" ht="32.25" thickBot="1">
      <c r="A6582" s="423">
        <v>912961</v>
      </c>
      <c r="B6582" s="424" t="s">
        <v>4997</v>
      </c>
    </row>
    <row r="6583" spans="1:2" ht="16.5" thickBot="1">
      <c r="A6583" s="423">
        <v>912962</v>
      </c>
      <c r="B6583" s="424" t="s">
        <v>4998</v>
      </c>
    </row>
    <row r="6584" spans="1:2" ht="32.25" thickBot="1">
      <c r="A6584" s="423">
        <v>912965</v>
      </c>
      <c r="B6584" s="424" t="s">
        <v>4999</v>
      </c>
    </row>
    <row r="6585" spans="1:2" ht="32.25" thickBot="1">
      <c r="A6585" s="423">
        <v>912966</v>
      </c>
      <c r="B6585" s="424" t="s">
        <v>5000</v>
      </c>
    </row>
    <row r="6586" spans="1:2" ht="16.5" thickBot="1">
      <c r="A6586" s="423">
        <v>920000</v>
      </c>
      <c r="B6586" s="421" t="s">
        <v>5001</v>
      </c>
    </row>
    <row r="6587" spans="1:2" ht="16.5" thickBot="1">
      <c r="A6587" s="423">
        <v>921000</v>
      </c>
      <c r="B6587" s="421" t="s">
        <v>5002</v>
      </c>
    </row>
    <row r="6588" spans="1:2" ht="16.5" thickBot="1">
      <c r="A6588" s="423">
        <v>921100</v>
      </c>
      <c r="B6588" s="421" t="s">
        <v>5003</v>
      </c>
    </row>
    <row r="6589" spans="1:2" ht="32.25" thickBot="1">
      <c r="A6589" s="423">
        <v>921120</v>
      </c>
      <c r="B6589" s="422" t="s">
        <v>5004</v>
      </c>
    </row>
    <row r="6590" spans="1:2" ht="32.25" thickBot="1">
      <c r="A6590" s="423">
        <v>921121</v>
      </c>
      <c r="B6590" s="424" t="s">
        <v>5004</v>
      </c>
    </row>
    <row r="6591" spans="1:2" ht="32.25" thickBot="1">
      <c r="A6591" s="423">
        <v>921130</v>
      </c>
      <c r="B6591" s="422" t="s">
        <v>5005</v>
      </c>
    </row>
    <row r="6592" spans="1:2" ht="32.25" thickBot="1">
      <c r="A6592" s="423">
        <v>921131</v>
      </c>
      <c r="B6592" s="424" t="s">
        <v>5006</v>
      </c>
    </row>
    <row r="6593" spans="1:2" ht="32.25" thickBot="1">
      <c r="A6593" s="423">
        <v>921132</v>
      </c>
      <c r="B6593" s="424" t="s">
        <v>5007</v>
      </c>
    </row>
    <row r="6594" spans="1:2" ht="32.25" thickBot="1">
      <c r="A6594" s="423">
        <v>921140</v>
      </c>
      <c r="B6594" s="422" t="s">
        <v>5008</v>
      </c>
    </row>
    <row r="6595" spans="1:2" ht="32.25" thickBot="1">
      <c r="A6595" s="423">
        <v>921141</v>
      </c>
      <c r="B6595" s="424" t="s">
        <v>5008</v>
      </c>
    </row>
    <row r="6596" spans="1:2" ht="32.25" thickBot="1">
      <c r="A6596" s="423">
        <v>921150</v>
      </c>
      <c r="B6596" s="422" t="s">
        <v>5009</v>
      </c>
    </row>
    <row r="6597" spans="1:2" ht="32.25" thickBot="1">
      <c r="A6597" s="423">
        <v>921151</v>
      </c>
      <c r="B6597" s="424" t="s">
        <v>5009</v>
      </c>
    </row>
    <row r="6598" spans="1:2" ht="32.25" thickBot="1">
      <c r="A6598" s="423">
        <v>921160</v>
      </c>
      <c r="B6598" s="422" t="s">
        <v>5010</v>
      </c>
    </row>
    <row r="6599" spans="1:2" ht="32.25" thickBot="1">
      <c r="A6599" s="423">
        <v>921161</v>
      </c>
      <c r="B6599" s="424" t="s">
        <v>5011</v>
      </c>
    </row>
    <row r="6600" spans="1:2" ht="32.25" thickBot="1">
      <c r="A6600" s="423">
        <v>921162</v>
      </c>
      <c r="B6600" s="424" t="s">
        <v>5012</v>
      </c>
    </row>
    <row r="6601" spans="1:2" ht="32.25" thickBot="1">
      <c r="A6601" s="423">
        <v>921165</v>
      </c>
      <c r="B6601" s="424" t="s">
        <v>5013</v>
      </c>
    </row>
    <row r="6602" spans="1:2" ht="32.25" thickBot="1">
      <c r="A6602" s="423">
        <v>921166</v>
      </c>
      <c r="B6602" s="424" t="s">
        <v>5014</v>
      </c>
    </row>
    <row r="6603" spans="1:2" ht="16.5" thickBot="1">
      <c r="A6603" s="423">
        <v>921200</v>
      </c>
      <c r="B6603" s="421" t="s">
        <v>5015</v>
      </c>
    </row>
    <row r="6604" spans="1:2" ht="32.25" thickBot="1">
      <c r="A6604" s="423">
        <v>921220</v>
      </c>
      <c r="B6604" s="422" t="s">
        <v>5016</v>
      </c>
    </row>
    <row r="6605" spans="1:2" ht="32.25" thickBot="1">
      <c r="A6605" s="423">
        <v>921221</v>
      </c>
      <c r="B6605" s="424" t="s">
        <v>5016</v>
      </c>
    </row>
    <row r="6606" spans="1:2" ht="32.25" thickBot="1">
      <c r="A6606" s="423">
        <v>921230</v>
      </c>
      <c r="B6606" s="422" t="s">
        <v>5017</v>
      </c>
    </row>
    <row r="6607" spans="1:2" ht="32.25" thickBot="1">
      <c r="A6607" s="423">
        <v>921231</v>
      </c>
      <c r="B6607" s="424" t="s">
        <v>5018</v>
      </c>
    </row>
    <row r="6608" spans="1:2" ht="32.25" thickBot="1">
      <c r="A6608" s="423">
        <v>921232</v>
      </c>
      <c r="B6608" s="424" t="s">
        <v>5019</v>
      </c>
    </row>
    <row r="6609" spans="1:2" ht="32.25" thickBot="1">
      <c r="A6609" s="423">
        <v>921240</v>
      </c>
      <c r="B6609" s="422" t="s">
        <v>5020</v>
      </c>
    </row>
    <row r="6610" spans="1:2" ht="32.25" thickBot="1">
      <c r="A6610" s="423">
        <v>921241</v>
      </c>
      <c r="B6610" s="424" t="s">
        <v>5020</v>
      </c>
    </row>
    <row r="6611" spans="1:2" ht="32.25" thickBot="1">
      <c r="A6611" s="423">
        <v>921250</v>
      </c>
      <c r="B6611" s="422" t="s">
        <v>5021</v>
      </c>
    </row>
    <row r="6612" spans="1:2" ht="32.25" thickBot="1">
      <c r="A6612" s="423">
        <v>921251</v>
      </c>
      <c r="B6612" s="424" t="s">
        <v>5021</v>
      </c>
    </row>
    <row r="6613" spans="1:2" ht="32.25" thickBot="1">
      <c r="A6613" s="423">
        <v>921260</v>
      </c>
      <c r="B6613" s="422" t="s">
        <v>5022</v>
      </c>
    </row>
    <row r="6614" spans="1:2" ht="32.25" thickBot="1">
      <c r="A6614" s="423">
        <v>921261</v>
      </c>
      <c r="B6614" s="424" t="s">
        <v>5023</v>
      </c>
    </row>
    <row r="6615" spans="1:2" ht="32.25" thickBot="1">
      <c r="A6615" s="423">
        <v>921262</v>
      </c>
      <c r="B6615" s="424" t="s">
        <v>5024</v>
      </c>
    </row>
    <row r="6616" spans="1:2" ht="32.25" thickBot="1">
      <c r="A6616" s="423">
        <v>921265</v>
      </c>
      <c r="B6616" s="424" t="s">
        <v>5025</v>
      </c>
    </row>
    <row r="6617" spans="1:2" ht="32.25" thickBot="1">
      <c r="A6617" s="423">
        <v>921266</v>
      </c>
      <c r="B6617" s="424" t="s">
        <v>5026</v>
      </c>
    </row>
    <row r="6618" spans="1:2" ht="32.25" thickBot="1">
      <c r="A6618" s="423">
        <v>921300</v>
      </c>
      <c r="B6618" s="421" t="s">
        <v>5027</v>
      </c>
    </row>
    <row r="6619" spans="1:2" ht="32.25" thickBot="1">
      <c r="A6619" s="423">
        <v>921320</v>
      </c>
      <c r="B6619" s="422" t="s">
        <v>5028</v>
      </c>
    </row>
    <row r="6620" spans="1:2" ht="32.25" thickBot="1">
      <c r="A6620" s="423">
        <v>921321</v>
      </c>
      <c r="B6620" s="424" t="s">
        <v>5028</v>
      </c>
    </row>
    <row r="6621" spans="1:2" ht="32.25" thickBot="1">
      <c r="A6621" s="423">
        <v>921330</v>
      </c>
      <c r="B6621" s="422" t="s">
        <v>5029</v>
      </c>
    </row>
    <row r="6622" spans="1:2" ht="32.25" thickBot="1">
      <c r="A6622" s="423">
        <v>921331</v>
      </c>
      <c r="B6622" s="424" t="s">
        <v>5029</v>
      </c>
    </row>
    <row r="6623" spans="1:2" ht="32.25" thickBot="1">
      <c r="A6623" s="423">
        <v>921340</v>
      </c>
      <c r="B6623" s="422" t="s">
        <v>5030</v>
      </c>
    </row>
    <row r="6624" spans="1:2" ht="32.25" thickBot="1">
      <c r="A6624" s="423">
        <v>921341</v>
      </c>
      <c r="B6624" s="424" t="s">
        <v>5030</v>
      </c>
    </row>
    <row r="6625" spans="1:2" ht="32.25" thickBot="1">
      <c r="A6625" s="423">
        <v>921350</v>
      </c>
      <c r="B6625" s="422" t="s">
        <v>5031</v>
      </c>
    </row>
    <row r="6626" spans="1:2" ht="32.25" thickBot="1">
      <c r="A6626" s="423">
        <v>921351</v>
      </c>
      <c r="B6626" s="424" t="s">
        <v>5031</v>
      </c>
    </row>
    <row r="6627" spans="1:2" ht="32.25" thickBot="1">
      <c r="A6627" s="423">
        <v>921360</v>
      </c>
      <c r="B6627" s="422" t="s">
        <v>5032</v>
      </c>
    </row>
    <row r="6628" spans="1:2" ht="32.25" thickBot="1">
      <c r="A6628" s="423">
        <v>921361</v>
      </c>
      <c r="B6628" s="424" t="s">
        <v>5033</v>
      </c>
    </row>
    <row r="6629" spans="1:2" ht="32.25" thickBot="1">
      <c r="A6629" s="423">
        <v>921362</v>
      </c>
      <c r="B6629" s="424" t="s">
        <v>5034</v>
      </c>
    </row>
    <row r="6630" spans="1:2" ht="32.25" thickBot="1">
      <c r="A6630" s="423">
        <v>921365</v>
      </c>
      <c r="B6630" s="424" t="s">
        <v>5035</v>
      </c>
    </row>
    <row r="6631" spans="1:2" ht="48" thickBot="1">
      <c r="A6631" s="423">
        <v>921366</v>
      </c>
      <c r="B6631" s="424" t="s">
        <v>5036</v>
      </c>
    </row>
    <row r="6632" spans="1:2" ht="16.5" thickBot="1">
      <c r="A6632" s="423">
        <v>921400</v>
      </c>
      <c r="B6632" s="421" t="s">
        <v>5037</v>
      </c>
    </row>
    <row r="6633" spans="1:2" ht="32.25" thickBot="1">
      <c r="A6633" s="423">
        <v>921420</v>
      </c>
      <c r="B6633" s="422" t="s">
        <v>5038</v>
      </c>
    </row>
    <row r="6634" spans="1:2" ht="32.25" thickBot="1">
      <c r="A6634" s="423">
        <v>921421</v>
      </c>
      <c r="B6634" s="424" t="s">
        <v>5038</v>
      </c>
    </row>
    <row r="6635" spans="1:2" ht="32.25" thickBot="1">
      <c r="A6635" s="423">
        <v>921430</v>
      </c>
      <c r="B6635" s="422" t="s">
        <v>5039</v>
      </c>
    </row>
    <row r="6636" spans="1:2" ht="32.25" thickBot="1">
      <c r="A6636" s="423">
        <v>921431</v>
      </c>
      <c r="B6636" s="424" t="s">
        <v>5039</v>
      </c>
    </row>
    <row r="6637" spans="1:2" ht="32.25" thickBot="1">
      <c r="A6637" s="423">
        <v>921440</v>
      </c>
      <c r="B6637" s="422" t="s">
        <v>5040</v>
      </c>
    </row>
    <row r="6638" spans="1:2" ht="32.25" thickBot="1">
      <c r="A6638" s="423">
        <v>921441</v>
      </c>
      <c r="B6638" s="424" t="s">
        <v>5040</v>
      </c>
    </row>
    <row r="6639" spans="1:2" ht="32.25" thickBot="1">
      <c r="A6639" s="423">
        <v>921450</v>
      </c>
      <c r="B6639" s="422" t="s">
        <v>5041</v>
      </c>
    </row>
    <row r="6640" spans="1:2" ht="32.25" thickBot="1">
      <c r="A6640" s="423">
        <v>921451</v>
      </c>
      <c r="B6640" s="424" t="s">
        <v>5041</v>
      </c>
    </row>
    <row r="6641" spans="1:2" ht="32.25" thickBot="1">
      <c r="A6641" s="423">
        <v>921460</v>
      </c>
      <c r="B6641" s="422" t="s">
        <v>5042</v>
      </c>
    </row>
    <row r="6642" spans="1:2" ht="32.25" thickBot="1">
      <c r="A6642" s="423">
        <v>921461</v>
      </c>
      <c r="B6642" s="424" t="s">
        <v>5043</v>
      </c>
    </row>
    <row r="6643" spans="1:2" ht="32.25" thickBot="1">
      <c r="A6643" s="423">
        <v>921462</v>
      </c>
      <c r="B6643" s="424" t="s">
        <v>5044</v>
      </c>
    </row>
    <row r="6644" spans="1:2" ht="32.25" thickBot="1">
      <c r="A6644" s="423">
        <v>921465</v>
      </c>
      <c r="B6644" s="424" t="s">
        <v>5045</v>
      </c>
    </row>
    <row r="6645" spans="1:2" ht="32.25" thickBot="1">
      <c r="A6645" s="423">
        <v>921466</v>
      </c>
      <c r="B6645" s="424" t="s">
        <v>5046</v>
      </c>
    </row>
    <row r="6646" spans="1:2" ht="32.25" thickBot="1">
      <c r="A6646" s="423">
        <v>921500</v>
      </c>
      <c r="B6646" s="421" t="s">
        <v>5047</v>
      </c>
    </row>
    <row r="6647" spans="1:2" ht="32.25" thickBot="1">
      <c r="A6647" s="423">
        <v>921520</v>
      </c>
      <c r="B6647" s="422" t="s">
        <v>5048</v>
      </c>
    </row>
    <row r="6648" spans="1:2" ht="32.25" thickBot="1">
      <c r="A6648" s="423">
        <v>921521</v>
      </c>
      <c r="B6648" s="424" t="s">
        <v>5048</v>
      </c>
    </row>
    <row r="6649" spans="1:2" ht="32.25" thickBot="1">
      <c r="A6649" s="423">
        <v>921530</v>
      </c>
      <c r="B6649" s="422" t="s">
        <v>5049</v>
      </c>
    </row>
    <row r="6650" spans="1:2" ht="32.25" thickBot="1">
      <c r="A6650" s="423">
        <v>921531</v>
      </c>
      <c r="B6650" s="424" t="s">
        <v>5050</v>
      </c>
    </row>
    <row r="6651" spans="1:2" ht="32.25" thickBot="1">
      <c r="A6651" s="423">
        <v>921532</v>
      </c>
      <c r="B6651" s="424" t="s">
        <v>5051</v>
      </c>
    </row>
    <row r="6652" spans="1:2" ht="32.25" thickBot="1">
      <c r="A6652" s="423">
        <v>921540</v>
      </c>
      <c r="B6652" s="422" t="s">
        <v>5052</v>
      </c>
    </row>
    <row r="6653" spans="1:2" ht="32.25" thickBot="1">
      <c r="A6653" s="423">
        <v>921541</v>
      </c>
      <c r="B6653" s="424" t="s">
        <v>5052</v>
      </c>
    </row>
    <row r="6654" spans="1:2" ht="32.25" thickBot="1">
      <c r="A6654" s="423">
        <v>921550</v>
      </c>
      <c r="B6654" s="422" t="s">
        <v>5053</v>
      </c>
    </row>
    <row r="6655" spans="1:2" ht="32.25" thickBot="1">
      <c r="A6655" s="423">
        <v>921551</v>
      </c>
      <c r="B6655" s="424" t="s">
        <v>5053</v>
      </c>
    </row>
    <row r="6656" spans="1:2" ht="32.25" thickBot="1">
      <c r="A6656" s="423">
        <v>921560</v>
      </c>
      <c r="B6656" s="422" t="s">
        <v>5054</v>
      </c>
    </row>
    <row r="6657" spans="1:2" ht="32.25" thickBot="1">
      <c r="A6657" s="423">
        <v>921561</v>
      </c>
      <c r="B6657" s="424" t="s">
        <v>5055</v>
      </c>
    </row>
    <row r="6658" spans="1:2" ht="32.25" thickBot="1">
      <c r="A6658" s="423">
        <v>921562</v>
      </c>
      <c r="B6658" s="424" t="s">
        <v>5056</v>
      </c>
    </row>
    <row r="6659" spans="1:2" ht="32.25" thickBot="1">
      <c r="A6659" s="423">
        <v>921565</v>
      </c>
      <c r="B6659" s="424" t="s">
        <v>5057</v>
      </c>
    </row>
    <row r="6660" spans="1:2" ht="48" thickBot="1">
      <c r="A6660" s="423">
        <v>921566</v>
      </c>
      <c r="B6660" s="424" t="s">
        <v>5058</v>
      </c>
    </row>
    <row r="6661" spans="1:2" ht="32.25" thickBot="1">
      <c r="A6661" s="423">
        <v>921600</v>
      </c>
      <c r="B6661" s="421" t="s">
        <v>5059</v>
      </c>
    </row>
    <row r="6662" spans="1:2" ht="32.25" thickBot="1">
      <c r="A6662" s="423">
        <v>921620</v>
      </c>
      <c r="B6662" s="422" t="s">
        <v>5060</v>
      </c>
    </row>
    <row r="6663" spans="1:2" ht="32.25" thickBot="1">
      <c r="A6663" s="423">
        <v>921621</v>
      </c>
      <c r="B6663" s="424" t="s">
        <v>5060</v>
      </c>
    </row>
    <row r="6664" spans="1:2" ht="32.25" thickBot="1">
      <c r="A6664" s="423">
        <v>921630</v>
      </c>
      <c r="B6664" s="422" t="s">
        <v>5061</v>
      </c>
    </row>
    <row r="6665" spans="1:2" ht="32.25" thickBot="1">
      <c r="A6665" s="423">
        <v>921631</v>
      </c>
      <c r="B6665" s="424" t="s">
        <v>5062</v>
      </c>
    </row>
    <row r="6666" spans="1:2" ht="32.25" thickBot="1">
      <c r="A6666" s="423">
        <v>921632</v>
      </c>
      <c r="B6666" s="424" t="s">
        <v>5063</v>
      </c>
    </row>
    <row r="6667" spans="1:2" ht="32.25" thickBot="1">
      <c r="A6667" s="423">
        <v>921640</v>
      </c>
      <c r="B6667" s="422" t="s">
        <v>5064</v>
      </c>
    </row>
    <row r="6668" spans="1:2" ht="32.25" thickBot="1">
      <c r="A6668" s="423">
        <v>921641</v>
      </c>
      <c r="B6668" s="424" t="s">
        <v>5064</v>
      </c>
    </row>
    <row r="6669" spans="1:2" ht="32.25" thickBot="1">
      <c r="A6669" s="423">
        <v>921650</v>
      </c>
      <c r="B6669" s="422" t="s">
        <v>5065</v>
      </c>
    </row>
    <row r="6670" spans="1:2" ht="32.25" thickBot="1">
      <c r="A6670" s="423">
        <v>921651</v>
      </c>
      <c r="B6670" s="424" t="s">
        <v>5065</v>
      </c>
    </row>
    <row r="6671" spans="1:2" ht="32.25" thickBot="1">
      <c r="A6671" s="423">
        <v>921660</v>
      </c>
      <c r="B6671" s="422" t="s">
        <v>5066</v>
      </c>
    </row>
    <row r="6672" spans="1:2" ht="32.25" thickBot="1">
      <c r="A6672" s="423">
        <v>921661</v>
      </c>
      <c r="B6672" s="424" t="s">
        <v>5067</v>
      </c>
    </row>
    <row r="6673" spans="1:2" ht="32.25" thickBot="1">
      <c r="A6673" s="423">
        <v>921662</v>
      </c>
      <c r="B6673" s="424" t="s">
        <v>5068</v>
      </c>
    </row>
    <row r="6674" spans="1:2" ht="32.25" thickBot="1">
      <c r="A6674" s="423">
        <v>921665</v>
      </c>
      <c r="B6674" s="424" t="s">
        <v>5069</v>
      </c>
    </row>
    <row r="6675" spans="1:2" ht="32.25" thickBot="1">
      <c r="A6675" s="423">
        <v>921666</v>
      </c>
      <c r="B6675" s="424" t="s">
        <v>5070</v>
      </c>
    </row>
    <row r="6676" spans="1:2" ht="16.5" thickBot="1">
      <c r="A6676" s="423">
        <v>921700</v>
      </c>
      <c r="B6676" s="421" t="s">
        <v>5071</v>
      </c>
    </row>
    <row r="6677" spans="1:2" ht="32.25" thickBot="1">
      <c r="A6677" s="423">
        <v>921720</v>
      </c>
      <c r="B6677" s="422" t="s">
        <v>5072</v>
      </c>
    </row>
    <row r="6678" spans="1:2" ht="32.25" thickBot="1">
      <c r="A6678" s="423">
        <v>921721</v>
      </c>
      <c r="B6678" s="424" t="s">
        <v>5072</v>
      </c>
    </row>
    <row r="6679" spans="1:2" ht="32.25" thickBot="1">
      <c r="A6679" s="423">
        <v>921730</v>
      </c>
      <c r="B6679" s="422" t="s">
        <v>5073</v>
      </c>
    </row>
    <row r="6680" spans="1:2" ht="32.25" thickBot="1">
      <c r="A6680" s="423">
        <v>921731</v>
      </c>
      <c r="B6680" s="424" t="s">
        <v>5074</v>
      </c>
    </row>
    <row r="6681" spans="1:2" ht="32.25" thickBot="1">
      <c r="A6681" s="423">
        <v>921732</v>
      </c>
      <c r="B6681" s="424" t="s">
        <v>5075</v>
      </c>
    </row>
    <row r="6682" spans="1:2" ht="32.25" thickBot="1">
      <c r="A6682" s="423">
        <v>921740</v>
      </c>
      <c r="B6682" s="422" t="s">
        <v>5076</v>
      </c>
    </row>
    <row r="6683" spans="1:2" ht="32.25" thickBot="1">
      <c r="A6683" s="423">
        <v>921741</v>
      </c>
      <c r="B6683" s="424" t="s">
        <v>5076</v>
      </c>
    </row>
    <row r="6684" spans="1:2" ht="32.25" thickBot="1">
      <c r="A6684" s="423">
        <v>921750</v>
      </c>
      <c r="B6684" s="422" t="s">
        <v>5077</v>
      </c>
    </row>
    <row r="6685" spans="1:2" ht="32.25" thickBot="1">
      <c r="A6685" s="423">
        <v>921751</v>
      </c>
      <c r="B6685" s="424" t="s">
        <v>5077</v>
      </c>
    </row>
    <row r="6686" spans="1:2" ht="32.25" thickBot="1">
      <c r="A6686" s="423">
        <v>921760</v>
      </c>
      <c r="B6686" s="422" t="s">
        <v>5078</v>
      </c>
    </row>
    <row r="6687" spans="1:2" ht="32.25" thickBot="1">
      <c r="A6687" s="423">
        <v>921761</v>
      </c>
      <c r="B6687" s="424" t="s">
        <v>5079</v>
      </c>
    </row>
    <row r="6688" spans="1:2" ht="32.25" thickBot="1">
      <c r="A6688" s="423">
        <v>921762</v>
      </c>
      <c r="B6688" s="424" t="s">
        <v>5080</v>
      </c>
    </row>
    <row r="6689" spans="1:2" ht="32.25" thickBot="1">
      <c r="A6689" s="423">
        <v>921765</v>
      </c>
      <c r="B6689" s="424" t="s">
        <v>5081</v>
      </c>
    </row>
    <row r="6690" spans="1:2" ht="32.25" thickBot="1">
      <c r="A6690" s="423">
        <v>921766</v>
      </c>
      <c r="B6690" s="424" t="s">
        <v>5082</v>
      </c>
    </row>
    <row r="6691" spans="1:2" ht="32.25" thickBot="1">
      <c r="A6691" s="423">
        <v>921800</v>
      </c>
      <c r="B6691" s="421" t="s">
        <v>5083</v>
      </c>
    </row>
    <row r="6692" spans="1:2" ht="32.25" thickBot="1">
      <c r="A6692" s="423">
        <v>921820</v>
      </c>
      <c r="B6692" s="422" t="s">
        <v>5084</v>
      </c>
    </row>
    <row r="6693" spans="1:2" ht="32.25" thickBot="1">
      <c r="A6693" s="423">
        <v>921821</v>
      </c>
      <c r="B6693" s="424" t="s">
        <v>5084</v>
      </c>
    </row>
    <row r="6694" spans="1:2" ht="32.25" thickBot="1">
      <c r="A6694" s="423">
        <v>921830</v>
      </c>
      <c r="B6694" s="422" t="s">
        <v>5085</v>
      </c>
    </row>
    <row r="6695" spans="1:2" ht="32.25" thickBot="1">
      <c r="A6695" s="423">
        <v>921831</v>
      </c>
      <c r="B6695" s="424" t="s">
        <v>5085</v>
      </c>
    </row>
    <row r="6696" spans="1:2" ht="32.25" thickBot="1">
      <c r="A6696" s="423">
        <v>921840</v>
      </c>
      <c r="B6696" s="422" t="s">
        <v>5086</v>
      </c>
    </row>
    <row r="6697" spans="1:2" ht="32.25" thickBot="1">
      <c r="A6697" s="423">
        <v>921841</v>
      </c>
      <c r="B6697" s="424" t="s">
        <v>5086</v>
      </c>
    </row>
    <row r="6698" spans="1:2" ht="32.25" thickBot="1">
      <c r="A6698" s="423">
        <v>921850</v>
      </c>
      <c r="B6698" s="422" t="s">
        <v>5087</v>
      </c>
    </row>
    <row r="6699" spans="1:2" ht="32.25" thickBot="1">
      <c r="A6699" s="423">
        <v>921851</v>
      </c>
      <c r="B6699" s="424" t="s">
        <v>5087</v>
      </c>
    </row>
    <row r="6700" spans="1:2" ht="48" thickBot="1">
      <c r="A6700" s="423">
        <v>921860</v>
      </c>
      <c r="B6700" s="422" t="s">
        <v>5088</v>
      </c>
    </row>
    <row r="6701" spans="1:2" ht="48" thickBot="1">
      <c r="A6701" s="423">
        <v>921861</v>
      </c>
      <c r="B6701" s="424" t="s">
        <v>5089</v>
      </c>
    </row>
    <row r="6702" spans="1:2" ht="32.25" thickBot="1">
      <c r="A6702" s="423">
        <v>921862</v>
      </c>
      <c r="B6702" s="424" t="s">
        <v>5090</v>
      </c>
    </row>
    <row r="6703" spans="1:2" ht="32.25" thickBot="1">
      <c r="A6703" s="423">
        <v>921865</v>
      </c>
      <c r="B6703" s="424" t="s">
        <v>5091</v>
      </c>
    </row>
    <row r="6704" spans="1:2" ht="48" thickBot="1">
      <c r="A6704" s="423">
        <v>921866</v>
      </c>
      <c r="B6704" s="424" t="s">
        <v>5092</v>
      </c>
    </row>
    <row r="6705" spans="1:2" ht="16.5" thickBot="1">
      <c r="A6705" s="423">
        <v>921900</v>
      </c>
      <c r="B6705" s="421" t="s">
        <v>5093</v>
      </c>
    </row>
    <row r="6706" spans="1:2" ht="32.25" thickBot="1">
      <c r="A6706" s="423">
        <v>921920</v>
      </c>
      <c r="B6706" s="422" t="s">
        <v>5094</v>
      </c>
    </row>
    <row r="6707" spans="1:2" ht="16.5" thickBot="1">
      <c r="A6707" s="423">
        <v>921921</v>
      </c>
      <c r="B6707" s="424" t="s">
        <v>5095</v>
      </c>
    </row>
    <row r="6708" spans="1:2" ht="16.5" thickBot="1">
      <c r="A6708" s="423">
        <v>921922</v>
      </c>
      <c r="B6708" s="424" t="s">
        <v>5096</v>
      </c>
    </row>
    <row r="6709" spans="1:2" ht="32.25" thickBot="1">
      <c r="A6709" s="423">
        <v>921923</v>
      </c>
      <c r="B6709" s="424" t="s">
        <v>5097</v>
      </c>
    </row>
    <row r="6710" spans="1:2" ht="32.25" thickBot="1">
      <c r="A6710" s="423">
        <v>921930</v>
      </c>
      <c r="B6710" s="422" t="s">
        <v>5098</v>
      </c>
    </row>
    <row r="6711" spans="1:2" ht="32.25" thickBot="1">
      <c r="A6711" s="423">
        <v>921931</v>
      </c>
      <c r="B6711" s="424" t="s">
        <v>5099</v>
      </c>
    </row>
    <row r="6712" spans="1:2" ht="32.25" thickBot="1">
      <c r="A6712" s="423">
        <v>921932</v>
      </c>
      <c r="B6712" s="424" t="s">
        <v>5100</v>
      </c>
    </row>
    <row r="6713" spans="1:2" ht="32.25" thickBot="1">
      <c r="A6713" s="423">
        <v>921940</v>
      </c>
      <c r="B6713" s="422" t="s">
        <v>5101</v>
      </c>
    </row>
    <row r="6714" spans="1:2" ht="32.25" thickBot="1">
      <c r="A6714" s="423">
        <v>921941</v>
      </c>
      <c r="B6714" s="424" t="s">
        <v>5101</v>
      </c>
    </row>
    <row r="6715" spans="1:2" ht="32.25" thickBot="1">
      <c r="A6715" s="423">
        <v>921950</v>
      </c>
      <c r="B6715" s="422" t="s">
        <v>5102</v>
      </c>
    </row>
    <row r="6716" spans="1:2" ht="32.25" thickBot="1">
      <c r="A6716" s="423">
        <v>921951</v>
      </c>
      <c r="B6716" s="424" t="s">
        <v>5102</v>
      </c>
    </row>
    <row r="6717" spans="1:2" ht="32.25" thickBot="1">
      <c r="A6717" s="423">
        <v>921960</v>
      </c>
      <c r="B6717" s="422" t="s">
        <v>5103</v>
      </c>
    </row>
    <row r="6718" spans="1:2" ht="32.25" thickBot="1">
      <c r="A6718" s="423">
        <v>921961</v>
      </c>
      <c r="B6718" s="424" t="s">
        <v>5104</v>
      </c>
    </row>
    <row r="6719" spans="1:2" ht="32.25" thickBot="1">
      <c r="A6719" s="423">
        <v>921962</v>
      </c>
      <c r="B6719" s="424" t="s">
        <v>5105</v>
      </c>
    </row>
    <row r="6720" spans="1:2" ht="32.25" thickBot="1">
      <c r="A6720" s="423">
        <v>921965</v>
      </c>
      <c r="B6720" s="424" t="s">
        <v>5106</v>
      </c>
    </row>
    <row r="6721" spans="1:2" ht="32.25" thickBot="1">
      <c r="A6721" s="423">
        <v>921966</v>
      </c>
      <c r="B6721" s="424" t="s">
        <v>5107</v>
      </c>
    </row>
    <row r="6722" spans="1:2" ht="16.5" thickBot="1">
      <c r="A6722" s="423">
        <v>922000</v>
      </c>
      <c r="B6722" s="421" t="s">
        <v>5108</v>
      </c>
    </row>
    <row r="6723" spans="1:2" ht="16.5" thickBot="1">
      <c r="A6723" s="423">
        <v>922100</v>
      </c>
      <c r="B6723" s="421" t="s">
        <v>5109</v>
      </c>
    </row>
    <row r="6724" spans="1:2" ht="32.25" thickBot="1">
      <c r="A6724" s="423">
        <v>922120</v>
      </c>
      <c r="B6724" s="422" t="s">
        <v>5110</v>
      </c>
    </row>
    <row r="6725" spans="1:2" ht="32.25" thickBot="1">
      <c r="A6725" s="423">
        <v>922121</v>
      </c>
      <c r="B6725" s="424" t="s">
        <v>5110</v>
      </c>
    </row>
    <row r="6726" spans="1:2" ht="32.25" thickBot="1">
      <c r="A6726" s="423">
        <v>922130</v>
      </c>
      <c r="B6726" s="422" t="s">
        <v>5111</v>
      </c>
    </row>
    <row r="6727" spans="1:2" ht="32.25" thickBot="1">
      <c r="A6727" s="423">
        <v>922131</v>
      </c>
      <c r="B6727" s="424" t="s">
        <v>5112</v>
      </c>
    </row>
    <row r="6728" spans="1:2" ht="32.25" thickBot="1">
      <c r="A6728" s="423">
        <v>922132</v>
      </c>
      <c r="B6728" s="424" t="s">
        <v>5113</v>
      </c>
    </row>
    <row r="6729" spans="1:2" ht="32.25" thickBot="1">
      <c r="A6729" s="423">
        <v>922140</v>
      </c>
      <c r="B6729" s="422" t="s">
        <v>5114</v>
      </c>
    </row>
    <row r="6730" spans="1:2" ht="32.25" thickBot="1">
      <c r="A6730" s="423">
        <v>922141</v>
      </c>
      <c r="B6730" s="424" t="s">
        <v>5114</v>
      </c>
    </row>
    <row r="6731" spans="1:2" ht="32.25" thickBot="1">
      <c r="A6731" s="423">
        <v>922150</v>
      </c>
      <c r="B6731" s="422" t="s">
        <v>5115</v>
      </c>
    </row>
    <row r="6732" spans="1:2" ht="32.25" thickBot="1">
      <c r="A6732" s="423">
        <v>922151</v>
      </c>
      <c r="B6732" s="424" t="s">
        <v>5115</v>
      </c>
    </row>
    <row r="6733" spans="1:2" ht="32.25" thickBot="1">
      <c r="A6733" s="423">
        <v>922160</v>
      </c>
      <c r="B6733" s="422" t="s">
        <v>5116</v>
      </c>
    </row>
    <row r="6734" spans="1:2" ht="32.25" thickBot="1">
      <c r="A6734" s="423">
        <v>922161</v>
      </c>
      <c r="B6734" s="424" t="s">
        <v>5117</v>
      </c>
    </row>
    <row r="6735" spans="1:2" ht="32.25" thickBot="1">
      <c r="A6735" s="423">
        <v>922162</v>
      </c>
      <c r="B6735" s="424" t="s">
        <v>5118</v>
      </c>
    </row>
    <row r="6736" spans="1:2" ht="32.25" thickBot="1">
      <c r="A6736" s="423">
        <v>922165</v>
      </c>
      <c r="B6736" s="424" t="s">
        <v>5119</v>
      </c>
    </row>
    <row r="6737" spans="1:2" ht="32.25" thickBot="1">
      <c r="A6737" s="423">
        <v>922166</v>
      </c>
      <c r="B6737" s="424" t="s">
        <v>5120</v>
      </c>
    </row>
    <row r="6738" spans="1:2" ht="16.5" thickBot="1">
      <c r="A6738" s="423">
        <v>922200</v>
      </c>
      <c r="B6738" s="421" t="s">
        <v>5121</v>
      </c>
    </row>
    <row r="6739" spans="1:2" ht="32.25" thickBot="1">
      <c r="A6739" s="423">
        <v>922220</v>
      </c>
      <c r="B6739" s="422" t="s">
        <v>5122</v>
      </c>
    </row>
    <row r="6740" spans="1:2" ht="32.25" thickBot="1">
      <c r="A6740" s="423">
        <v>922221</v>
      </c>
      <c r="B6740" s="424" t="s">
        <v>5122</v>
      </c>
    </row>
    <row r="6741" spans="1:2" ht="32.25" thickBot="1">
      <c r="A6741" s="423">
        <v>922230</v>
      </c>
      <c r="B6741" s="422" t="s">
        <v>5123</v>
      </c>
    </row>
    <row r="6742" spans="1:2" ht="32.25" thickBot="1">
      <c r="A6742" s="423">
        <v>922231</v>
      </c>
      <c r="B6742" s="424" t="s">
        <v>5123</v>
      </c>
    </row>
    <row r="6743" spans="1:2" ht="32.25" thickBot="1">
      <c r="A6743" s="423">
        <v>922240</v>
      </c>
      <c r="B6743" s="422" t="s">
        <v>5124</v>
      </c>
    </row>
    <row r="6744" spans="1:2" ht="32.25" thickBot="1">
      <c r="A6744" s="423">
        <v>922241</v>
      </c>
      <c r="B6744" s="424" t="s">
        <v>5124</v>
      </c>
    </row>
    <row r="6745" spans="1:2" ht="32.25" thickBot="1">
      <c r="A6745" s="423">
        <v>922250</v>
      </c>
      <c r="B6745" s="422" t="s">
        <v>5125</v>
      </c>
    </row>
    <row r="6746" spans="1:2" ht="32.25" thickBot="1">
      <c r="A6746" s="423">
        <v>922251</v>
      </c>
      <c r="B6746" s="424" t="s">
        <v>5125</v>
      </c>
    </row>
    <row r="6747" spans="1:2" ht="32.25" thickBot="1">
      <c r="A6747" s="423">
        <v>922260</v>
      </c>
      <c r="B6747" s="422" t="s">
        <v>5126</v>
      </c>
    </row>
    <row r="6748" spans="1:2" ht="32.25" thickBot="1">
      <c r="A6748" s="423">
        <v>922261</v>
      </c>
      <c r="B6748" s="424" t="s">
        <v>5127</v>
      </c>
    </row>
    <row r="6749" spans="1:2" ht="32.25" thickBot="1">
      <c r="A6749" s="423">
        <v>922262</v>
      </c>
      <c r="B6749" s="424" t="s">
        <v>5128</v>
      </c>
    </row>
    <row r="6750" spans="1:2" ht="32.25" thickBot="1">
      <c r="A6750" s="423">
        <v>922265</v>
      </c>
      <c r="B6750" s="424" t="s">
        <v>5129</v>
      </c>
    </row>
    <row r="6751" spans="1:2" ht="32.25" thickBot="1">
      <c r="A6751" s="423">
        <v>922266</v>
      </c>
      <c r="B6751" s="424" t="s">
        <v>5130</v>
      </c>
    </row>
    <row r="6752" spans="1:2" ht="16.5" thickBot="1">
      <c r="A6752" s="423">
        <v>922300</v>
      </c>
      <c r="B6752" s="421" t="s">
        <v>5131</v>
      </c>
    </row>
    <row r="6753" spans="1:2" ht="32.25" thickBot="1">
      <c r="A6753" s="423">
        <v>922320</v>
      </c>
      <c r="B6753" s="422" t="s">
        <v>5132</v>
      </c>
    </row>
    <row r="6754" spans="1:2" ht="32.25" thickBot="1">
      <c r="A6754" s="423">
        <v>922321</v>
      </c>
      <c r="B6754" s="424" t="s">
        <v>5132</v>
      </c>
    </row>
    <row r="6755" spans="1:2" ht="32.25" thickBot="1">
      <c r="A6755" s="423">
        <v>922322</v>
      </c>
      <c r="B6755" s="424" t="s">
        <v>5133</v>
      </c>
    </row>
    <row r="6756" spans="1:2" ht="32.25" thickBot="1">
      <c r="A6756" s="423">
        <v>922330</v>
      </c>
      <c r="B6756" s="422" t="s">
        <v>5134</v>
      </c>
    </row>
    <row r="6757" spans="1:2" ht="32.25" thickBot="1">
      <c r="A6757" s="423">
        <v>922331</v>
      </c>
      <c r="B6757" s="424" t="s">
        <v>5134</v>
      </c>
    </row>
    <row r="6758" spans="1:2" ht="32.25" thickBot="1">
      <c r="A6758" s="423">
        <v>922340</v>
      </c>
      <c r="B6758" s="422" t="s">
        <v>5135</v>
      </c>
    </row>
    <row r="6759" spans="1:2" ht="32.25" thickBot="1">
      <c r="A6759" s="423">
        <v>922341</v>
      </c>
      <c r="B6759" s="424" t="s">
        <v>5135</v>
      </c>
    </row>
    <row r="6760" spans="1:2" ht="32.25" thickBot="1">
      <c r="A6760" s="423">
        <v>922350</v>
      </c>
      <c r="B6760" s="422" t="s">
        <v>5136</v>
      </c>
    </row>
    <row r="6761" spans="1:2" ht="32.25" thickBot="1">
      <c r="A6761" s="423">
        <v>922351</v>
      </c>
      <c r="B6761" s="424" t="s">
        <v>5136</v>
      </c>
    </row>
    <row r="6762" spans="1:2" ht="32.25" thickBot="1">
      <c r="A6762" s="423">
        <v>922360</v>
      </c>
      <c r="B6762" s="422" t="s">
        <v>5137</v>
      </c>
    </row>
    <row r="6763" spans="1:2" ht="32.25" thickBot="1">
      <c r="A6763" s="423">
        <v>922361</v>
      </c>
      <c r="B6763" s="424" t="s">
        <v>5138</v>
      </c>
    </row>
    <row r="6764" spans="1:2" ht="32.25" thickBot="1">
      <c r="A6764" s="423">
        <v>922362</v>
      </c>
      <c r="B6764" s="424" t="s">
        <v>5139</v>
      </c>
    </row>
    <row r="6765" spans="1:2" ht="32.25" thickBot="1">
      <c r="A6765" s="423">
        <v>922365</v>
      </c>
      <c r="B6765" s="424" t="s">
        <v>5140</v>
      </c>
    </row>
    <row r="6766" spans="1:2" ht="32.25" thickBot="1">
      <c r="A6766" s="423">
        <v>922366</v>
      </c>
      <c r="B6766" s="424" t="s">
        <v>5141</v>
      </c>
    </row>
    <row r="6767" spans="1:2" ht="16.5" thickBot="1">
      <c r="A6767" s="423">
        <v>922400</v>
      </c>
      <c r="B6767" s="421" t="s">
        <v>5142</v>
      </c>
    </row>
    <row r="6768" spans="1:2" ht="32.25" thickBot="1">
      <c r="A6768" s="423">
        <v>922420</v>
      </c>
      <c r="B6768" s="422" t="s">
        <v>5143</v>
      </c>
    </row>
    <row r="6769" spans="1:2" ht="32.25" thickBot="1">
      <c r="A6769" s="423">
        <v>922421</v>
      </c>
      <c r="B6769" s="424" t="s">
        <v>5143</v>
      </c>
    </row>
    <row r="6770" spans="1:2" ht="32.25" thickBot="1">
      <c r="A6770" s="423">
        <v>922430</v>
      </c>
      <c r="B6770" s="422" t="s">
        <v>5144</v>
      </c>
    </row>
    <row r="6771" spans="1:2" ht="32.25" thickBot="1">
      <c r="A6771" s="423">
        <v>922431</v>
      </c>
      <c r="B6771" s="424" t="s">
        <v>5144</v>
      </c>
    </row>
    <row r="6772" spans="1:2" ht="32.25" thickBot="1">
      <c r="A6772" s="423">
        <v>922440</v>
      </c>
      <c r="B6772" s="422" t="s">
        <v>5145</v>
      </c>
    </row>
    <row r="6773" spans="1:2" ht="32.25" thickBot="1">
      <c r="A6773" s="423">
        <v>922441</v>
      </c>
      <c r="B6773" s="424" t="s">
        <v>5145</v>
      </c>
    </row>
    <row r="6774" spans="1:2" ht="32.25" thickBot="1">
      <c r="A6774" s="423">
        <v>922450</v>
      </c>
      <c r="B6774" s="422" t="s">
        <v>5146</v>
      </c>
    </row>
    <row r="6775" spans="1:2" ht="32.25" thickBot="1">
      <c r="A6775" s="423">
        <v>922451</v>
      </c>
      <c r="B6775" s="424" t="s">
        <v>5146</v>
      </c>
    </row>
    <row r="6776" spans="1:2" ht="32.25" thickBot="1">
      <c r="A6776" s="423">
        <v>922460</v>
      </c>
      <c r="B6776" s="422" t="s">
        <v>5147</v>
      </c>
    </row>
    <row r="6777" spans="1:2" ht="32.25" thickBot="1">
      <c r="A6777" s="423">
        <v>922461</v>
      </c>
      <c r="B6777" s="424" t="s">
        <v>5148</v>
      </c>
    </row>
    <row r="6778" spans="1:2" ht="32.25" thickBot="1">
      <c r="A6778" s="423">
        <v>922462</v>
      </c>
      <c r="B6778" s="424" t="s">
        <v>5149</v>
      </c>
    </row>
    <row r="6779" spans="1:2" ht="32.25" thickBot="1">
      <c r="A6779" s="423">
        <v>922465</v>
      </c>
      <c r="B6779" s="424" t="s">
        <v>5150</v>
      </c>
    </row>
    <row r="6780" spans="1:2" ht="32.25" thickBot="1">
      <c r="A6780" s="423">
        <v>922466</v>
      </c>
      <c r="B6780" s="424" t="s">
        <v>5151</v>
      </c>
    </row>
    <row r="6781" spans="1:2" ht="32.25" thickBot="1">
      <c r="A6781" s="423">
        <v>922500</v>
      </c>
      <c r="B6781" s="421" t="s">
        <v>5152</v>
      </c>
    </row>
    <row r="6782" spans="1:2" ht="32.25" thickBot="1">
      <c r="A6782" s="423">
        <v>922520</v>
      </c>
      <c r="B6782" s="422" t="s">
        <v>5153</v>
      </c>
    </row>
    <row r="6783" spans="1:2" ht="32.25" thickBot="1">
      <c r="A6783" s="423">
        <v>922521</v>
      </c>
      <c r="B6783" s="424" t="s">
        <v>5153</v>
      </c>
    </row>
    <row r="6784" spans="1:2" ht="32.25" thickBot="1">
      <c r="A6784" s="423">
        <v>922530</v>
      </c>
      <c r="B6784" s="422" t="s">
        <v>5154</v>
      </c>
    </row>
    <row r="6785" spans="1:2" ht="32.25" thickBot="1">
      <c r="A6785" s="423">
        <v>922531</v>
      </c>
      <c r="B6785" s="424" t="s">
        <v>5154</v>
      </c>
    </row>
    <row r="6786" spans="1:2" ht="32.25" thickBot="1">
      <c r="A6786" s="423">
        <v>922540</v>
      </c>
      <c r="B6786" s="422" t="s">
        <v>5155</v>
      </c>
    </row>
    <row r="6787" spans="1:2" ht="32.25" thickBot="1">
      <c r="A6787" s="423">
        <v>922541</v>
      </c>
      <c r="B6787" s="424" t="s">
        <v>5155</v>
      </c>
    </row>
    <row r="6788" spans="1:2" ht="32.25" thickBot="1">
      <c r="A6788" s="423">
        <v>922550</v>
      </c>
      <c r="B6788" s="422" t="s">
        <v>5156</v>
      </c>
    </row>
    <row r="6789" spans="1:2" ht="32.25" thickBot="1">
      <c r="A6789" s="423">
        <v>922551</v>
      </c>
      <c r="B6789" s="424" t="s">
        <v>5156</v>
      </c>
    </row>
    <row r="6790" spans="1:2" ht="32.25" thickBot="1">
      <c r="A6790" s="423">
        <v>922560</v>
      </c>
      <c r="B6790" s="422" t="s">
        <v>5157</v>
      </c>
    </row>
    <row r="6791" spans="1:2" ht="32.25" thickBot="1">
      <c r="A6791" s="423">
        <v>922561</v>
      </c>
      <c r="B6791" s="424" t="s">
        <v>5158</v>
      </c>
    </row>
    <row r="6792" spans="1:2" ht="32.25" thickBot="1">
      <c r="A6792" s="423">
        <v>922562</v>
      </c>
      <c r="B6792" s="424" t="s">
        <v>5159</v>
      </c>
    </row>
    <row r="6793" spans="1:2" ht="32.25" thickBot="1">
      <c r="A6793" s="423">
        <v>922565</v>
      </c>
      <c r="B6793" s="424" t="s">
        <v>5160</v>
      </c>
    </row>
    <row r="6794" spans="1:2" ht="48" thickBot="1">
      <c r="A6794" s="423">
        <v>922566</v>
      </c>
      <c r="B6794" s="424" t="s">
        <v>5161</v>
      </c>
    </row>
    <row r="6795" spans="1:2" ht="32.25" thickBot="1">
      <c r="A6795" s="423">
        <v>922600</v>
      </c>
      <c r="B6795" s="421" t="s">
        <v>5162</v>
      </c>
    </row>
    <row r="6796" spans="1:2" ht="32.25" thickBot="1">
      <c r="A6796" s="423">
        <v>922620</v>
      </c>
      <c r="B6796" s="422" t="s">
        <v>5163</v>
      </c>
    </row>
    <row r="6797" spans="1:2" ht="32.25" thickBot="1">
      <c r="A6797" s="423">
        <v>922621</v>
      </c>
      <c r="B6797" s="424" t="s">
        <v>5163</v>
      </c>
    </row>
    <row r="6798" spans="1:2" ht="32.25" thickBot="1">
      <c r="A6798" s="423">
        <v>922630</v>
      </c>
      <c r="B6798" s="422" t="s">
        <v>5164</v>
      </c>
    </row>
    <row r="6799" spans="1:2" ht="32.25" thickBot="1">
      <c r="A6799" s="423">
        <v>922631</v>
      </c>
      <c r="B6799" s="424" t="s">
        <v>5164</v>
      </c>
    </row>
    <row r="6800" spans="1:2" ht="32.25" thickBot="1">
      <c r="A6800" s="423">
        <v>922640</v>
      </c>
      <c r="B6800" s="422" t="s">
        <v>5165</v>
      </c>
    </row>
    <row r="6801" spans="1:2" ht="32.25" thickBot="1">
      <c r="A6801" s="423">
        <v>922641</v>
      </c>
      <c r="B6801" s="424" t="s">
        <v>5165</v>
      </c>
    </row>
    <row r="6802" spans="1:2" ht="32.25" thickBot="1">
      <c r="A6802" s="423">
        <v>922650</v>
      </c>
      <c r="B6802" s="422" t="s">
        <v>5166</v>
      </c>
    </row>
    <row r="6803" spans="1:2" ht="32.25" thickBot="1">
      <c r="A6803" s="423">
        <v>922651</v>
      </c>
      <c r="B6803" s="424" t="s">
        <v>5166</v>
      </c>
    </row>
    <row r="6804" spans="1:2" ht="32.25" thickBot="1">
      <c r="A6804" s="423">
        <v>922660</v>
      </c>
      <c r="B6804" s="422" t="s">
        <v>5167</v>
      </c>
    </row>
    <row r="6805" spans="1:2" ht="32.25" thickBot="1">
      <c r="A6805" s="423">
        <v>922661</v>
      </c>
      <c r="B6805" s="424" t="s">
        <v>5168</v>
      </c>
    </row>
    <row r="6806" spans="1:2" ht="32.25" thickBot="1">
      <c r="A6806" s="423">
        <v>922662</v>
      </c>
      <c r="B6806" s="424" t="s">
        <v>5169</v>
      </c>
    </row>
    <row r="6807" spans="1:2" ht="32.25" thickBot="1">
      <c r="A6807" s="423">
        <v>922665</v>
      </c>
      <c r="B6807" s="424" t="s">
        <v>5170</v>
      </c>
    </row>
    <row r="6808" spans="1:2" ht="32.25" thickBot="1">
      <c r="A6808" s="423">
        <v>922666</v>
      </c>
      <c r="B6808" s="424" t="s">
        <v>5171</v>
      </c>
    </row>
    <row r="6809" spans="1:2" ht="16.5" thickBot="1">
      <c r="A6809" s="423">
        <v>922700</v>
      </c>
      <c r="B6809" s="421" t="s">
        <v>5172</v>
      </c>
    </row>
    <row r="6810" spans="1:2" ht="32.25" thickBot="1">
      <c r="A6810" s="423">
        <v>922720</v>
      </c>
      <c r="B6810" s="422" t="s">
        <v>5173</v>
      </c>
    </row>
    <row r="6811" spans="1:2" ht="32.25" thickBot="1">
      <c r="A6811" s="423">
        <v>922721</v>
      </c>
      <c r="B6811" s="424" t="s">
        <v>5173</v>
      </c>
    </row>
    <row r="6812" spans="1:2" ht="32.25" thickBot="1">
      <c r="A6812" s="423">
        <v>922730</v>
      </c>
      <c r="B6812" s="422" t="s">
        <v>5174</v>
      </c>
    </row>
    <row r="6813" spans="1:2" ht="32.25" thickBot="1">
      <c r="A6813" s="423">
        <v>922731</v>
      </c>
      <c r="B6813" s="424" t="s">
        <v>5175</v>
      </c>
    </row>
    <row r="6814" spans="1:2" ht="32.25" thickBot="1">
      <c r="A6814" s="423">
        <v>922732</v>
      </c>
      <c r="B6814" s="424" t="s">
        <v>5176</v>
      </c>
    </row>
    <row r="6815" spans="1:2" ht="32.25" thickBot="1">
      <c r="A6815" s="423">
        <v>922740</v>
      </c>
      <c r="B6815" s="422" t="s">
        <v>5177</v>
      </c>
    </row>
    <row r="6816" spans="1:2" ht="32.25" thickBot="1">
      <c r="A6816" s="423">
        <v>922741</v>
      </c>
      <c r="B6816" s="424" t="s">
        <v>5177</v>
      </c>
    </row>
    <row r="6817" spans="1:2" ht="32.25" thickBot="1">
      <c r="A6817" s="423">
        <v>922750</v>
      </c>
      <c r="B6817" s="422" t="s">
        <v>5178</v>
      </c>
    </row>
    <row r="6818" spans="1:2" ht="32.25" thickBot="1">
      <c r="A6818" s="423">
        <v>922751</v>
      </c>
      <c r="B6818" s="424" t="s">
        <v>5178</v>
      </c>
    </row>
    <row r="6819" spans="1:2" ht="32.25" thickBot="1">
      <c r="A6819" s="423">
        <v>922760</v>
      </c>
      <c r="B6819" s="422" t="s">
        <v>5179</v>
      </c>
    </row>
    <row r="6820" spans="1:2" ht="32.25" thickBot="1">
      <c r="A6820" s="423">
        <v>922761</v>
      </c>
      <c r="B6820" s="424" t="s">
        <v>5180</v>
      </c>
    </row>
    <row r="6821" spans="1:2" ht="32.25" thickBot="1">
      <c r="A6821" s="423">
        <v>922762</v>
      </c>
      <c r="B6821" s="424" t="s">
        <v>5181</v>
      </c>
    </row>
    <row r="6822" spans="1:2" ht="32.25" thickBot="1">
      <c r="A6822" s="423">
        <v>922765</v>
      </c>
      <c r="B6822" s="424" t="s">
        <v>5182</v>
      </c>
    </row>
    <row r="6823" spans="1:2" ht="32.25" thickBot="1">
      <c r="A6823" s="423">
        <v>922766</v>
      </c>
      <c r="B6823" s="424" t="s">
        <v>5183</v>
      </c>
    </row>
    <row r="6824" spans="1:2" ht="16.5" thickBot="1">
      <c r="A6824" s="423">
        <v>922800</v>
      </c>
      <c r="B6824" s="421" t="s">
        <v>3564</v>
      </c>
    </row>
    <row r="6825" spans="1:2" ht="16.5" thickBot="1">
      <c r="A6825" s="423">
        <v>922810</v>
      </c>
      <c r="B6825" s="422" t="s">
        <v>3564</v>
      </c>
    </row>
    <row r="6826" spans="1:2" ht="16.5" thickBot="1">
      <c r="A6826" s="423">
        <v>922811</v>
      </c>
      <c r="B6826" s="424" t="s">
        <v>3564</v>
      </c>
    </row>
    <row r="6827" spans="1:2" ht="32.25" thickBot="1">
      <c r="A6827" s="423">
        <v>990000</v>
      </c>
      <c r="B6827" s="421" t="s">
        <v>5184</v>
      </c>
    </row>
    <row r="6828" spans="1:2" ht="32.25" thickBot="1">
      <c r="A6828" s="423">
        <v>999000</v>
      </c>
      <c r="B6828" s="421" t="s">
        <v>5184</v>
      </c>
    </row>
    <row r="6829" spans="1:2" ht="32.25" thickBot="1">
      <c r="A6829" s="423">
        <v>999900</v>
      </c>
      <c r="B6829" s="421" t="s">
        <v>5185</v>
      </c>
    </row>
    <row r="6830" spans="1:2" ht="32.25" thickBot="1">
      <c r="A6830" s="423">
        <v>999990</v>
      </c>
      <c r="B6830" s="422" t="s">
        <v>5185</v>
      </c>
    </row>
    <row r="6831" spans="1:2" ht="32.25" thickBot="1">
      <c r="A6831" s="423">
        <v>999999</v>
      </c>
      <c r="B6831" s="424" t="s">
        <v>5185</v>
      </c>
    </row>
  </sheetData>
  <sheetProtection sheet="1" objects="1" scenarios="1" formatCells="0" formatColumns="0" formatRows="0" insertRows="0"/>
  <mergeCells count="6846">
    <mergeCell ref="DF14:DR14"/>
    <mergeCell ref="DE12:DE14"/>
    <mergeCell ref="DF21:DR21"/>
    <mergeCell ref="DF24:DR24"/>
    <mergeCell ref="DF18:DR18"/>
    <mergeCell ref="DF19:DR19"/>
    <mergeCell ref="DF20:DR20"/>
    <mergeCell ref="DE17:DE21"/>
    <mergeCell ref="DF23:DR23"/>
    <mergeCell ref="DF26:DR26"/>
    <mergeCell ref="DF27:DR27"/>
    <mergeCell ref="DF28:DR28"/>
    <mergeCell ref="DF29:DR29"/>
    <mergeCell ref="DF42:DR42"/>
    <mergeCell ref="DF46:DR46"/>
    <mergeCell ref="DF45:DR45"/>
    <mergeCell ref="DF49:DR49"/>
    <mergeCell ref="DF43:DR43"/>
    <mergeCell ref="DF40:DR40"/>
    <mergeCell ref="DF44:DR44"/>
    <mergeCell ref="DF39:DR39"/>
    <mergeCell ref="DF38:DR38"/>
    <mergeCell ref="DF32:DR32"/>
    <mergeCell ref="DF33:DR33"/>
    <mergeCell ref="DF34:DR34"/>
    <mergeCell ref="DF35:DR35"/>
    <mergeCell ref="DF31:DR31"/>
    <mergeCell ref="DF36:DR36"/>
    <mergeCell ref="DE23:DE36"/>
    <mergeCell ref="D1820:E1820"/>
    <mergeCell ref="D1821:E1821"/>
    <mergeCell ref="H1820:I1820"/>
    <mergeCell ref="H1821:I1821"/>
    <mergeCell ref="J1810:K1810"/>
    <mergeCell ref="J1811:K1811"/>
    <mergeCell ref="J1812:K1812"/>
    <mergeCell ref="J1813:K1813"/>
    <mergeCell ref="J1814:K1814"/>
    <mergeCell ref="J1820:K1820"/>
    <mergeCell ref="J1821:K1821"/>
    <mergeCell ref="N1820:O1820"/>
    <mergeCell ref="N1821:O1821"/>
    <mergeCell ref="P1810:Q1810"/>
    <mergeCell ref="P1811:Q1811"/>
    <mergeCell ref="P1812:Q1812"/>
    <mergeCell ref="P1813:Q1813"/>
    <mergeCell ref="P1814:Q1814"/>
    <mergeCell ref="P1820:Q1820"/>
    <mergeCell ref="P1821:Q1821"/>
    <mergeCell ref="F1819:G1819"/>
    <mergeCell ref="R1820:S1820"/>
    <mergeCell ref="R1821:S1821"/>
    <mergeCell ref="T1810:U1810"/>
    <mergeCell ref="T1811:U1811"/>
    <mergeCell ref="T1812:U1812"/>
    <mergeCell ref="T1813:U1813"/>
    <mergeCell ref="T1814:U1814"/>
    <mergeCell ref="T1820:U1820"/>
    <mergeCell ref="DF52:DR52"/>
    <mergeCell ref="D1823:E1823"/>
    <mergeCell ref="D1824:E1824"/>
    <mergeCell ref="D1815:E1815"/>
    <mergeCell ref="D1816:E1816"/>
    <mergeCell ref="D1817:E1817"/>
    <mergeCell ref="D1818:E1818"/>
    <mergeCell ref="D1819:E1819"/>
    <mergeCell ref="D1810:E1810"/>
    <mergeCell ref="D1811:E1811"/>
    <mergeCell ref="D1812:E1812"/>
    <mergeCell ref="D1813:E1813"/>
    <mergeCell ref="D1814:E1814"/>
    <mergeCell ref="F1810:G1810"/>
    <mergeCell ref="F1811:G1811"/>
    <mergeCell ref="F1812:G1812"/>
    <mergeCell ref="F1813:G1813"/>
    <mergeCell ref="F1814:G1814"/>
    <mergeCell ref="F1820:G1820"/>
    <mergeCell ref="F1821:G1821"/>
    <mergeCell ref="F1822:G1822"/>
    <mergeCell ref="F1823:G1823"/>
    <mergeCell ref="F1824:G1824"/>
    <mergeCell ref="F1818:G1818"/>
    <mergeCell ref="BY1:CA1"/>
    <mergeCell ref="BR1:BS1"/>
    <mergeCell ref="BU1:BW1"/>
    <mergeCell ref="CT1:CV1"/>
    <mergeCell ref="DF12:DR12"/>
    <mergeCell ref="DE9:DR9"/>
    <mergeCell ref="DF17:DR17"/>
    <mergeCell ref="DF13:DR13"/>
    <mergeCell ref="D1840:E1840"/>
    <mergeCell ref="D1841:E1841"/>
    <mergeCell ref="D1842:E1842"/>
    <mergeCell ref="D1843:E1843"/>
    <mergeCell ref="D1844:E1844"/>
    <mergeCell ref="D1835:E1835"/>
    <mergeCell ref="D1836:E1836"/>
    <mergeCell ref="D1837:E1837"/>
    <mergeCell ref="D1838:E1838"/>
    <mergeCell ref="D1839:E1839"/>
    <mergeCell ref="D1830:E1830"/>
    <mergeCell ref="D1831:E1831"/>
    <mergeCell ref="D1832:E1832"/>
    <mergeCell ref="D1833:E1833"/>
    <mergeCell ref="D1834:E1834"/>
    <mergeCell ref="D1825:E1825"/>
    <mergeCell ref="D1826:E1826"/>
    <mergeCell ref="D1827:E1827"/>
    <mergeCell ref="D1828:E1828"/>
    <mergeCell ref="D1829:E1829"/>
    <mergeCell ref="F1815:G1815"/>
    <mergeCell ref="F1816:G1816"/>
    <mergeCell ref="F1817:G1817"/>
    <mergeCell ref="D1822:E1822"/>
    <mergeCell ref="D1860:E1860"/>
    <mergeCell ref="D1861:E1861"/>
    <mergeCell ref="D1862:E1862"/>
    <mergeCell ref="D1863:E1863"/>
    <mergeCell ref="D1864:E1864"/>
    <mergeCell ref="D1855:E1855"/>
    <mergeCell ref="D1856:E1856"/>
    <mergeCell ref="D1857:E1857"/>
    <mergeCell ref="D1858:E1858"/>
    <mergeCell ref="D1859:E1859"/>
    <mergeCell ref="D1850:E1850"/>
    <mergeCell ref="D1851:E1851"/>
    <mergeCell ref="D1852:E1852"/>
    <mergeCell ref="D1853:E1853"/>
    <mergeCell ref="D1854:E1854"/>
    <mergeCell ref="D1845:E1845"/>
    <mergeCell ref="D1846:E1846"/>
    <mergeCell ref="D1847:E1847"/>
    <mergeCell ref="D1848:E1848"/>
    <mergeCell ref="D1849:E1849"/>
    <mergeCell ref="D1882:E1882"/>
    <mergeCell ref="D1883:E1883"/>
    <mergeCell ref="D1884:E1884"/>
    <mergeCell ref="D1875:E1875"/>
    <mergeCell ref="D1876:E1876"/>
    <mergeCell ref="D1877:E1877"/>
    <mergeCell ref="D1878:E1878"/>
    <mergeCell ref="D1879:E1879"/>
    <mergeCell ref="D1870:E1870"/>
    <mergeCell ref="D1871:E1871"/>
    <mergeCell ref="D1872:E1872"/>
    <mergeCell ref="D1873:E1873"/>
    <mergeCell ref="D1874:E1874"/>
    <mergeCell ref="D1865:E1865"/>
    <mergeCell ref="D1866:E1866"/>
    <mergeCell ref="D1867:E1867"/>
    <mergeCell ref="D1868:E1868"/>
    <mergeCell ref="D1869:E1869"/>
    <mergeCell ref="D1905:E1905"/>
    <mergeCell ref="D1906:E1906"/>
    <mergeCell ref="D1907:E1907"/>
    <mergeCell ref="D1908:E1908"/>
    <mergeCell ref="D1909:E1909"/>
    <mergeCell ref="D1900:E1900"/>
    <mergeCell ref="D1901:E1901"/>
    <mergeCell ref="D1902:E1902"/>
    <mergeCell ref="D1903:E1903"/>
    <mergeCell ref="D1904:E1904"/>
    <mergeCell ref="D1895:E1895"/>
    <mergeCell ref="D1896:E1896"/>
    <mergeCell ref="D1897:E1897"/>
    <mergeCell ref="D1898:E1898"/>
    <mergeCell ref="D1899:E1899"/>
    <mergeCell ref="D1890:E1890"/>
    <mergeCell ref="D1891:E1891"/>
    <mergeCell ref="D1892:E1892"/>
    <mergeCell ref="D1893:E1893"/>
    <mergeCell ref="D1894:E1894"/>
    <mergeCell ref="D1885:E1885"/>
    <mergeCell ref="D1886:E1886"/>
    <mergeCell ref="D1887:E1887"/>
    <mergeCell ref="D1888:E1888"/>
    <mergeCell ref="D1889:E1889"/>
    <mergeCell ref="D1880:E1880"/>
    <mergeCell ref="D1881:E1881"/>
    <mergeCell ref="F1830:G1830"/>
    <mergeCell ref="F1831:G1831"/>
    <mergeCell ref="F1832:G1832"/>
    <mergeCell ref="F1833:G1833"/>
    <mergeCell ref="F1834:G1834"/>
    <mergeCell ref="F1825:G1825"/>
    <mergeCell ref="F1826:G1826"/>
    <mergeCell ref="F1827:G1827"/>
    <mergeCell ref="F1828:G1828"/>
    <mergeCell ref="F1829:G1829"/>
    <mergeCell ref="F1870:G1870"/>
    <mergeCell ref="F1871:G1871"/>
    <mergeCell ref="F1872:G1872"/>
    <mergeCell ref="F1873:G1873"/>
    <mergeCell ref="F1874:G1874"/>
    <mergeCell ref="F1865:G1865"/>
    <mergeCell ref="F1866:G1866"/>
    <mergeCell ref="F1867:G1867"/>
    <mergeCell ref="F1868:G1868"/>
    <mergeCell ref="F1869:G1869"/>
    <mergeCell ref="F1860:G1860"/>
    <mergeCell ref="F1861:G1861"/>
    <mergeCell ref="F1862:G1862"/>
    <mergeCell ref="F1863:G1863"/>
    <mergeCell ref="F1864:G1864"/>
    <mergeCell ref="F1850:G1850"/>
    <mergeCell ref="F1851:G1851"/>
    <mergeCell ref="F1852:G1852"/>
    <mergeCell ref="F1853:G1853"/>
    <mergeCell ref="F1854:G1854"/>
    <mergeCell ref="F1845:G1845"/>
    <mergeCell ref="F1846:G1846"/>
    <mergeCell ref="F1847:G1847"/>
    <mergeCell ref="F1848:G1848"/>
    <mergeCell ref="F1849:G1849"/>
    <mergeCell ref="F1840:G1840"/>
    <mergeCell ref="F1841:G1841"/>
    <mergeCell ref="F1842:G1842"/>
    <mergeCell ref="F1843:G1843"/>
    <mergeCell ref="F1844:G1844"/>
    <mergeCell ref="F1835:G1835"/>
    <mergeCell ref="F1836:G1836"/>
    <mergeCell ref="F1837:G1837"/>
    <mergeCell ref="F1838:G1838"/>
    <mergeCell ref="F1839:G1839"/>
    <mergeCell ref="F1855:G1855"/>
    <mergeCell ref="F1856:G1856"/>
    <mergeCell ref="F1857:G1857"/>
    <mergeCell ref="F1858:G1858"/>
    <mergeCell ref="F1859:G1859"/>
    <mergeCell ref="F1907:G1907"/>
    <mergeCell ref="F1908:G1908"/>
    <mergeCell ref="F1909:G1909"/>
    <mergeCell ref="F1900:G1900"/>
    <mergeCell ref="F1901:G1901"/>
    <mergeCell ref="F1902:G1902"/>
    <mergeCell ref="F1903:G1903"/>
    <mergeCell ref="F1904:G1904"/>
    <mergeCell ref="F1895:G1895"/>
    <mergeCell ref="F1896:G1896"/>
    <mergeCell ref="F1897:G1897"/>
    <mergeCell ref="F1898:G1898"/>
    <mergeCell ref="F1899:G1899"/>
    <mergeCell ref="F1890:G1890"/>
    <mergeCell ref="F1891:G1891"/>
    <mergeCell ref="F1892:G1892"/>
    <mergeCell ref="F1893:G1893"/>
    <mergeCell ref="F1894:G1894"/>
    <mergeCell ref="H1822:I1822"/>
    <mergeCell ref="H1823:I1823"/>
    <mergeCell ref="H1824:I1824"/>
    <mergeCell ref="H1815:I1815"/>
    <mergeCell ref="H1816:I1816"/>
    <mergeCell ref="H1817:I1817"/>
    <mergeCell ref="H1818:I1818"/>
    <mergeCell ref="H1819:I1819"/>
    <mergeCell ref="H1810:I1810"/>
    <mergeCell ref="H1811:I1811"/>
    <mergeCell ref="H1812:I1812"/>
    <mergeCell ref="H1813:I1813"/>
    <mergeCell ref="H1814:I1814"/>
    <mergeCell ref="F1905:G1905"/>
    <mergeCell ref="F1906:G1906"/>
    <mergeCell ref="F1885:G1885"/>
    <mergeCell ref="F1886:G1886"/>
    <mergeCell ref="F1887:G1887"/>
    <mergeCell ref="F1888:G1888"/>
    <mergeCell ref="F1889:G1889"/>
    <mergeCell ref="F1880:G1880"/>
    <mergeCell ref="F1881:G1881"/>
    <mergeCell ref="F1882:G1882"/>
    <mergeCell ref="F1883:G1883"/>
    <mergeCell ref="F1884:G1884"/>
    <mergeCell ref="F1875:G1875"/>
    <mergeCell ref="F1876:G1876"/>
    <mergeCell ref="F1877:G1877"/>
    <mergeCell ref="F1878:G1878"/>
    <mergeCell ref="F1879:G1879"/>
    <mergeCell ref="H1840:I1840"/>
    <mergeCell ref="H1841:I1841"/>
    <mergeCell ref="H1842:I1842"/>
    <mergeCell ref="H1843:I1843"/>
    <mergeCell ref="H1844:I1844"/>
    <mergeCell ref="H1835:I1835"/>
    <mergeCell ref="H1836:I1836"/>
    <mergeCell ref="H1837:I1837"/>
    <mergeCell ref="H1838:I1838"/>
    <mergeCell ref="H1839:I1839"/>
    <mergeCell ref="H1830:I1830"/>
    <mergeCell ref="H1831:I1831"/>
    <mergeCell ref="H1832:I1832"/>
    <mergeCell ref="H1833:I1833"/>
    <mergeCell ref="H1834:I1834"/>
    <mergeCell ref="H1825:I1825"/>
    <mergeCell ref="H1826:I1826"/>
    <mergeCell ref="H1827:I1827"/>
    <mergeCell ref="H1828:I1828"/>
    <mergeCell ref="H1829:I1829"/>
    <mergeCell ref="H1860:I1860"/>
    <mergeCell ref="H1861:I1861"/>
    <mergeCell ref="H1862:I1862"/>
    <mergeCell ref="H1863:I1863"/>
    <mergeCell ref="H1864:I1864"/>
    <mergeCell ref="H1855:I1855"/>
    <mergeCell ref="H1856:I1856"/>
    <mergeCell ref="H1857:I1857"/>
    <mergeCell ref="H1858:I1858"/>
    <mergeCell ref="H1859:I1859"/>
    <mergeCell ref="H1850:I1850"/>
    <mergeCell ref="H1851:I1851"/>
    <mergeCell ref="H1852:I1852"/>
    <mergeCell ref="H1853:I1853"/>
    <mergeCell ref="H1854:I1854"/>
    <mergeCell ref="H1845:I1845"/>
    <mergeCell ref="H1846:I1846"/>
    <mergeCell ref="H1847:I1847"/>
    <mergeCell ref="H1848:I1848"/>
    <mergeCell ref="H1849:I1849"/>
    <mergeCell ref="H1882:I1882"/>
    <mergeCell ref="H1883:I1883"/>
    <mergeCell ref="H1884:I1884"/>
    <mergeCell ref="H1875:I1875"/>
    <mergeCell ref="H1876:I1876"/>
    <mergeCell ref="H1877:I1877"/>
    <mergeCell ref="H1878:I1878"/>
    <mergeCell ref="H1879:I1879"/>
    <mergeCell ref="H1870:I1870"/>
    <mergeCell ref="H1871:I1871"/>
    <mergeCell ref="H1872:I1872"/>
    <mergeCell ref="H1873:I1873"/>
    <mergeCell ref="H1874:I1874"/>
    <mergeCell ref="H1865:I1865"/>
    <mergeCell ref="H1866:I1866"/>
    <mergeCell ref="H1867:I1867"/>
    <mergeCell ref="H1868:I1868"/>
    <mergeCell ref="H1869:I1869"/>
    <mergeCell ref="H1905:I1905"/>
    <mergeCell ref="H1906:I1906"/>
    <mergeCell ref="H1907:I1907"/>
    <mergeCell ref="H1908:I1908"/>
    <mergeCell ref="H1909:I1909"/>
    <mergeCell ref="H1900:I1900"/>
    <mergeCell ref="H1901:I1901"/>
    <mergeCell ref="H1902:I1902"/>
    <mergeCell ref="H1903:I1903"/>
    <mergeCell ref="H1904:I1904"/>
    <mergeCell ref="H1895:I1895"/>
    <mergeCell ref="H1896:I1896"/>
    <mergeCell ref="H1897:I1897"/>
    <mergeCell ref="H1898:I1898"/>
    <mergeCell ref="H1899:I1899"/>
    <mergeCell ref="H1890:I1890"/>
    <mergeCell ref="H1891:I1891"/>
    <mergeCell ref="H1892:I1892"/>
    <mergeCell ref="H1893:I1893"/>
    <mergeCell ref="H1894:I1894"/>
    <mergeCell ref="H1885:I1885"/>
    <mergeCell ref="H1886:I1886"/>
    <mergeCell ref="H1887:I1887"/>
    <mergeCell ref="H1888:I1888"/>
    <mergeCell ref="H1889:I1889"/>
    <mergeCell ref="H1880:I1880"/>
    <mergeCell ref="H1881:I1881"/>
    <mergeCell ref="J1830:K1830"/>
    <mergeCell ref="J1831:K1831"/>
    <mergeCell ref="J1832:K1832"/>
    <mergeCell ref="J1833:K1833"/>
    <mergeCell ref="J1834:K1834"/>
    <mergeCell ref="J1825:K1825"/>
    <mergeCell ref="J1826:K1826"/>
    <mergeCell ref="J1827:K1827"/>
    <mergeCell ref="J1828:K1828"/>
    <mergeCell ref="J1829:K1829"/>
    <mergeCell ref="J1870:K1870"/>
    <mergeCell ref="J1871:K1871"/>
    <mergeCell ref="J1872:K1872"/>
    <mergeCell ref="J1873:K1873"/>
    <mergeCell ref="J1874:K1874"/>
    <mergeCell ref="J1865:K1865"/>
    <mergeCell ref="J1866:K1866"/>
    <mergeCell ref="J1867:K1867"/>
    <mergeCell ref="J1868:K1868"/>
    <mergeCell ref="J1869:K1869"/>
    <mergeCell ref="J1860:K1860"/>
    <mergeCell ref="J1861:K1861"/>
    <mergeCell ref="J1862:K1862"/>
    <mergeCell ref="J1863:K1863"/>
    <mergeCell ref="J1864:K1864"/>
    <mergeCell ref="J1822:K1822"/>
    <mergeCell ref="J1823:K1823"/>
    <mergeCell ref="J1824:K1824"/>
    <mergeCell ref="J1815:K1815"/>
    <mergeCell ref="J1816:K1816"/>
    <mergeCell ref="J1817:K1817"/>
    <mergeCell ref="J1818:K1818"/>
    <mergeCell ref="J1819:K1819"/>
    <mergeCell ref="J1850:K1850"/>
    <mergeCell ref="J1851:K1851"/>
    <mergeCell ref="J1852:K1852"/>
    <mergeCell ref="J1853:K1853"/>
    <mergeCell ref="J1854:K1854"/>
    <mergeCell ref="J1845:K1845"/>
    <mergeCell ref="J1846:K1846"/>
    <mergeCell ref="J1847:K1847"/>
    <mergeCell ref="J1848:K1848"/>
    <mergeCell ref="J1849:K1849"/>
    <mergeCell ref="J1840:K1840"/>
    <mergeCell ref="J1841:K1841"/>
    <mergeCell ref="J1842:K1842"/>
    <mergeCell ref="J1843:K1843"/>
    <mergeCell ref="J1844:K1844"/>
    <mergeCell ref="J1835:K1835"/>
    <mergeCell ref="J1836:K1836"/>
    <mergeCell ref="J1837:K1837"/>
    <mergeCell ref="J1838:K1838"/>
    <mergeCell ref="J1839:K1839"/>
    <mergeCell ref="J1855:K1855"/>
    <mergeCell ref="J1856:K1856"/>
    <mergeCell ref="J1857:K1857"/>
    <mergeCell ref="J1858:K1858"/>
    <mergeCell ref="J1859:K1859"/>
    <mergeCell ref="J1907:K1907"/>
    <mergeCell ref="J1908:K1908"/>
    <mergeCell ref="J1909:K1909"/>
    <mergeCell ref="J1900:K1900"/>
    <mergeCell ref="J1901:K1901"/>
    <mergeCell ref="J1902:K1902"/>
    <mergeCell ref="J1903:K1903"/>
    <mergeCell ref="J1904:K1904"/>
    <mergeCell ref="J1895:K1895"/>
    <mergeCell ref="J1896:K1896"/>
    <mergeCell ref="J1897:K1897"/>
    <mergeCell ref="J1898:K1898"/>
    <mergeCell ref="J1899:K1899"/>
    <mergeCell ref="J1890:K1890"/>
    <mergeCell ref="J1891:K1891"/>
    <mergeCell ref="J1892:K1892"/>
    <mergeCell ref="J1893:K1893"/>
    <mergeCell ref="J1894:K1894"/>
    <mergeCell ref="N1822:O1822"/>
    <mergeCell ref="N1823:O1823"/>
    <mergeCell ref="N1824:O1824"/>
    <mergeCell ref="N1815:O1815"/>
    <mergeCell ref="N1816:O1816"/>
    <mergeCell ref="N1817:O1817"/>
    <mergeCell ref="N1818:O1818"/>
    <mergeCell ref="N1819:O1819"/>
    <mergeCell ref="N1810:O1810"/>
    <mergeCell ref="N1811:O1811"/>
    <mergeCell ref="N1812:O1812"/>
    <mergeCell ref="N1813:O1813"/>
    <mergeCell ref="N1814:O1814"/>
    <mergeCell ref="J1905:K1905"/>
    <mergeCell ref="J1906:K1906"/>
    <mergeCell ref="J1885:K1885"/>
    <mergeCell ref="J1886:K1886"/>
    <mergeCell ref="J1887:K1887"/>
    <mergeCell ref="J1888:K1888"/>
    <mergeCell ref="J1889:K1889"/>
    <mergeCell ref="J1880:K1880"/>
    <mergeCell ref="J1881:K1881"/>
    <mergeCell ref="J1882:K1882"/>
    <mergeCell ref="J1883:K1883"/>
    <mergeCell ref="J1884:K1884"/>
    <mergeCell ref="J1875:K1875"/>
    <mergeCell ref="J1876:K1876"/>
    <mergeCell ref="J1877:K1877"/>
    <mergeCell ref="J1878:K1878"/>
    <mergeCell ref="J1879:K1879"/>
    <mergeCell ref="N1840:O1840"/>
    <mergeCell ref="N1841:O1841"/>
    <mergeCell ref="N1842:O1842"/>
    <mergeCell ref="N1843:O1843"/>
    <mergeCell ref="N1844:O1844"/>
    <mergeCell ref="N1835:O1835"/>
    <mergeCell ref="N1836:O1836"/>
    <mergeCell ref="N1837:O1837"/>
    <mergeCell ref="N1838:O1838"/>
    <mergeCell ref="N1839:O1839"/>
    <mergeCell ref="N1830:O1830"/>
    <mergeCell ref="N1831:O1831"/>
    <mergeCell ref="N1832:O1832"/>
    <mergeCell ref="N1833:O1833"/>
    <mergeCell ref="N1834:O1834"/>
    <mergeCell ref="N1825:O1825"/>
    <mergeCell ref="N1826:O1826"/>
    <mergeCell ref="N1827:O1827"/>
    <mergeCell ref="N1828:O1828"/>
    <mergeCell ref="N1829:O1829"/>
    <mergeCell ref="N1860:O1860"/>
    <mergeCell ref="N1861:O1861"/>
    <mergeCell ref="N1862:O1862"/>
    <mergeCell ref="N1863:O1863"/>
    <mergeCell ref="N1864:O1864"/>
    <mergeCell ref="N1855:O1855"/>
    <mergeCell ref="N1856:O1856"/>
    <mergeCell ref="N1857:O1857"/>
    <mergeCell ref="N1858:O1858"/>
    <mergeCell ref="N1859:O1859"/>
    <mergeCell ref="N1850:O1850"/>
    <mergeCell ref="N1851:O1851"/>
    <mergeCell ref="N1852:O1852"/>
    <mergeCell ref="N1853:O1853"/>
    <mergeCell ref="N1854:O1854"/>
    <mergeCell ref="N1845:O1845"/>
    <mergeCell ref="N1846:O1846"/>
    <mergeCell ref="N1847:O1847"/>
    <mergeCell ref="N1848:O1848"/>
    <mergeCell ref="N1849:O1849"/>
    <mergeCell ref="N1882:O1882"/>
    <mergeCell ref="N1883:O1883"/>
    <mergeCell ref="N1884:O1884"/>
    <mergeCell ref="N1875:O1875"/>
    <mergeCell ref="N1876:O1876"/>
    <mergeCell ref="N1877:O1877"/>
    <mergeCell ref="N1878:O1878"/>
    <mergeCell ref="N1879:O1879"/>
    <mergeCell ref="N1870:O1870"/>
    <mergeCell ref="N1871:O1871"/>
    <mergeCell ref="N1872:O1872"/>
    <mergeCell ref="N1873:O1873"/>
    <mergeCell ref="N1874:O1874"/>
    <mergeCell ref="N1865:O1865"/>
    <mergeCell ref="N1866:O1866"/>
    <mergeCell ref="N1867:O1867"/>
    <mergeCell ref="N1868:O1868"/>
    <mergeCell ref="N1869:O1869"/>
    <mergeCell ref="N1905:O1905"/>
    <mergeCell ref="N1906:O1906"/>
    <mergeCell ref="N1907:O1907"/>
    <mergeCell ref="N1908:O1908"/>
    <mergeCell ref="N1909:O1909"/>
    <mergeCell ref="N1900:O1900"/>
    <mergeCell ref="N1901:O1901"/>
    <mergeCell ref="N1902:O1902"/>
    <mergeCell ref="N1903:O1903"/>
    <mergeCell ref="N1904:O1904"/>
    <mergeCell ref="N1895:O1895"/>
    <mergeCell ref="N1896:O1896"/>
    <mergeCell ref="N1897:O1897"/>
    <mergeCell ref="N1898:O1898"/>
    <mergeCell ref="N1899:O1899"/>
    <mergeCell ref="N1890:O1890"/>
    <mergeCell ref="N1891:O1891"/>
    <mergeCell ref="N1892:O1892"/>
    <mergeCell ref="N1893:O1893"/>
    <mergeCell ref="N1894:O1894"/>
    <mergeCell ref="N1885:O1885"/>
    <mergeCell ref="N1886:O1886"/>
    <mergeCell ref="N1887:O1887"/>
    <mergeCell ref="N1888:O1888"/>
    <mergeCell ref="N1889:O1889"/>
    <mergeCell ref="N1880:O1880"/>
    <mergeCell ref="N1881:O1881"/>
    <mergeCell ref="P1830:Q1830"/>
    <mergeCell ref="P1831:Q1831"/>
    <mergeCell ref="P1832:Q1832"/>
    <mergeCell ref="P1833:Q1833"/>
    <mergeCell ref="P1834:Q1834"/>
    <mergeCell ref="P1825:Q1825"/>
    <mergeCell ref="P1826:Q1826"/>
    <mergeCell ref="P1827:Q1827"/>
    <mergeCell ref="P1828:Q1828"/>
    <mergeCell ref="P1829:Q1829"/>
    <mergeCell ref="P1870:Q1870"/>
    <mergeCell ref="P1871:Q1871"/>
    <mergeCell ref="P1872:Q1872"/>
    <mergeCell ref="P1873:Q1873"/>
    <mergeCell ref="P1874:Q1874"/>
    <mergeCell ref="P1865:Q1865"/>
    <mergeCell ref="P1866:Q1866"/>
    <mergeCell ref="P1867:Q1867"/>
    <mergeCell ref="P1868:Q1868"/>
    <mergeCell ref="P1869:Q1869"/>
    <mergeCell ref="P1860:Q1860"/>
    <mergeCell ref="P1861:Q1861"/>
    <mergeCell ref="P1862:Q1862"/>
    <mergeCell ref="P1863:Q1863"/>
    <mergeCell ref="P1864:Q1864"/>
    <mergeCell ref="P1822:Q1822"/>
    <mergeCell ref="P1823:Q1823"/>
    <mergeCell ref="P1824:Q1824"/>
    <mergeCell ref="P1815:Q1815"/>
    <mergeCell ref="P1816:Q1816"/>
    <mergeCell ref="P1817:Q1817"/>
    <mergeCell ref="P1818:Q1818"/>
    <mergeCell ref="P1819:Q1819"/>
    <mergeCell ref="P1850:Q1850"/>
    <mergeCell ref="P1851:Q1851"/>
    <mergeCell ref="P1852:Q1852"/>
    <mergeCell ref="P1853:Q1853"/>
    <mergeCell ref="P1854:Q1854"/>
    <mergeCell ref="P1845:Q1845"/>
    <mergeCell ref="P1846:Q1846"/>
    <mergeCell ref="P1847:Q1847"/>
    <mergeCell ref="P1848:Q1848"/>
    <mergeCell ref="P1849:Q1849"/>
    <mergeCell ref="P1840:Q1840"/>
    <mergeCell ref="P1841:Q1841"/>
    <mergeCell ref="P1842:Q1842"/>
    <mergeCell ref="P1843:Q1843"/>
    <mergeCell ref="P1844:Q1844"/>
    <mergeCell ref="P1835:Q1835"/>
    <mergeCell ref="P1836:Q1836"/>
    <mergeCell ref="P1837:Q1837"/>
    <mergeCell ref="P1838:Q1838"/>
    <mergeCell ref="P1839:Q1839"/>
    <mergeCell ref="P1855:Q1855"/>
    <mergeCell ref="P1856:Q1856"/>
    <mergeCell ref="P1857:Q1857"/>
    <mergeCell ref="P1858:Q1858"/>
    <mergeCell ref="P1859:Q1859"/>
    <mergeCell ref="P1907:Q1907"/>
    <mergeCell ref="P1908:Q1908"/>
    <mergeCell ref="P1909:Q1909"/>
    <mergeCell ref="P1900:Q1900"/>
    <mergeCell ref="P1901:Q1901"/>
    <mergeCell ref="P1902:Q1902"/>
    <mergeCell ref="P1903:Q1903"/>
    <mergeCell ref="P1904:Q1904"/>
    <mergeCell ref="P1895:Q1895"/>
    <mergeCell ref="P1896:Q1896"/>
    <mergeCell ref="P1897:Q1897"/>
    <mergeCell ref="P1898:Q1898"/>
    <mergeCell ref="P1899:Q1899"/>
    <mergeCell ref="P1890:Q1890"/>
    <mergeCell ref="P1891:Q1891"/>
    <mergeCell ref="P1892:Q1892"/>
    <mergeCell ref="P1893:Q1893"/>
    <mergeCell ref="P1894:Q1894"/>
    <mergeCell ref="R1822:S1822"/>
    <mergeCell ref="R1823:S1823"/>
    <mergeCell ref="R1824:S1824"/>
    <mergeCell ref="R1815:S1815"/>
    <mergeCell ref="R1816:S1816"/>
    <mergeCell ref="R1817:S1817"/>
    <mergeCell ref="R1818:S1818"/>
    <mergeCell ref="R1819:S1819"/>
    <mergeCell ref="R1810:S1810"/>
    <mergeCell ref="R1811:S1811"/>
    <mergeCell ref="R1812:S1812"/>
    <mergeCell ref="R1813:S1813"/>
    <mergeCell ref="R1814:S1814"/>
    <mergeCell ref="P1905:Q1905"/>
    <mergeCell ref="P1906:Q1906"/>
    <mergeCell ref="P1885:Q1885"/>
    <mergeCell ref="P1886:Q1886"/>
    <mergeCell ref="P1887:Q1887"/>
    <mergeCell ref="P1888:Q1888"/>
    <mergeCell ref="P1889:Q1889"/>
    <mergeCell ref="P1880:Q1880"/>
    <mergeCell ref="P1881:Q1881"/>
    <mergeCell ref="P1882:Q1882"/>
    <mergeCell ref="P1883:Q1883"/>
    <mergeCell ref="P1884:Q1884"/>
    <mergeCell ref="P1875:Q1875"/>
    <mergeCell ref="P1876:Q1876"/>
    <mergeCell ref="P1877:Q1877"/>
    <mergeCell ref="P1878:Q1878"/>
    <mergeCell ref="P1879:Q1879"/>
    <mergeCell ref="R1840:S1840"/>
    <mergeCell ref="R1841:S1841"/>
    <mergeCell ref="R1842:S1842"/>
    <mergeCell ref="R1843:S1843"/>
    <mergeCell ref="R1844:S1844"/>
    <mergeCell ref="R1835:S1835"/>
    <mergeCell ref="R1836:S1836"/>
    <mergeCell ref="R1837:S1837"/>
    <mergeCell ref="R1838:S1838"/>
    <mergeCell ref="R1839:S1839"/>
    <mergeCell ref="R1830:S1830"/>
    <mergeCell ref="R1831:S1831"/>
    <mergeCell ref="R1832:S1832"/>
    <mergeCell ref="R1833:S1833"/>
    <mergeCell ref="R1834:S1834"/>
    <mergeCell ref="R1825:S1825"/>
    <mergeCell ref="R1826:S1826"/>
    <mergeCell ref="R1827:S1827"/>
    <mergeCell ref="R1828:S1828"/>
    <mergeCell ref="R1829:S1829"/>
    <mergeCell ref="R1860:S1860"/>
    <mergeCell ref="R1861:S1861"/>
    <mergeCell ref="R1862:S1862"/>
    <mergeCell ref="R1863:S1863"/>
    <mergeCell ref="R1864:S1864"/>
    <mergeCell ref="R1855:S1855"/>
    <mergeCell ref="R1856:S1856"/>
    <mergeCell ref="R1857:S1857"/>
    <mergeCell ref="R1858:S1858"/>
    <mergeCell ref="R1859:S1859"/>
    <mergeCell ref="R1850:S1850"/>
    <mergeCell ref="R1851:S1851"/>
    <mergeCell ref="R1852:S1852"/>
    <mergeCell ref="R1853:S1853"/>
    <mergeCell ref="R1854:S1854"/>
    <mergeCell ref="R1845:S1845"/>
    <mergeCell ref="R1846:S1846"/>
    <mergeCell ref="R1847:S1847"/>
    <mergeCell ref="R1848:S1848"/>
    <mergeCell ref="R1849:S1849"/>
    <mergeCell ref="R1882:S1882"/>
    <mergeCell ref="R1883:S1883"/>
    <mergeCell ref="R1884:S1884"/>
    <mergeCell ref="R1875:S1875"/>
    <mergeCell ref="R1876:S1876"/>
    <mergeCell ref="R1877:S1877"/>
    <mergeCell ref="R1878:S1878"/>
    <mergeCell ref="R1879:S1879"/>
    <mergeCell ref="R1870:S1870"/>
    <mergeCell ref="R1871:S1871"/>
    <mergeCell ref="R1872:S1872"/>
    <mergeCell ref="R1873:S1873"/>
    <mergeCell ref="R1874:S1874"/>
    <mergeCell ref="R1865:S1865"/>
    <mergeCell ref="R1866:S1866"/>
    <mergeCell ref="R1867:S1867"/>
    <mergeCell ref="R1868:S1868"/>
    <mergeCell ref="R1869:S1869"/>
    <mergeCell ref="R1905:S1905"/>
    <mergeCell ref="R1906:S1906"/>
    <mergeCell ref="R1907:S1907"/>
    <mergeCell ref="R1908:S1908"/>
    <mergeCell ref="R1909:S1909"/>
    <mergeCell ref="R1900:S1900"/>
    <mergeCell ref="R1901:S1901"/>
    <mergeCell ref="R1902:S1902"/>
    <mergeCell ref="R1903:S1903"/>
    <mergeCell ref="R1904:S1904"/>
    <mergeCell ref="R1895:S1895"/>
    <mergeCell ref="R1896:S1896"/>
    <mergeCell ref="R1897:S1897"/>
    <mergeCell ref="R1898:S1898"/>
    <mergeCell ref="R1899:S1899"/>
    <mergeCell ref="R1890:S1890"/>
    <mergeCell ref="R1891:S1891"/>
    <mergeCell ref="R1892:S1892"/>
    <mergeCell ref="R1893:S1893"/>
    <mergeCell ref="R1894:S1894"/>
    <mergeCell ref="R1885:S1885"/>
    <mergeCell ref="R1886:S1886"/>
    <mergeCell ref="R1887:S1887"/>
    <mergeCell ref="R1888:S1888"/>
    <mergeCell ref="R1889:S1889"/>
    <mergeCell ref="R1880:S1880"/>
    <mergeCell ref="R1881:S1881"/>
    <mergeCell ref="T1830:U1830"/>
    <mergeCell ref="T1831:U1831"/>
    <mergeCell ref="T1832:U1832"/>
    <mergeCell ref="T1833:U1833"/>
    <mergeCell ref="T1834:U1834"/>
    <mergeCell ref="T1825:U1825"/>
    <mergeCell ref="T1826:U1826"/>
    <mergeCell ref="T1827:U1827"/>
    <mergeCell ref="T1828:U1828"/>
    <mergeCell ref="T1829:U1829"/>
    <mergeCell ref="T1870:U1870"/>
    <mergeCell ref="T1871:U1871"/>
    <mergeCell ref="T1872:U1872"/>
    <mergeCell ref="T1873:U1873"/>
    <mergeCell ref="T1874:U1874"/>
    <mergeCell ref="T1865:U1865"/>
    <mergeCell ref="T1866:U1866"/>
    <mergeCell ref="T1867:U1867"/>
    <mergeCell ref="T1868:U1868"/>
    <mergeCell ref="T1869:U1869"/>
    <mergeCell ref="T1860:U1860"/>
    <mergeCell ref="T1861:U1861"/>
    <mergeCell ref="T1862:U1862"/>
    <mergeCell ref="T1863:U1863"/>
    <mergeCell ref="T1864:U1864"/>
    <mergeCell ref="T1821:U1821"/>
    <mergeCell ref="T1822:U1822"/>
    <mergeCell ref="T1823:U1823"/>
    <mergeCell ref="T1824:U1824"/>
    <mergeCell ref="T1815:U1815"/>
    <mergeCell ref="T1816:U1816"/>
    <mergeCell ref="T1817:U1817"/>
    <mergeCell ref="T1818:U1818"/>
    <mergeCell ref="T1819:U1819"/>
    <mergeCell ref="T1850:U1850"/>
    <mergeCell ref="T1851:U1851"/>
    <mergeCell ref="T1852:U1852"/>
    <mergeCell ref="T1853:U1853"/>
    <mergeCell ref="T1854:U1854"/>
    <mergeCell ref="T1845:U1845"/>
    <mergeCell ref="T1846:U1846"/>
    <mergeCell ref="T1847:U1847"/>
    <mergeCell ref="T1848:U1848"/>
    <mergeCell ref="T1849:U1849"/>
    <mergeCell ref="T1840:U1840"/>
    <mergeCell ref="T1841:U1841"/>
    <mergeCell ref="T1842:U1842"/>
    <mergeCell ref="T1843:U1843"/>
    <mergeCell ref="T1844:U1844"/>
    <mergeCell ref="T1835:U1835"/>
    <mergeCell ref="T1836:U1836"/>
    <mergeCell ref="T1837:U1837"/>
    <mergeCell ref="T1838:U1838"/>
    <mergeCell ref="T1839:U1839"/>
    <mergeCell ref="T1855:U1855"/>
    <mergeCell ref="T1856:U1856"/>
    <mergeCell ref="T1857:U1857"/>
    <mergeCell ref="T1858:U1858"/>
    <mergeCell ref="T1859:U1859"/>
    <mergeCell ref="T1906:U1906"/>
    <mergeCell ref="T1907:U1907"/>
    <mergeCell ref="T1908:U1908"/>
    <mergeCell ref="T1909:U1909"/>
    <mergeCell ref="T1900:U1900"/>
    <mergeCell ref="T1901:U1901"/>
    <mergeCell ref="T1902:U1902"/>
    <mergeCell ref="T1903:U1903"/>
    <mergeCell ref="T1904:U1904"/>
    <mergeCell ref="T1895:U1895"/>
    <mergeCell ref="T1896:U1896"/>
    <mergeCell ref="T1897:U1897"/>
    <mergeCell ref="T1898:U1898"/>
    <mergeCell ref="T1899:U1899"/>
    <mergeCell ref="T1890:U1890"/>
    <mergeCell ref="T1891:U1891"/>
    <mergeCell ref="T1892:U1892"/>
    <mergeCell ref="T1893:U1893"/>
    <mergeCell ref="T1894:U1894"/>
    <mergeCell ref="X1812:Y1812"/>
    <mergeCell ref="Z1812:AA1812"/>
    <mergeCell ref="AB1812:AC1812"/>
    <mergeCell ref="AD1812:AE1812"/>
    <mergeCell ref="X1813:Y1813"/>
    <mergeCell ref="Z1813:AA1813"/>
    <mergeCell ref="AB1813:AC1813"/>
    <mergeCell ref="AD1813:AE1813"/>
    <mergeCell ref="X1810:Y1810"/>
    <mergeCell ref="Z1810:AA1810"/>
    <mergeCell ref="AB1810:AC1810"/>
    <mergeCell ref="AD1810:AE1810"/>
    <mergeCell ref="X1811:Y1811"/>
    <mergeCell ref="Z1811:AA1811"/>
    <mergeCell ref="AB1811:AC1811"/>
    <mergeCell ref="AD1811:AE1811"/>
    <mergeCell ref="T1905:U1905"/>
    <mergeCell ref="T1885:U1885"/>
    <mergeCell ref="T1886:U1886"/>
    <mergeCell ref="T1887:U1887"/>
    <mergeCell ref="T1888:U1888"/>
    <mergeCell ref="T1889:U1889"/>
    <mergeCell ref="T1880:U1880"/>
    <mergeCell ref="T1881:U1881"/>
    <mergeCell ref="T1882:U1882"/>
    <mergeCell ref="T1883:U1883"/>
    <mergeCell ref="T1884:U1884"/>
    <mergeCell ref="T1875:U1875"/>
    <mergeCell ref="T1876:U1876"/>
    <mergeCell ref="T1877:U1877"/>
    <mergeCell ref="T1878:U1878"/>
    <mergeCell ref="T1879:U1879"/>
    <mergeCell ref="X1818:Y1818"/>
    <mergeCell ref="Z1818:AA1818"/>
    <mergeCell ref="AB1818:AC1818"/>
    <mergeCell ref="AD1818:AE1818"/>
    <mergeCell ref="X1819:Y1819"/>
    <mergeCell ref="Z1819:AA1819"/>
    <mergeCell ref="AB1819:AC1819"/>
    <mergeCell ref="AD1819:AE1819"/>
    <mergeCell ref="X1816:Y1816"/>
    <mergeCell ref="Z1816:AA1816"/>
    <mergeCell ref="AB1816:AC1816"/>
    <mergeCell ref="AD1816:AE1816"/>
    <mergeCell ref="X1817:Y1817"/>
    <mergeCell ref="Z1817:AA1817"/>
    <mergeCell ref="AB1817:AC1817"/>
    <mergeCell ref="AD1817:AE1817"/>
    <mergeCell ref="X1814:Y1814"/>
    <mergeCell ref="Z1814:AA1814"/>
    <mergeCell ref="AB1814:AC1814"/>
    <mergeCell ref="AD1814:AE1814"/>
    <mergeCell ref="X1815:Y1815"/>
    <mergeCell ref="Z1815:AA1815"/>
    <mergeCell ref="AB1815:AC1815"/>
    <mergeCell ref="AD1815:AE1815"/>
    <mergeCell ref="X1824:Y1824"/>
    <mergeCell ref="Z1824:AA1824"/>
    <mergeCell ref="AB1824:AC1824"/>
    <mergeCell ref="AD1824:AE1824"/>
    <mergeCell ref="X1825:Y1825"/>
    <mergeCell ref="Z1825:AA1825"/>
    <mergeCell ref="AB1825:AC1825"/>
    <mergeCell ref="AD1825:AE1825"/>
    <mergeCell ref="X1822:Y1822"/>
    <mergeCell ref="Z1822:AA1822"/>
    <mergeCell ref="AB1822:AC1822"/>
    <mergeCell ref="AD1822:AE1822"/>
    <mergeCell ref="X1823:Y1823"/>
    <mergeCell ref="Z1823:AA1823"/>
    <mergeCell ref="AB1823:AC1823"/>
    <mergeCell ref="AD1823:AE1823"/>
    <mergeCell ref="X1820:Y1820"/>
    <mergeCell ref="Z1820:AA1820"/>
    <mergeCell ref="AB1820:AC1820"/>
    <mergeCell ref="AD1820:AE1820"/>
    <mergeCell ref="X1821:Y1821"/>
    <mergeCell ref="Z1821:AA1821"/>
    <mergeCell ref="AB1821:AC1821"/>
    <mergeCell ref="AD1821:AE1821"/>
    <mergeCell ref="X1830:Y1830"/>
    <mergeCell ref="Z1830:AA1830"/>
    <mergeCell ref="AB1830:AC1830"/>
    <mergeCell ref="AD1830:AE1830"/>
    <mergeCell ref="X1831:Y1831"/>
    <mergeCell ref="Z1831:AA1831"/>
    <mergeCell ref="AB1831:AC1831"/>
    <mergeCell ref="AD1831:AE1831"/>
    <mergeCell ref="X1828:Y1828"/>
    <mergeCell ref="Z1828:AA1828"/>
    <mergeCell ref="AB1828:AC1828"/>
    <mergeCell ref="AD1828:AE1828"/>
    <mergeCell ref="X1829:Y1829"/>
    <mergeCell ref="Z1829:AA1829"/>
    <mergeCell ref="AB1829:AC1829"/>
    <mergeCell ref="AD1829:AE1829"/>
    <mergeCell ref="X1826:Y1826"/>
    <mergeCell ref="Z1826:AA1826"/>
    <mergeCell ref="AB1826:AC1826"/>
    <mergeCell ref="AD1826:AE1826"/>
    <mergeCell ref="X1827:Y1827"/>
    <mergeCell ref="Z1827:AA1827"/>
    <mergeCell ref="AB1827:AC1827"/>
    <mergeCell ref="AD1827:AE1827"/>
    <mergeCell ref="X1836:Y1836"/>
    <mergeCell ref="Z1836:AA1836"/>
    <mergeCell ref="AB1836:AC1836"/>
    <mergeCell ref="AD1836:AE1836"/>
    <mergeCell ref="X1837:Y1837"/>
    <mergeCell ref="Z1837:AA1837"/>
    <mergeCell ref="AB1837:AC1837"/>
    <mergeCell ref="AD1837:AE1837"/>
    <mergeCell ref="X1834:Y1834"/>
    <mergeCell ref="Z1834:AA1834"/>
    <mergeCell ref="AB1834:AC1834"/>
    <mergeCell ref="AD1834:AE1834"/>
    <mergeCell ref="X1835:Y1835"/>
    <mergeCell ref="Z1835:AA1835"/>
    <mergeCell ref="AB1835:AC1835"/>
    <mergeCell ref="AD1835:AE1835"/>
    <mergeCell ref="X1832:Y1832"/>
    <mergeCell ref="Z1832:AA1832"/>
    <mergeCell ref="AB1832:AC1832"/>
    <mergeCell ref="AD1832:AE1832"/>
    <mergeCell ref="X1833:Y1833"/>
    <mergeCell ref="Z1833:AA1833"/>
    <mergeCell ref="AB1833:AC1833"/>
    <mergeCell ref="AD1833:AE1833"/>
    <mergeCell ref="X1842:Y1842"/>
    <mergeCell ref="Z1842:AA1842"/>
    <mergeCell ref="AB1842:AC1842"/>
    <mergeCell ref="AD1842:AE1842"/>
    <mergeCell ref="X1843:Y1843"/>
    <mergeCell ref="Z1843:AA1843"/>
    <mergeCell ref="AB1843:AC1843"/>
    <mergeCell ref="AD1843:AE1843"/>
    <mergeCell ref="X1840:Y1840"/>
    <mergeCell ref="Z1840:AA1840"/>
    <mergeCell ref="AB1840:AC1840"/>
    <mergeCell ref="AD1840:AE1840"/>
    <mergeCell ref="X1841:Y1841"/>
    <mergeCell ref="Z1841:AA1841"/>
    <mergeCell ref="AB1841:AC1841"/>
    <mergeCell ref="AD1841:AE1841"/>
    <mergeCell ref="X1838:Y1838"/>
    <mergeCell ref="Z1838:AA1838"/>
    <mergeCell ref="AB1838:AC1838"/>
    <mergeCell ref="AD1838:AE1838"/>
    <mergeCell ref="X1839:Y1839"/>
    <mergeCell ref="Z1839:AA1839"/>
    <mergeCell ref="AB1839:AC1839"/>
    <mergeCell ref="AD1839:AE1839"/>
    <mergeCell ref="X1848:Y1848"/>
    <mergeCell ref="Z1848:AA1848"/>
    <mergeCell ref="AB1848:AC1848"/>
    <mergeCell ref="AD1848:AE1848"/>
    <mergeCell ref="X1849:Y1849"/>
    <mergeCell ref="Z1849:AA1849"/>
    <mergeCell ref="AB1849:AC1849"/>
    <mergeCell ref="AD1849:AE1849"/>
    <mergeCell ref="X1846:Y1846"/>
    <mergeCell ref="Z1846:AA1846"/>
    <mergeCell ref="AB1846:AC1846"/>
    <mergeCell ref="AD1846:AE1846"/>
    <mergeCell ref="X1847:Y1847"/>
    <mergeCell ref="Z1847:AA1847"/>
    <mergeCell ref="AB1847:AC1847"/>
    <mergeCell ref="AD1847:AE1847"/>
    <mergeCell ref="X1844:Y1844"/>
    <mergeCell ref="Z1844:AA1844"/>
    <mergeCell ref="AB1844:AC1844"/>
    <mergeCell ref="AD1844:AE1844"/>
    <mergeCell ref="X1845:Y1845"/>
    <mergeCell ref="Z1845:AA1845"/>
    <mergeCell ref="AB1845:AC1845"/>
    <mergeCell ref="AD1845:AE1845"/>
    <mergeCell ref="X1854:Y1854"/>
    <mergeCell ref="Z1854:AA1854"/>
    <mergeCell ref="AB1854:AC1854"/>
    <mergeCell ref="AD1854:AE1854"/>
    <mergeCell ref="X1855:Y1855"/>
    <mergeCell ref="Z1855:AA1855"/>
    <mergeCell ref="AB1855:AC1855"/>
    <mergeCell ref="AD1855:AE1855"/>
    <mergeCell ref="X1852:Y1852"/>
    <mergeCell ref="Z1852:AA1852"/>
    <mergeCell ref="AB1852:AC1852"/>
    <mergeCell ref="AD1852:AE1852"/>
    <mergeCell ref="X1853:Y1853"/>
    <mergeCell ref="Z1853:AA1853"/>
    <mergeCell ref="AB1853:AC1853"/>
    <mergeCell ref="AD1853:AE1853"/>
    <mergeCell ref="X1850:Y1850"/>
    <mergeCell ref="Z1850:AA1850"/>
    <mergeCell ref="AB1850:AC1850"/>
    <mergeCell ref="AD1850:AE1850"/>
    <mergeCell ref="X1851:Y1851"/>
    <mergeCell ref="Z1851:AA1851"/>
    <mergeCell ref="AB1851:AC1851"/>
    <mergeCell ref="AD1851:AE1851"/>
    <mergeCell ref="X1860:Y1860"/>
    <mergeCell ref="Z1860:AA1860"/>
    <mergeCell ref="AB1860:AC1860"/>
    <mergeCell ref="AD1860:AE1860"/>
    <mergeCell ref="X1861:Y1861"/>
    <mergeCell ref="Z1861:AA1861"/>
    <mergeCell ref="AB1861:AC1861"/>
    <mergeCell ref="AD1861:AE1861"/>
    <mergeCell ref="X1858:Y1858"/>
    <mergeCell ref="Z1858:AA1858"/>
    <mergeCell ref="AB1858:AC1858"/>
    <mergeCell ref="AD1858:AE1858"/>
    <mergeCell ref="X1859:Y1859"/>
    <mergeCell ref="Z1859:AA1859"/>
    <mergeCell ref="AB1859:AC1859"/>
    <mergeCell ref="AD1859:AE1859"/>
    <mergeCell ref="X1856:Y1856"/>
    <mergeCell ref="Z1856:AA1856"/>
    <mergeCell ref="AB1856:AC1856"/>
    <mergeCell ref="AD1856:AE1856"/>
    <mergeCell ref="X1857:Y1857"/>
    <mergeCell ref="Z1857:AA1857"/>
    <mergeCell ref="AB1857:AC1857"/>
    <mergeCell ref="AD1857:AE1857"/>
    <mergeCell ref="X1866:Y1866"/>
    <mergeCell ref="Z1866:AA1866"/>
    <mergeCell ref="AB1866:AC1866"/>
    <mergeCell ref="AD1866:AE1866"/>
    <mergeCell ref="X1867:Y1867"/>
    <mergeCell ref="Z1867:AA1867"/>
    <mergeCell ref="AB1867:AC1867"/>
    <mergeCell ref="AD1867:AE1867"/>
    <mergeCell ref="X1864:Y1864"/>
    <mergeCell ref="Z1864:AA1864"/>
    <mergeCell ref="AB1864:AC1864"/>
    <mergeCell ref="AD1864:AE1864"/>
    <mergeCell ref="X1865:Y1865"/>
    <mergeCell ref="Z1865:AA1865"/>
    <mergeCell ref="AB1865:AC1865"/>
    <mergeCell ref="AD1865:AE1865"/>
    <mergeCell ref="X1862:Y1862"/>
    <mergeCell ref="Z1862:AA1862"/>
    <mergeCell ref="AB1862:AC1862"/>
    <mergeCell ref="AD1862:AE1862"/>
    <mergeCell ref="X1863:Y1863"/>
    <mergeCell ref="Z1863:AA1863"/>
    <mergeCell ref="AB1863:AC1863"/>
    <mergeCell ref="AD1863:AE1863"/>
    <mergeCell ref="X1872:Y1872"/>
    <mergeCell ref="Z1872:AA1872"/>
    <mergeCell ref="AB1872:AC1872"/>
    <mergeCell ref="AD1872:AE1872"/>
    <mergeCell ref="X1873:Y1873"/>
    <mergeCell ref="Z1873:AA1873"/>
    <mergeCell ref="AB1873:AC1873"/>
    <mergeCell ref="AD1873:AE1873"/>
    <mergeCell ref="X1870:Y1870"/>
    <mergeCell ref="Z1870:AA1870"/>
    <mergeCell ref="AB1870:AC1870"/>
    <mergeCell ref="AD1870:AE1870"/>
    <mergeCell ref="X1871:Y1871"/>
    <mergeCell ref="Z1871:AA1871"/>
    <mergeCell ref="AB1871:AC1871"/>
    <mergeCell ref="AD1871:AE1871"/>
    <mergeCell ref="X1868:Y1868"/>
    <mergeCell ref="Z1868:AA1868"/>
    <mergeCell ref="AB1868:AC1868"/>
    <mergeCell ref="AD1868:AE1868"/>
    <mergeCell ref="X1869:Y1869"/>
    <mergeCell ref="Z1869:AA1869"/>
    <mergeCell ref="AB1869:AC1869"/>
    <mergeCell ref="AD1869:AE1869"/>
    <mergeCell ref="X1878:Y1878"/>
    <mergeCell ref="Z1878:AA1878"/>
    <mergeCell ref="AB1878:AC1878"/>
    <mergeCell ref="AD1878:AE1878"/>
    <mergeCell ref="X1879:Y1879"/>
    <mergeCell ref="Z1879:AA1879"/>
    <mergeCell ref="AB1879:AC1879"/>
    <mergeCell ref="AD1879:AE1879"/>
    <mergeCell ref="X1876:Y1876"/>
    <mergeCell ref="Z1876:AA1876"/>
    <mergeCell ref="AB1876:AC1876"/>
    <mergeCell ref="AD1876:AE1876"/>
    <mergeCell ref="X1877:Y1877"/>
    <mergeCell ref="Z1877:AA1877"/>
    <mergeCell ref="AB1877:AC1877"/>
    <mergeCell ref="AD1877:AE1877"/>
    <mergeCell ref="X1874:Y1874"/>
    <mergeCell ref="Z1874:AA1874"/>
    <mergeCell ref="AB1874:AC1874"/>
    <mergeCell ref="AD1874:AE1874"/>
    <mergeCell ref="X1875:Y1875"/>
    <mergeCell ref="Z1875:AA1875"/>
    <mergeCell ref="AB1875:AC1875"/>
    <mergeCell ref="AD1875:AE1875"/>
    <mergeCell ref="X1884:Y1884"/>
    <mergeCell ref="Z1884:AA1884"/>
    <mergeCell ref="AB1884:AC1884"/>
    <mergeCell ref="AD1884:AE1884"/>
    <mergeCell ref="X1885:Y1885"/>
    <mergeCell ref="Z1885:AA1885"/>
    <mergeCell ref="AB1885:AC1885"/>
    <mergeCell ref="AD1885:AE1885"/>
    <mergeCell ref="X1882:Y1882"/>
    <mergeCell ref="Z1882:AA1882"/>
    <mergeCell ref="AB1882:AC1882"/>
    <mergeCell ref="AD1882:AE1882"/>
    <mergeCell ref="X1883:Y1883"/>
    <mergeCell ref="Z1883:AA1883"/>
    <mergeCell ref="AB1883:AC1883"/>
    <mergeCell ref="AD1883:AE1883"/>
    <mergeCell ref="X1880:Y1880"/>
    <mergeCell ref="Z1880:AA1880"/>
    <mergeCell ref="AB1880:AC1880"/>
    <mergeCell ref="AD1880:AE1880"/>
    <mergeCell ref="X1881:Y1881"/>
    <mergeCell ref="Z1881:AA1881"/>
    <mergeCell ref="AB1881:AC1881"/>
    <mergeCell ref="AD1881:AE1881"/>
    <mergeCell ref="X1890:Y1890"/>
    <mergeCell ref="Z1890:AA1890"/>
    <mergeCell ref="AB1890:AC1890"/>
    <mergeCell ref="AD1890:AE1890"/>
    <mergeCell ref="X1891:Y1891"/>
    <mergeCell ref="Z1891:AA1891"/>
    <mergeCell ref="AB1891:AC1891"/>
    <mergeCell ref="AD1891:AE1891"/>
    <mergeCell ref="X1888:Y1888"/>
    <mergeCell ref="Z1888:AA1888"/>
    <mergeCell ref="AB1888:AC1888"/>
    <mergeCell ref="AD1888:AE1888"/>
    <mergeCell ref="X1889:Y1889"/>
    <mergeCell ref="Z1889:AA1889"/>
    <mergeCell ref="AB1889:AC1889"/>
    <mergeCell ref="AD1889:AE1889"/>
    <mergeCell ref="X1886:Y1886"/>
    <mergeCell ref="Z1886:AA1886"/>
    <mergeCell ref="AB1886:AC1886"/>
    <mergeCell ref="AD1886:AE1886"/>
    <mergeCell ref="X1887:Y1887"/>
    <mergeCell ref="Z1887:AA1887"/>
    <mergeCell ref="AB1887:AC1887"/>
    <mergeCell ref="AD1887:AE1887"/>
    <mergeCell ref="X1896:Y1896"/>
    <mergeCell ref="Z1896:AA1896"/>
    <mergeCell ref="AB1896:AC1896"/>
    <mergeCell ref="AD1896:AE1896"/>
    <mergeCell ref="X1897:Y1897"/>
    <mergeCell ref="Z1897:AA1897"/>
    <mergeCell ref="AB1897:AC1897"/>
    <mergeCell ref="AD1897:AE1897"/>
    <mergeCell ref="X1894:Y1894"/>
    <mergeCell ref="Z1894:AA1894"/>
    <mergeCell ref="AB1894:AC1894"/>
    <mergeCell ref="AD1894:AE1894"/>
    <mergeCell ref="X1895:Y1895"/>
    <mergeCell ref="Z1895:AA1895"/>
    <mergeCell ref="AB1895:AC1895"/>
    <mergeCell ref="AD1895:AE1895"/>
    <mergeCell ref="X1892:Y1892"/>
    <mergeCell ref="Z1892:AA1892"/>
    <mergeCell ref="AB1892:AC1892"/>
    <mergeCell ref="AD1892:AE1892"/>
    <mergeCell ref="X1893:Y1893"/>
    <mergeCell ref="Z1893:AA1893"/>
    <mergeCell ref="AB1893:AC1893"/>
    <mergeCell ref="AD1893:AE1893"/>
    <mergeCell ref="X1902:Y1902"/>
    <mergeCell ref="Z1902:AA1902"/>
    <mergeCell ref="AB1902:AC1902"/>
    <mergeCell ref="AD1902:AE1902"/>
    <mergeCell ref="X1903:Y1903"/>
    <mergeCell ref="Z1903:AA1903"/>
    <mergeCell ref="AB1903:AC1903"/>
    <mergeCell ref="AD1903:AE1903"/>
    <mergeCell ref="X1900:Y1900"/>
    <mergeCell ref="Z1900:AA1900"/>
    <mergeCell ref="AB1900:AC1900"/>
    <mergeCell ref="AD1900:AE1900"/>
    <mergeCell ref="X1901:Y1901"/>
    <mergeCell ref="Z1901:AA1901"/>
    <mergeCell ref="AB1901:AC1901"/>
    <mergeCell ref="AD1901:AE1901"/>
    <mergeCell ref="X1898:Y1898"/>
    <mergeCell ref="Z1898:AA1898"/>
    <mergeCell ref="AB1898:AC1898"/>
    <mergeCell ref="AD1898:AE1898"/>
    <mergeCell ref="X1899:Y1899"/>
    <mergeCell ref="Z1899:AA1899"/>
    <mergeCell ref="AB1899:AC1899"/>
    <mergeCell ref="AD1899:AE1899"/>
    <mergeCell ref="AH1810:AI1810"/>
    <mergeCell ref="AJ1810:AK1810"/>
    <mergeCell ref="AL1810:AM1810"/>
    <mergeCell ref="AN1810:AO1810"/>
    <mergeCell ref="AH1811:AI1811"/>
    <mergeCell ref="AJ1811:AK1811"/>
    <mergeCell ref="AL1811:AM1811"/>
    <mergeCell ref="AN1811:AO1811"/>
    <mergeCell ref="X1908:Y1908"/>
    <mergeCell ref="Z1908:AA1908"/>
    <mergeCell ref="AB1908:AC1908"/>
    <mergeCell ref="AD1908:AE1908"/>
    <mergeCell ref="X1909:Y1909"/>
    <mergeCell ref="Z1909:AA1909"/>
    <mergeCell ref="AB1909:AC1909"/>
    <mergeCell ref="AD1909:AE1909"/>
    <mergeCell ref="X1906:Y1906"/>
    <mergeCell ref="Z1906:AA1906"/>
    <mergeCell ref="AB1906:AC1906"/>
    <mergeCell ref="AD1906:AE1906"/>
    <mergeCell ref="X1907:Y1907"/>
    <mergeCell ref="Z1907:AA1907"/>
    <mergeCell ref="AB1907:AC1907"/>
    <mergeCell ref="AD1907:AE1907"/>
    <mergeCell ref="X1904:Y1904"/>
    <mergeCell ref="Z1904:AA1904"/>
    <mergeCell ref="AB1904:AC1904"/>
    <mergeCell ref="AD1904:AE1904"/>
    <mergeCell ref="X1905:Y1905"/>
    <mergeCell ref="Z1905:AA1905"/>
    <mergeCell ref="AB1905:AC1905"/>
    <mergeCell ref="AD1905:AE1905"/>
    <mergeCell ref="AH1816:AI1816"/>
    <mergeCell ref="AJ1816:AK1816"/>
    <mergeCell ref="AL1816:AM1816"/>
    <mergeCell ref="AN1816:AO1816"/>
    <mergeCell ref="AH1817:AI1817"/>
    <mergeCell ref="AJ1817:AK1817"/>
    <mergeCell ref="AL1817:AM1817"/>
    <mergeCell ref="AN1817:AO1817"/>
    <mergeCell ref="AH1814:AI1814"/>
    <mergeCell ref="AJ1814:AK1814"/>
    <mergeCell ref="AL1814:AM1814"/>
    <mergeCell ref="AN1814:AO1814"/>
    <mergeCell ref="AH1815:AI1815"/>
    <mergeCell ref="AJ1815:AK1815"/>
    <mergeCell ref="AL1815:AM1815"/>
    <mergeCell ref="AN1815:AO1815"/>
    <mergeCell ref="AH1812:AI1812"/>
    <mergeCell ref="AJ1812:AK1812"/>
    <mergeCell ref="AL1812:AM1812"/>
    <mergeCell ref="AN1812:AO1812"/>
    <mergeCell ref="AH1813:AI1813"/>
    <mergeCell ref="AJ1813:AK1813"/>
    <mergeCell ref="AL1813:AM1813"/>
    <mergeCell ref="AN1813:AO1813"/>
    <mergeCell ref="AH1822:AI1822"/>
    <mergeCell ref="AJ1822:AK1822"/>
    <mergeCell ref="AL1822:AM1822"/>
    <mergeCell ref="AN1822:AO1822"/>
    <mergeCell ref="AH1823:AI1823"/>
    <mergeCell ref="AJ1823:AK1823"/>
    <mergeCell ref="AL1823:AM1823"/>
    <mergeCell ref="AN1823:AO1823"/>
    <mergeCell ref="AH1820:AI1820"/>
    <mergeCell ref="AJ1820:AK1820"/>
    <mergeCell ref="AL1820:AM1820"/>
    <mergeCell ref="AN1820:AO1820"/>
    <mergeCell ref="AH1821:AI1821"/>
    <mergeCell ref="AJ1821:AK1821"/>
    <mergeCell ref="AL1821:AM1821"/>
    <mergeCell ref="AN1821:AO1821"/>
    <mergeCell ref="AH1818:AI1818"/>
    <mergeCell ref="AJ1818:AK1818"/>
    <mergeCell ref="AL1818:AM1818"/>
    <mergeCell ref="AN1818:AO1818"/>
    <mergeCell ref="AH1819:AI1819"/>
    <mergeCell ref="AJ1819:AK1819"/>
    <mergeCell ref="AL1819:AM1819"/>
    <mergeCell ref="AN1819:AO1819"/>
    <mergeCell ref="AH1828:AI1828"/>
    <mergeCell ref="AJ1828:AK1828"/>
    <mergeCell ref="AL1828:AM1828"/>
    <mergeCell ref="AN1828:AO1828"/>
    <mergeCell ref="AH1829:AI1829"/>
    <mergeCell ref="AJ1829:AK1829"/>
    <mergeCell ref="AL1829:AM1829"/>
    <mergeCell ref="AN1829:AO1829"/>
    <mergeCell ref="AH1826:AI1826"/>
    <mergeCell ref="AJ1826:AK1826"/>
    <mergeCell ref="AL1826:AM1826"/>
    <mergeCell ref="AN1826:AO1826"/>
    <mergeCell ref="AH1827:AI1827"/>
    <mergeCell ref="AJ1827:AK1827"/>
    <mergeCell ref="AL1827:AM1827"/>
    <mergeCell ref="AN1827:AO1827"/>
    <mergeCell ref="AH1824:AI1824"/>
    <mergeCell ref="AJ1824:AK1824"/>
    <mergeCell ref="AL1824:AM1824"/>
    <mergeCell ref="AN1824:AO1824"/>
    <mergeCell ref="AH1825:AI1825"/>
    <mergeCell ref="AJ1825:AK1825"/>
    <mergeCell ref="AL1825:AM1825"/>
    <mergeCell ref="AN1825:AO1825"/>
    <mergeCell ref="AH1834:AI1834"/>
    <mergeCell ref="AJ1834:AK1834"/>
    <mergeCell ref="AL1834:AM1834"/>
    <mergeCell ref="AN1834:AO1834"/>
    <mergeCell ref="AH1835:AI1835"/>
    <mergeCell ref="AJ1835:AK1835"/>
    <mergeCell ref="AL1835:AM1835"/>
    <mergeCell ref="AN1835:AO1835"/>
    <mergeCell ref="AH1832:AI1832"/>
    <mergeCell ref="AJ1832:AK1832"/>
    <mergeCell ref="AL1832:AM1832"/>
    <mergeCell ref="AN1832:AO1832"/>
    <mergeCell ref="AH1833:AI1833"/>
    <mergeCell ref="AJ1833:AK1833"/>
    <mergeCell ref="AL1833:AM1833"/>
    <mergeCell ref="AN1833:AO1833"/>
    <mergeCell ref="AH1830:AI1830"/>
    <mergeCell ref="AJ1830:AK1830"/>
    <mergeCell ref="AL1830:AM1830"/>
    <mergeCell ref="AN1830:AO1830"/>
    <mergeCell ref="AH1831:AI1831"/>
    <mergeCell ref="AJ1831:AK1831"/>
    <mergeCell ref="AL1831:AM1831"/>
    <mergeCell ref="AN1831:AO1831"/>
    <mergeCell ref="AH1840:AI1840"/>
    <mergeCell ref="AJ1840:AK1840"/>
    <mergeCell ref="AL1840:AM1840"/>
    <mergeCell ref="AN1840:AO1840"/>
    <mergeCell ref="AH1841:AI1841"/>
    <mergeCell ref="AJ1841:AK1841"/>
    <mergeCell ref="AL1841:AM1841"/>
    <mergeCell ref="AN1841:AO1841"/>
    <mergeCell ref="AH1838:AI1838"/>
    <mergeCell ref="AJ1838:AK1838"/>
    <mergeCell ref="AL1838:AM1838"/>
    <mergeCell ref="AN1838:AO1838"/>
    <mergeCell ref="AH1839:AI1839"/>
    <mergeCell ref="AJ1839:AK1839"/>
    <mergeCell ref="AL1839:AM1839"/>
    <mergeCell ref="AN1839:AO1839"/>
    <mergeCell ref="AH1836:AI1836"/>
    <mergeCell ref="AJ1836:AK1836"/>
    <mergeCell ref="AL1836:AM1836"/>
    <mergeCell ref="AN1836:AO1836"/>
    <mergeCell ref="AH1837:AI1837"/>
    <mergeCell ref="AJ1837:AK1837"/>
    <mergeCell ref="AL1837:AM1837"/>
    <mergeCell ref="AN1837:AO1837"/>
    <mergeCell ref="AH1846:AI1846"/>
    <mergeCell ref="AJ1846:AK1846"/>
    <mergeCell ref="AL1846:AM1846"/>
    <mergeCell ref="AN1846:AO1846"/>
    <mergeCell ref="AH1847:AI1847"/>
    <mergeCell ref="AJ1847:AK1847"/>
    <mergeCell ref="AL1847:AM1847"/>
    <mergeCell ref="AN1847:AO1847"/>
    <mergeCell ref="AH1844:AI1844"/>
    <mergeCell ref="AJ1844:AK1844"/>
    <mergeCell ref="AL1844:AM1844"/>
    <mergeCell ref="AN1844:AO1844"/>
    <mergeCell ref="AH1845:AI1845"/>
    <mergeCell ref="AJ1845:AK1845"/>
    <mergeCell ref="AL1845:AM1845"/>
    <mergeCell ref="AN1845:AO1845"/>
    <mergeCell ref="AH1842:AI1842"/>
    <mergeCell ref="AJ1842:AK1842"/>
    <mergeCell ref="AL1842:AM1842"/>
    <mergeCell ref="AN1842:AO1842"/>
    <mergeCell ref="AH1843:AI1843"/>
    <mergeCell ref="AJ1843:AK1843"/>
    <mergeCell ref="AL1843:AM1843"/>
    <mergeCell ref="AN1843:AO1843"/>
    <mergeCell ref="AH1852:AI1852"/>
    <mergeCell ref="AJ1852:AK1852"/>
    <mergeCell ref="AL1852:AM1852"/>
    <mergeCell ref="AN1852:AO1852"/>
    <mergeCell ref="AH1853:AI1853"/>
    <mergeCell ref="AJ1853:AK1853"/>
    <mergeCell ref="AL1853:AM1853"/>
    <mergeCell ref="AN1853:AO1853"/>
    <mergeCell ref="AH1850:AI1850"/>
    <mergeCell ref="AJ1850:AK1850"/>
    <mergeCell ref="AL1850:AM1850"/>
    <mergeCell ref="AN1850:AO1850"/>
    <mergeCell ref="AH1851:AI1851"/>
    <mergeCell ref="AJ1851:AK1851"/>
    <mergeCell ref="AL1851:AM1851"/>
    <mergeCell ref="AN1851:AO1851"/>
    <mergeCell ref="AH1848:AI1848"/>
    <mergeCell ref="AJ1848:AK1848"/>
    <mergeCell ref="AL1848:AM1848"/>
    <mergeCell ref="AN1848:AO1848"/>
    <mergeCell ref="AH1849:AI1849"/>
    <mergeCell ref="AJ1849:AK1849"/>
    <mergeCell ref="AL1849:AM1849"/>
    <mergeCell ref="AN1849:AO1849"/>
    <mergeCell ref="AH1858:AI1858"/>
    <mergeCell ref="AJ1858:AK1858"/>
    <mergeCell ref="AL1858:AM1858"/>
    <mergeCell ref="AN1858:AO1858"/>
    <mergeCell ref="AH1859:AI1859"/>
    <mergeCell ref="AJ1859:AK1859"/>
    <mergeCell ref="AL1859:AM1859"/>
    <mergeCell ref="AN1859:AO1859"/>
    <mergeCell ref="AH1856:AI1856"/>
    <mergeCell ref="AJ1856:AK1856"/>
    <mergeCell ref="AL1856:AM1856"/>
    <mergeCell ref="AN1856:AO1856"/>
    <mergeCell ref="AH1857:AI1857"/>
    <mergeCell ref="AJ1857:AK1857"/>
    <mergeCell ref="AL1857:AM1857"/>
    <mergeCell ref="AN1857:AO1857"/>
    <mergeCell ref="AH1854:AI1854"/>
    <mergeCell ref="AJ1854:AK1854"/>
    <mergeCell ref="AL1854:AM1854"/>
    <mergeCell ref="AN1854:AO1854"/>
    <mergeCell ref="AH1855:AI1855"/>
    <mergeCell ref="AJ1855:AK1855"/>
    <mergeCell ref="AL1855:AM1855"/>
    <mergeCell ref="AN1855:AO1855"/>
    <mergeCell ref="AH1864:AI1864"/>
    <mergeCell ref="AJ1864:AK1864"/>
    <mergeCell ref="AL1864:AM1864"/>
    <mergeCell ref="AN1864:AO1864"/>
    <mergeCell ref="AH1865:AI1865"/>
    <mergeCell ref="AJ1865:AK1865"/>
    <mergeCell ref="AL1865:AM1865"/>
    <mergeCell ref="AN1865:AO1865"/>
    <mergeCell ref="AH1862:AI1862"/>
    <mergeCell ref="AJ1862:AK1862"/>
    <mergeCell ref="AL1862:AM1862"/>
    <mergeCell ref="AN1862:AO1862"/>
    <mergeCell ref="AH1863:AI1863"/>
    <mergeCell ref="AJ1863:AK1863"/>
    <mergeCell ref="AL1863:AM1863"/>
    <mergeCell ref="AN1863:AO1863"/>
    <mergeCell ref="AH1860:AI1860"/>
    <mergeCell ref="AJ1860:AK1860"/>
    <mergeCell ref="AL1860:AM1860"/>
    <mergeCell ref="AN1860:AO1860"/>
    <mergeCell ref="AH1861:AI1861"/>
    <mergeCell ref="AJ1861:AK1861"/>
    <mergeCell ref="AL1861:AM1861"/>
    <mergeCell ref="AN1861:AO1861"/>
    <mergeCell ref="AH1870:AI1870"/>
    <mergeCell ref="AJ1870:AK1870"/>
    <mergeCell ref="AL1870:AM1870"/>
    <mergeCell ref="AN1870:AO1870"/>
    <mergeCell ref="AH1871:AI1871"/>
    <mergeCell ref="AJ1871:AK1871"/>
    <mergeCell ref="AL1871:AM1871"/>
    <mergeCell ref="AN1871:AO1871"/>
    <mergeCell ref="AH1868:AI1868"/>
    <mergeCell ref="AJ1868:AK1868"/>
    <mergeCell ref="AL1868:AM1868"/>
    <mergeCell ref="AN1868:AO1868"/>
    <mergeCell ref="AH1869:AI1869"/>
    <mergeCell ref="AJ1869:AK1869"/>
    <mergeCell ref="AL1869:AM1869"/>
    <mergeCell ref="AN1869:AO1869"/>
    <mergeCell ref="AH1866:AI1866"/>
    <mergeCell ref="AJ1866:AK1866"/>
    <mergeCell ref="AL1866:AM1866"/>
    <mergeCell ref="AN1866:AO1866"/>
    <mergeCell ref="AH1867:AI1867"/>
    <mergeCell ref="AJ1867:AK1867"/>
    <mergeCell ref="AL1867:AM1867"/>
    <mergeCell ref="AN1867:AO1867"/>
    <mergeCell ref="AH1876:AI1876"/>
    <mergeCell ref="AJ1876:AK1876"/>
    <mergeCell ref="AL1876:AM1876"/>
    <mergeCell ref="AN1876:AO1876"/>
    <mergeCell ref="AH1877:AI1877"/>
    <mergeCell ref="AJ1877:AK1877"/>
    <mergeCell ref="AL1877:AM1877"/>
    <mergeCell ref="AN1877:AO1877"/>
    <mergeCell ref="AH1874:AI1874"/>
    <mergeCell ref="AJ1874:AK1874"/>
    <mergeCell ref="AL1874:AM1874"/>
    <mergeCell ref="AN1874:AO1874"/>
    <mergeCell ref="AH1875:AI1875"/>
    <mergeCell ref="AJ1875:AK1875"/>
    <mergeCell ref="AL1875:AM1875"/>
    <mergeCell ref="AN1875:AO1875"/>
    <mergeCell ref="AH1872:AI1872"/>
    <mergeCell ref="AJ1872:AK1872"/>
    <mergeCell ref="AL1872:AM1872"/>
    <mergeCell ref="AN1872:AO1872"/>
    <mergeCell ref="AH1873:AI1873"/>
    <mergeCell ref="AJ1873:AK1873"/>
    <mergeCell ref="AL1873:AM1873"/>
    <mergeCell ref="AN1873:AO1873"/>
    <mergeCell ref="AH1882:AI1882"/>
    <mergeCell ref="AJ1882:AK1882"/>
    <mergeCell ref="AL1882:AM1882"/>
    <mergeCell ref="AN1882:AO1882"/>
    <mergeCell ref="AH1883:AI1883"/>
    <mergeCell ref="AJ1883:AK1883"/>
    <mergeCell ref="AL1883:AM1883"/>
    <mergeCell ref="AN1883:AO1883"/>
    <mergeCell ref="AH1880:AI1880"/>
    <mergeCell ref="AJ1880:AK1880"/>
    <mergeCell ref="AL1880:AM1880"/>
    <mergeCell ref="AN1880:AO1880"/>
    <mergeCell ref="AH1881:AI1881"/>
    <mergeCell ref="AJ1881:AK1881"/>
    <mergeCell ref="AL1881:AM1881"/>
    <mergeCell ref="AN1881:AO1881"/>
    <mergeCell ref="AH1878:AI1878"/>
    <mergeCell ref="AJ1878:AK1878"/>
    <mergeCell ref="AL1878:AM1878"/>
    <mergeCell ref="AN1878:AO1878"/>
    <mergeCell ref="AH1879:AI1879"/>
    <mergeCell ref="AJ1879:AK1879"/>
    <mergeCell ref="AL1879:AM1879"/>
    <mergeCell ref="AN1879:AO1879"/>
    <mergeCell ref="AH1888:AI1888"/>
    <mergeCell ref="AJ1888:AK1888"/>
    <mergeCell ref="AL1888:AM1888"/>
    <mergeCell ref="AN1888:AO1888"/>
    <mergeCell ref="AH1889:AI1889"/>
    <mergeCell ref="AJ1889:AK1889"/>
    <mergeCell ref="AL1889:AM1889"/>
    <mergeCell ref="AN1889:AO1889"/>
    <mergeCell ref="AH1886:AI1886"/>
    <mergeCell ref="AJ1886:AK1886"/>
    <mergeCell ref="AL1886:AM1886"/>
    <mergeCell ref="AN1886:AO1886"/>
    <mergeCell ref="AH1887:AI1887"/>
    <mergeCell ref="AJ1887:AK1887"/>
    <mergeCell ref="AL1887:AM1887"/>
    <mergeCell ref="AN1887:AO1887"/>
    <mergeCell ref="AH1884:AI1884"/>
    <mergeCell ref="AJ1884:AK1884"/>
    <mergeCell ref="AL1884:AM1884"/>
    <mergeCell ref="AN1884:AO1884"/>
    <mergeCell ref="AH1885:AI1885"/>
    <mergeCell ref="AJ1885:AK1885"/>
    <mergeCell ref="AL1885:AM1885"/>
    <mergeCell ref="AN1885:AO1885"/>
    <mergeCell ref="AH1894:AI1894"/>
    <mergeCell ref="AJ1894:AK1894"/>
    <mergeCell ref="AL1894:AM1894"/>
    <mergeCell ref="AN1894:AO1894"/>
    <mergeCell ref="AH1895:AI1895"/>
    <mergeCell ref="AJ1895:AK1895"/>
    <mergeCell ref="AL1895:AM1895"/>
    <mergeCell ref="AN1895:AO1895"/>
    <mergeCell ref="AH1892:AI1892"/>
    <mergeCell ref="AJ1892:AK1892"/>
    <mergeCell ref="AL1892:AM1892"/>
    <mergeCell ref="AN1892:AO1892"/>
    <mergeCell ref="AH1893:AI1893"/>
    <mergeCell ref="AJ1893:AK1893"/>
    <mergeCell ref="AL1893:AM1893"/>
    <mergeCell ref="AN1893:AO1893"/>
    <mergeCell ref="AH1890:AI1890"/>
    <mergeCell ref="AJ1890:AK1890"/>
    <mergeCell ref="AL1890:AM1890"/>
    <mergeCell ref="AN1890:AO1890"/>
    <mergeCell ref="AH1891:AI1891"/>
    <mergeCell ref="AJ1891:AK1891"/>
    <mergeCell ref="AL1891:AM1891"/>
    <mergeCell ref="AN1891:AO1891"/>
    <mergeCell ref="AH1901:AI1901"/>
    <mergeCell ref="AJ1901:AK1901"/>
    <mergeCell ref="AL1901:AM1901"/>
    <mergeCell ref="AN1901:AO1901"/>
    <mergeCell ref="AH1898:AI1898"/>
    <mergeCell ref="AJ1898:AK1898"/>
    <mergeCell ref="AL1898:AM1898"/>
    <mergeCell ref="AN1898:AO1898"/>
    <mergeCell ref="AH1899:AI1899"/>
    <mergeCell ref="AJ1899:AK1899"/>
    <mergeCell ref="AL1899:AM1899"/>
    <mergeCell ref="AN1899:AO1899"/>
    <mergeCell ref="AH1896:AI1896"/>
    <mergeCell ref="AJ1896:AK1896"/>
    <mergeCell ref="AL1896:AM1896"/>
    <mergeCell ref="AN1896:AO1896"/>
    <mergeCell ref="AH1897:AI1897"/>
    <mergeCell ref="AJ1897:AK1897"/>
    <mergeCell ref="AL1897:AM1897"/>
    <mergeCell ref="AN1897:AO1897"/>
    <mergeCell ref="AH1909:AI1909"/>
    <mergeCell ref="AJ1909:AK1909"/>
    <mergeCell ref="AL1909:AM1909"/>
    <mergeCell ref="AN1909:AO1909"/>
    <mergeCell ref="AH1906:AI1906"/>
    <mergeCell ref="AJ1906:AK1906"/>
    <mergeCell ref="AL1906:AM1906"/>
    <mergeCell ref="AN1906:AO1906"/>
    <mergeCell ref="AH1907:AI1907"/>
    <mergeCell ref="AJ1907:AK1907"/>
    <mergeCell ref="AL1907:AM1907"/>
    <mergeCell ref="AN1907:AO1907"/>
    <mergeCell ref="AH1904:AI1904"/>
    <mergeCell ref="AJ1904:AK1904"/>
    <mergeCell ref="AL1904:AM1904"/>
    <mergeCell ref="AN1904:AO1904"/>
    <mergeCell ref="AH1905:AI1905"/>
    <mergeCell ref="AJ1905:AK1905"/>
    <mergeCell ref="AL1905:AM1905"/>
    <mergeCell ref="AN1905:AO1905"/>
    <mergeCell ref="AR1812:AS1812"/>
    <mergeCell ref="AT1812:AU1812"/>
    <mergeCell ref="AV1812:AW1812"/>
    <mergeCell ref="AX1812:AY1812"/>
    <mergeCell ref="AR1813:AS1813"/>
    <mergeCell ref="AT1813:AU1813"/>
    <mergeCell ref="AV1813:AW1813"/>
    <mergeCell ref="AX1813:AY1813"/>
    <mergeCell ref="AR1810:AS1810"/>
    <mergeCell ref="AT1810:AU1810"/>
    <mergeCell ref="AV1810:AW1810"/>
    <mergeCell ref="AX1810:AY1810"/>
    <mergeCell ref="AR1811:AS1811"/>
    <mergeCell ref="AT1811:AU1811"/>
    <mergeCell ref="AV1811:AW1811"/>
    <mergeCell ref="AX1811:AY1811"/>
    <mergeCell ref="AH1908:AI1908"/>
    <mergeCell ref="AJ1908:AK1908"/>
    <mergeCell ref="AL1908:AM1908"/>
    <mergeCell ref="AN1908:AO1908"/>
    <mergeCell ref="AH1902:AI1902"/>
    <mergeCell ref="AJ1902:AK1902"/>
    <mergeCell ref="AL1902:AM1902"/>
    <mergeCell ref="AN1902:AO1902"/>
    <mergeCell ref="AH1903:AI1903"/>
    <mergeCell ref="AJ1903:AK1903"/>
    <mergeCell ref="AL1903:AM1903"/>
    <mergeCell ref="AN1903:AO1903"/>
    <mergeCell ref="AH1900:AI1900"/>
    <mergeCell ref="AJ1900:AK1900"/>
    <mergeCell ref="AL1900:AM1900"/>
    <mergeCell ref="AN1900:AO1900"/>
    <mergeCell ref="AR1818:AS1818"/>
    <mergeCell ref="AT1818:AU1818"/>
    <mergeCell ref="AV1818:AW1818"/>
    <mergeCell ref="AX1818:AY1818"/>
    <mergeCell ref="AR1819:AS1819"/>
    <mergeCell ref="AT1819:AU1819"/>
    <mergeCell ref="AV1819:AW1819"/>
    <mergeCell ref="AX1819:AY1819"/>
    <mergeCell ref="AR1816:AS1816"/>
    <mergeCell ref="AT1816:AU1816"/>
    <mergeCell ref="AV1816:AW1816"/>
    <mergeCell ref="AX1816:AY1816"/>
    <mergeCell ref="AR1817:AS1817"/>
    <mergeCell ref="AT1817:AU1817"/>
    <mergeCell ref="AV1817:AW1817"/>
    <mergeCell ref="AX1817:AY1817"/>
    <mergeCell ref="AR1814:AS1814"/>
    <mergeCell ref="AT1814:AU1814"/>
    <mergeCell ref="AV1814:AW1814"/>
    <mergeCell ref="AX1814:AY1814"/>
    <mergeCell ref="AR1815:AS1815"/>
    <mergeCell ref="AT1815:AU1815"/>
    <mergeCell ref="AV1815:AW1815"/>
    <mergeCell ref="AX1815:AY1815"/>
    <mergeCell ref="AR1824:AS1824"/>
    <mergeCell ref="AT1824:AU1824"/>
    <mergeCell ref="AV1824:AW1824"/>
    <mergeCell ref="AX1824:AY1824"/>
    <mergeCell ref="AR1825:AS1825"/>
    <mergeCell ref="AT1825:AU1825"/>
    <mergeCell ref="AV1825:AW1825"/>
    <mergeCell ref="AX1825:AY1825"/>
    <mergeCell ref="AR1822:AS1822"/>
    <mergeCell ref="AT1822:AU1822"/>
    <mergeCell ref="AV1822:AW1822"/>
    <mergeCell ref="AX1822:AY1822"/>
    <mergeCell ref="AR1823:AS1823"/>
    <mergeCell ref="AT1823:AU1823"/>
    <mergeCell ref="AV1823:AW1823"/>
    <mergeCell ref="AX1823:AY1823"/>
    <mergeCell ref="AR1820:AS1820"/>
    <mergeCell ref="AT1820:AU1820"/>
    <mergeCell ref="AV1820:AW1820"/>
    <mergeCell ref="AX1820:AY1820"/>
    <mergeCell ref="AR1821:AS1821"/>
    <mergeCell ref="AT1821:AU1821"/>
    <mergeCell ref="AV1821:AW1821"/>
    <mergeCell ref="AX1821:AY1821"/>
    <mergeCell ref="AR1830:AS1830"/>
    <mergeCell ref="AT1830:AU1830"/>
    <mergeCell ref="AV1830:AW1830"/>
    <mergeCell ref="AX1830:AY1830"/>
    <mergeCell ref="AR1831:AS1831"/>
    <mergeCell ref="AT1831:AU1831"/>
    <mergeCell ref="AV1831:AW1831"/>
    <mergeCell ref="AX1831:AY1831"/>
    <mergeCell ref="AR1828:AS1828"/>
    <mergeCell ref="AT1828:AU1828"/>
    <mergeCell ref="AV1828:AW1828"/>
    <mergeCell ref="AX1828:AY1828"/>
    <mergeCell ref="AR1829:AS1829"/>
    <mergeCell ref="AT1829:AU1829"/>
    <mergeCell ref="AV1829:AW1829"/>
    <mergeCell ref="AX1829:AY1829"/>
    <mergeCell ref="AR1826:AS1826"/>
    <mergeCell ref="AT1826:AU1826"/>
    <mergeCell ref="AV1826:AW1826"/>
    <mergeCell ref="AX1826:AY1826"/>
    <mergeCell ref="AR1827:AS1827"/>
    <mergeCell ref="AT1827:AU1827"/>
    <mergeCell ref="AV1827:AW1827"/>
    <mergeCell ref="AX1827:AY1827"/>
    <mergeCell ref="AR1836:AS1836"/>
    <mergeCell ref="AT1836:AU1836"/>
    <mergeCell ref="AV1836:AW1836"/>
    <mergeCell ref="AX1836:AY1836"/>
    <mergeCell ref="AR1837:AS1837"/>
    <mergeCell ref="AT1837:AU1837"/>
    <mergeCell ref="AV1837:AW1837"/>
    <mergeCell ref="AX1837:AY1837"/>
    <mergeCell ref="AR1834:AS1834"/>
    <mergeCell ref="AT1834:AU1834"/>
    <mergeCell ref="AV1834:AW1834"/>
    <mergeCell ref="AX1834:AY1834"/>
    <mergeCell ref="AR1835:AS1835"/>
    <mergeCell ref="AT1835:AU1835"/>
    <mergeCell ref="AV1835:AW1835"/>
    <mergeCell ref="AX1835:AY1835"/>
    <mergeCell ref="AR1832:AS1832"/>
    <mergeCell ref="AT1832:AU1832"/>
    <mergeCell ref="AV1832:AW1832"/>
    <mergeCell ref="AX1832:AY1832"/>
    <mergeCell ref="AR1833:AS1833"/>
    <mergeCell ref="AT1833:AU1833"/>
    <mergeCell ref="AV1833:AW1833"/>
    <mergeCell ref="AX1833:AY1833"/>
    <mergeCell ref="AR1842:AS1842"/>
    <mergeCell ref="AT1842:AU1842"/>
    <mergeCell ref="AV1842:AW1842"/>
    <mergeCell ref="AX1842:AY1842"/>
    <mergeCell ref="AR1843:AS1843"/>
    <mergeCell ref="AT1843:AU1843"/>
    <mergeCell ref="AV1843:AW1843"/>
    <mergeCell ref="AX1843:AY1843"/>
    <mergeCell ref="AR1840:AS1840"/>
    <mergeCell ref="AT1840:AU1840"/>
    <mergeCell ref="AV1840:AW1840"/>
    <mergeCell ref="AX1840:AY1840"/>
    <mergeCell ref="AR1841:AS1841"/>
    <mergeCell ref="AT1841:AU1841"/>
    <mergeCell ref="AV1841:AW1841"/>
    <mergeCell ref="AX1841:AY1841"/>
    <mergeCell ref="AR1838:AS1838"/>
    <mergeCell ref="AT1838:AU1838"/>
    <mergeCell ref="AV1838:AW1838"/>
    <mergeCell ref="AX1838:AY1838"/>
    <mergeCell ref="AR1839:AS1839"/>
    <mergeCell ref="AT1839:AU1839"/>
    <mergeCell ref="AV1839:AW1839"/>
    <mergeCell ref="AX1839:AY1839"/>
    <mergeCell ref="AR1848:AS1848"/>
    <mergeCell ref="AT1848:AU1848"/>
    <mergeCell ref="AV1848:AW1848"/>
    <mergeCell ref="AX1848:AY1848"/>
    <mergeCell ref="AR1849:AS1849"/>
    <mergeCell ref="AT1849:AU1849"/>
    <mergeCell ref="AV1849:AW1849"/>
    <mergeCell ref="AX1849:AY1849"/>
    <mergeCell ref="AR1846:AS1846"/>
    <mergeCell ref="AT1846:AU1846"/>
    <mergeCell ref="AV1846:AW1846"/>
    <mergeCell ref="AX1846:AY1846"/>
    <mergeCell ref="AR1847:AS1847"/>
    <mergeCell ref="AT1847:AU1847"/>
    <mergeCell ref="AV1847:AW1847"/>
    <mergeCell ref="AX1847:AY1847"/>
    <mergeCell ref="AR1844:AS1844"/>
    <mergeCell ref="AT1844:AU1844"/>
    <mergeCell ref="AV1844:AW1844"/>
    <mergeCell ref="AX1844:AY1844"/>
    <mergeCell ref="AR1845:AS1845"/>
    <mergeCell ref="AT1845:AU1845"/>
    <mergeCell ref="AV1845:AW1845"/>
    <mergeCell ref="AX1845:AY1845"/>
    <mergeCell ref="AR1854:AS1854"/>
    <mergeCell ref="AT1854:AU1854"/>
    <mergeCell ref="AV1854:AW1854"/>
    <mergeCell ref="AX1854:AY1854"/>
    <mergeCell ref="AR1855:AS1855"/>
    <mergeCell ref="AT1855:AU1855"/>
    <mergeCell ref="AV1855:AW1855"/>
    <mergeCell ref="AX1855:AY1855"/>
    <mergeCell ref="AR1852:AS1852"/>
    <mergeCell ref="AT1852:AU1852"/>
    <mergeCell ref="AV1852:AW1852"/>
    <mergeCell ref="AX1852:AY1852"/>
    <mergeCell ref="AR1853:AS1853"/>
    <mergeCell ref="AT1853:AU1853"/>
    <mergeCell ref="AV1853:AW1853"/>
    <mergeCell ref="AX1853:AY1853"/>
    <mergeCell ref="AR1850:AS1850"/>
    <mergeCell ref="AT1850:AU1850"/>
    <mergeCell ref="AV1850:AW1850"/>
    <mergeCell ref="AX1850:AY1850"/>
    <mergeCell ref="AR1851:AS1851"/>
    <mergeCell ref="AT1851:AU1851"/>
    <mergeCell ref="AV1851:AW1851"/>
    <mergeCell ref="AX1851:AY1851"/>
    <mergeCell ref="AR1860:AS1860"/>
    <mergeCell ref="AT1860:AU1860"/>
    <mergeCell ref="AV1860:AW1860"/>
    <mergeCell ref="AX1860:AY1860"/>
    <mergeCell ref="AR1861:AS1861"/>
    <mergeCell ref="AT1861:AU1861"/>
    <mergeCell ref="AV1861:AW1861"/>
    <mergeCell ref="AX1861:AY1861"/>
    <mergeCell ref="AR1858:AS1858"/>
    <mergeCell ref="AT1858:AU1858"/>
    <mergeCell ref="AV1858:AW1858"/>
    <mergeCell ref="AX1858:AY1858"/>
    <mergeCell ref="AR1859:AS1859"/>
    <mergeCell ref="AT1859:AU1859"/>
    <mergeCell ref="AV1859:AW1859"/>
    <mergeCell ref="AX1859:AY1859"/>
    <mergeCell ref="AR1856:AS1856"/>
    <mergeCell ref="AT1856:AU1856"/>
    <mergeCell ref="AV1856:AW1856"/>
    <mergeCell ref="AX1856:AY1856"/>
    <mergeCell ref="AR1857:AS1857"/>
    <mergeCell ref="AT1857:AU1857"/>
    <mergeCell ref="AV1857:AW1857"/>
    <mergeCell ref="AX1857:AY1857"/>
    <mergeCell ref="AR1866:AS1866"/>
    <mergeCell ref="AT1866:AU1866"/>
    <mergeCell ref="AV1866:AW1866"/>
    <mergeCell ref="AX1866:AY1866"/>
    <mergeCell ref="AR1867:AS1867"/>
    <mergeCell ref="AT1867:AU1867"/>
    <mergeCell ref="AV1867:AW1867"/>
    <mergeCell ref="AX1867:AY1867"/>
    <mergeCell ref="AR1864:AS1864"/>
    <mergeCell ref="AT1864:AU1864"/>
    <mergeCell ref="AV1864:AW1864"/>
    <mergeCell ref="AX1864:AY1864"/>
    <mergeCell ref="AR1865:AS1865"/>
    <mergeCell ref="AT1865:AU1865"/>
    <mergeCell ref="AV1865:AW1865"/>
    <mergeCell ref="AX1865:AY1865"/>
    <mergeCell ref="AR1862:AS1862"/>
    <mergeCell ref="AT1862:AU1862"/>
    <mergeCell ref="AV1862:AW1862"/>
    <mergeCell ref="AX1862:AY1862"/>
    <mergeCell ref="AR1863:AS1863"/>
    <mergeCell ref="AT1863:AU1863"/>
    <mergeCell ref="AV1863:AW1863"/>
    <mergeCell ref="AX1863:AY1863"/>
    <mergeCell ref="AR1872:AS1872"/>
    <mergeCell ref="AT1872:AU1872"/>
    <mergeCell ref="AV1872:AW1872"/>
    <mergeCell ref="AX1872:AY1872"/>
    <mergeCell ref="AR1873:AS1873"/>
    <mergeCell ref="AT1873:AU1873"/>
    <mergeCell ref="AV1873:AW1873"/>
    <mergeCell ref="AX1873:AY1873"/>
    <mergeCell ref="AR1870:AS1870"/>
    <mergeCell ref="AT1870:AU1870"/>
    <mergeCell ref="AV1870:AW1870"/>
    <mergeCell ref="AX1870:AY1870"/>
    <mergeCell ref="AR1871:AS1871"/>
    <mergeCell ref="AT1871:AU1871"/>
    <mergeCell ref="AV1871:AW1871"/>
    <mergeCell ref="AX1871:AY1871"/>
    <mergeCell ref="AR1868:AS1868"/>
    <mergeCell ref="AT1868:AU1868"/>
    <mergeCell ref="AV1868:AW1868"/>
    <mergeCell ref="AX1868:AY1868"/>
    <mergeCell ref="AR1869:AS1869"/>
    <mergeCell ref="AT1869:AU1869"/>
    <mergeCell ref="AV1869:AW1869"/>
    <mergeCell ref="AX1869:AY1869"/>
    <mergeCell ref="AR1878:AS1878"/>
    <mergeCell ref="AT1878:AU1878"/>
    <mergeCell ref="AV1878:AW1878"/>
    <mergeCell ref="AX1878:AY1878"/>
    <mergeCell ref="AR1879:AS1879"/>
    <mergeCell ref="AT1879:AU1879"/>
    <mergeCell ref="AV1879:AW1879"/>
    <mergeCell ref="AX1879:AY1879"/>
    <mergeCell ref="AR1876:AS1876"/>
    <mergeCell ref="AT1876:AU1876"/>
    <mergeCell ref="AV1876:AW1876"/>
    <mergeCell ref="AX1876:AY1876"/>
    <mergeCell ref="AR1877:AS1877"/>
    <mergeCell ref="AT1877:AU1877"/>
    <mergeCell ref="AV1877:AW1877"/>
    <mergeCell ref="AX1877:AY1877"/>
    <mergeCell ref="AR1874:AS1874"/>
    <mergeCell ref="AT1874:AU1874"/>
    <mergeCell ref="AV1874:AW1874"/>
    <mergeCell ref="AX1874:AY1874"/>
    <mergeCell ref="AR1875:AS1875"/>
    <mergeCell ref="AT1875:AU1875"/>
    <mergeCell ref="AV1875:AW1875"/>
    <mergeCell ref="AX1875:AY1875"/>
    <mergeCell ref="AR1884:AS1884"/>
    <mergeCell ref="AT1884:AU1884"/>
    <mergeCell ref="AV1884:AW1884"/>
    <mergeCell ref="AX1884:AY1884"/>
    <mergeCell ref="AR1885:AS1885"/>
    <mergeCell ref="AT1885:AU1885"/>
    <mergeCell ref="AV1885:AW1885"/>
    <mergeCell ref="AX1885:AY1885"/>
    <mergeCell ref="AR1882:AS1882"/>
    <mergeCell ref="AT1882:AU1882"/>
    <mergeCell ref="AV1882:AW1882"/>
    <mergeCell ref="AX1882:AY1882"/>
    <mergeCell ref="AR1883:AS1883"/>
    <mergeCell ref="AT1883:AU1883"/>
    <mergeCell ref="AV1883:AW1883"/>
    <mergeCell ref="AX1883:AY1883"/>
    <mergeCell ref="AR1880:AS1880"/>
    <mergeCell ref="AT1880:AU1880"/>
    <mergeCell ref="AV1880:AW1880"/>
    <mergeCell ref="AX1880:AY1880"/>
    <mergeCell ref="AR1881:AS1881"/>
    <mergeCell ref="AT1881:AU1881"/>
    <mergeCell ref="AV1881:AW1881"/>
    <mergeCell ref="AX1881:AY1881"/>
    <mergeCell ref="AR1890:AS1890"/>
    <mergeCell ref="AT1890:AU1890"/>
    <mergeCell ref="AV1890:AW1890"/>
    <mergeCell ref="AX1890:AY1890"/>
    <mergeCell ref="AR1891:AS1891"/>
    <mergeCell ref="AT1891:AU1891"/>
    <mergeCell ref="AV1891:AW1891"/>
    <mergeCell ref="AX1891:AY1891"/>
    <mergeCell ref="AR1888:AS1888"/>
    <mergeCell ref="AT1888:AU1888"/>
    <mergeCell ref="AV1888:AW1888"/>
    <mergeCell ref="AX1888:AY1888"/>
    <mergeCell ref="AR1889:AS1889"/>
    <mergeCell ref="AT1889:AU1889"/>
    <mergeCell ref="AV1889:AW1889"/>
    <mergeCell ref="AX1889:AY1889"/>
    <mergeCell ref="AR1886:AS1886"/>
    <mergeCell ref="AT1886:AU1886"/>
    <mergeCell ref="AV1886:AW1886"/>
    <mergeCell ref="AX1886:AY1886"/>
    <mergeCell ref="AR1887:AS1887"/>
    <mergeCell ref="AT1887:AU1887"/>
    <mergeCell ref="AV1887:AW1887"/>
    <mergeCell ref="AX1887:AY1887"/>
    <mergeCell ref="AR1896:AS1896"/>
    <mergeCell ref="AT1896:AU1896"/>
    <mergeCell ref="AV1896:AW1896"/>
    <mergeCell ref="AX1896:AY1896"/>
    <mergeCell ref="AR1897:AS1897"/>
    <mergeCell ref="AT1897:AU1897"/>
    <mergeCell ref="AV1897:AW1897"/>
    <mergeCell ref="AX1897:AY1897"/>
    <mergeCell ref="AR1894:AS1894"/>
    <mergeCell ref="AT1894:AU1894"/>
    <mergeCell ref="AV1894:AW1894"/>
    <mergeCell ref="AX1894:AY1894"/>
    <mergeCell ref="AR1895:AS1895"/>
    <mergeCell ref="AT1895:AU1895"/>
    <mergeCell ref="AV1895:AW1895"/>
    <mergeCell ref="AX1895:AY1895"/>
    <mergeCell ref="AR1892:AS1892"/>
    <mergeCell ref="AT1892:AU1892"/>
    <mergeCell ref="AV1892:AW1892"/>
    <mergeCell ref="AX1892:AY1892"/>
    <mergeCell ref="AR1893:AS1893"/>
    <mergeCell ref="AT1893:AU1893"/>
    <mergeCell ref="AV1893:AW1893"/>
    <mergeCell ref="AX1893:AY1893"/>
    <mergeCell ref="AR1902:AS1902"/>
    <mergeCell ref="AT1902:AU1902"/>
    <mergeCell ref="AV1902:AW1902"/>
    <mergeCell ref="AX1902:AY1902"/>
    <mergeCell ref="AR1903:AS1903"/>
    <mergeCell ref="AT1903:AU1903"/>
    <mergeCell ref="AV1903:AW1903"/>
    <mergeCell ref="AX1903:AY1903"/>
    <mergeCell ref="AR1900:AS1900"/>
    <mergeCell ref="AT1900:AU1900"/>
    <mergeCell ref="AV1900:AW1900"/>
    <mergeCell ref="AX1900:AY1900"/>
    <mergeCell ref="AR1901:AS1901"/>
    <mergeCell ref="AT1901:AU1901"/>
    <mergeCell ref="AV1901:AW1901"/>
    <mergeCell ref="AX1901:AY1901"/>
    <mergeCell ref="AR1898:AS1898"/>
    <mergeCell ref="AT1898:AU1898"/>
    <mergeCell ref="AV1898:AW1898"/>
    <mergeCell ref="AX1898:AY1898"/>
    <mergeCell ref="AR1899:AS1899"/>
    <mergeCell ref="AT1899:AU1899"/>
    <mergeCell ref="AV1899:AW1899"/>
    <mergeCell ref="AX1899:AY1899"/>
    <mergeCell ref="AR1908:AS1908"/>
    <mergeCell ref="AT1908:AU1908"/>
    <mergeCell ref="AV1908:AW1908"/>
    <mergeCell ref="AX1908:AY1908"/>
    <mergeCell ref="AR1909:AS1909"/>
    <mergeCell ref="AT1909:AU1909"/>
    <mergeCell ref="AV1909:AW1909"/>
    <mergeCell ref="AX1909:AY1909"/>
    <mergeCell ref="AR1906:AS1906"/>
    <mergeCell ref="AT1906:AU1906"/>
    <mergeCell ref="AV1906:AW1906"/>
    <mergeCell ref="AX1906:AY1906"/>
    <mergeCell ref="AR1907:AS1907"/>
    <mergeCell ref="AT1907:AU1907"/>
    <mergeCell ref="AV1907:AW1907"/>
    <mergeCell ref="AX1907:AY1907"/>
    <mergeCell ref="AR1904:AS1904"/>
    <mergeCell ref="AT1904:AU1904"/>
    <mergeCell ref="AV1904:AW1904"/>
    <mergeCell ref="AX1904:AY1904"/>
    <mergeCell ref="AR1905:AS1905"/>
    <mergeCell ref="AT1905:AU1905"/>
    <mergeCell ref="AV1905:AW1905"/>
    <mergeCell ref="AX1905:AY1905"/>
    <mergeCell ref="BB1814:BC1814"/>
    <mergeCell ref="BD1814:BE1814"/>
    <mergeCell ref="BF1814:BG1814"/>
    <mergeCell ref="BH1814:BI1814"/>
    <mergeCell ref="BB1815:BC1815"/>
    <mergeCell ref="BD1815:BE1815"/>
    <mergeCell ref="BF1815:BG1815"/>
    <mergeCell ref="BH1815:BI1815"/>
    <mergeCell ref="BB1812:BC1812"/>
    <mergeCell ref="BD1812:BE1812"/>
    <mergeCell ref="BF1812:BG1812"/>
    <mergeCell ref="BH1812:BI1812"/>
    <mergeCell ref="BB1813:BC1813"/>
    <mergeCell ref="BD1813:BE1813"/>
    <mergeCell ref="BF1813:BG1813"/>
    <mergeCell ref="BH1813:BI1813"/>
    <mergeCell ref="BB1810:BC1810"/>
    <mergeCell ref="BD1810:BE1810"/>
    <mergeCell ref="BF1810:BG1810"/>
    <mergeCell ref="BH1810:BI1810"/>
    <mergeCell ref="BB1811:BC1811"/>
    <mergeCell ref="BD1811:BE1811"/>
    <mergeCell ref="BF1811:BG1811"/>
    <mergeCell ref="BH1811:BI1811"/>
    <mergeCell ref="BB1820:BC1820"/>
    <mergeCell ref="BD1820:BE1820"/>
    <mergeCell ref="BF1820:BG1820"/>
    <mergeCell ref="BH1820:BI1820"/>
    <mergeCell ref="BB1821:BC1821"/>
    <mergeCell ref="BD1821:BE1821"/>
    <mergeCell ref="BF1821:BG1821"/>
    <mergeCell ref="BH1821:BI1821"/>
    <mergeCell ref="BB1818:BC1818"/>
    <mergeCell ref="BD1818:BE1818"/>
    <mergeCell ref="BF1818:BG1818"/>
    <mergeCell ref="BH1818:BI1818"/>
    <mergeCell ref="BB1819:BC1819"/>
    <mergeCell ref="BD1819:BE1819"/>
    <mergeCell ref="BF1819:BG1819"/>
    <mergeCell ref="BH1819:BI1819"/>
    <mergeCell ref="BB1816:BC1816"/>
    <mergeCell ref="BD1816:BE1816"/>
    <mergeCell ref="BF1816:BG1816"/>
    <mergeCell ref="BH1816:BI1816"/>
    <mergeCell ref="BB1817:BC1817"/>
    <mergeCell ref="BD1817:BE1817"/>
    <mergeCell ref="BF1817:BG1817"/>
    <mergeCell ref="BH1817:BI1817"/>
    <mergeCell ref="BB1826:BC1826"/>
    <mergeCell ref="BD1826:BE1826"/>
    <mergeCell ref="BF1826:BG1826"/>
    <mergeCell ref="BH1826:BI1826"/>
    <mergeCell ref="BB1827:BC1827"/>
    <mergeCell ref="BD1827:BE1827"/>
    <mergeCell ref="BF1827:BG1827"/>
    <mergeCell ref="BH1827:BI1827"/>
    <mergeCell ref="BB1824:BC1824"/>
    <mergeCell ref="BD1824:BE1824"/>
    <mergeCell ref="BF1824:BG1824"/>
    <mergeCell ref="BH1824:BI1824"/>
    <mergeCell ref="BB1825:BC1825"/>
    <mergeCell ref="BD1825:BE1825"/>
    <mergeCell ref="BF1825:BG1825"/>
    <mergeCell ref="BH1825:BI1825"/>
    <mergeCell ref="BB1822:BC1822"/>
    <mergeCell ref="BD1822:BE1822"/>
    <mergeCell ref="BF1822:BG1822"/>
    <mergeCell ref="BH1822:BI1822"/>
    <mergeCell ref="BB1823:BC1823"/>
    <mergeCell ref="BD1823:BE1823"/>
    <mergeCell ref="BF1823:BG1823"/>
    <mergeCell ref="BH1823:BI1823"/>
    <mergeCell ref="BB1832:BC1832"/>
    <mergeCell ref="BD1832:BE1832"/>
    <mergeCell ref="BF1832:BG1832"/>
    <mergeCell ref="BH1832:BI1832"/>
    <mergeCell ref="BB1833:BC1833"/>
    <mergeCell ref="BD1833:BE1833"/>
    <mergeCell ref="BF1833:BG1833"/>
    <mergeCell ref="BH1833:BI1833"/>
    <mergeCell ref="BB1830:BC1830"/>
    <mergeCell ref="BD1830:BE1830"/>
    <mergeCell ref="BF1830:BG1830"/>
    <mergeCell ref="BH1830:BI1830"/>
    <mergeCell ref="BB1831:BC1831"/>
    <mergeCell ref="BD1831:BE1831"/>
    <mergeCell ref="BF1831:BG1831"/>
    <mergeCell ref="BH1831:BI1831"/>
    <mergeCell ref="BB1828:BC1828"/>
    <mergeCell ref="BD1828:BE1828"/>
    <mergeCell ref="BF1828:BG1828"/>
    <mergeCell ref="BH1828:BI1828"/>
    <mergeCell ref="BB1829:BC1829"/>
    <mergeCell ref="BD1829:BE1829"/>
    <mergeCell ref="BF1829:BG1829"/>
    <mergeCell ref="BH1829:BI1829"/>
    <mergeCell ref="BB1838:BC1838"/>
    <mergeCell ref="BD1838:BE1838"/>
    <mergeCell ref="BF1838:BG1838"/>
    <mergeCell ref="BH1838:BI1838"/>
    <mergeCell ref="BB1839:BC1839"/>
    <mergeCell ref="BD1839:BE1839"/>
    <mergeCell ref="BF1839:BG1839"/>
    <mergeCell ref="BH1839:BI1839"/>
    <mergeCell ref="BB1836:BC1836"/>
    <mergeCell ref="BD1836:BE1836"/>
    <mergeCell ref="BF1836:BG1836"/>
    <mergeCell ref="BH1836:BI1836"/>
    <mergeCell ref="BB1837:BC1837"/>
    <mergeCell ref="BD1837:BE1837"/>
    <mergeCell ref="BF1837:BG1837"/>
    <mergeCell ref="BH1837:BI1837"/>
    <mergeCell ref="BB1834:BC1834"/>
    <mergeCell ref="BD1834:BE1834"/>
    <mergeCell ref="BF1834:BG1834"/>
    <mergeCell ref="BH1834:BI1834"/>
    <mergeCell ref="BB1835:BC1835"/>
    <mergeCell ref="BD1835:BE1835"/>
    <mergeCell ref="BF1835:BG1835"/>
    <mergeCell ref="BH1835:BI1835"/>
    <mergeCell ref="BB1844:BC1844"/>
    <mergeCell ref="BD1844:BE1844"/>
    <mergeCell ref="BF1844:BG1844"/>
    <mergeCell ref="BH1844:BI1844"/>
    <mergeCell ref="BB1845:BC1845"/>
    <mergeCell ref="BD1845:BE1845"/>
    <mergeCell ref="BF1845:BG1845"/>
    <mergeCell ref="BH1845:BI1845"/>
    <mergeCell ref="BB1842:BC1842"/>
    <mergeCell ref="BD1842:BE1842"/>
    <mergeCell ref="BF1842:BG1842"/>
    <mergeCell ref="BH1842:BI1842"/>
    <mergeCell ref="BB1843:BC1843"/>
    <mergeCell ref="BD1843:BE1843"/>
    <mergeCell ref="BF1843:BG1843"/>
    <mergeCell ref="BH1843:BI1843"/>
    <mergeCell ref="BB1840:BC1840"/>
    <mergeCell ref="BD1840:BE1840"/>
    <mergeCell ref="BF1840:BG1840"/>
    <mergeCell ref="BH1840:BI1840"/>
    <mergeCell ref="BB1841:BC1841"/>
    <mergeCell ref="BD1841:BE1841"/>
    <mergeCell ref="BF1841:BG1841"/>
    <mergeCell ref="BH1841:BI1841"/>
    <mergeCell ref="BB1850:BC1850"/>
    <mergeCell ref="BD1850:BE1850"/>
    <mergeCell ref="BF1850:BG1850"/>
    <mergeCell ref="BH1850:BI1850"/>
    <mergeCell ref="BB1851:BC1851"/>
    <mergeCell ref="BD1851:BE1851"/>
    <mergeCell ref="BF1851:BG1851"/>
    <mergeCell ref="BH1851:BI1851"/>
    <mergeCell ref="BB1848:BC1848"/>
    <mergeCell ref="BD1848:BE1848"/>
    <mergeCell ref="BF1848:BG1848"/>
    <mergeCell ref="BH1848:BI1848"/>
    <mergeCell ref="BB1849:BC1849"/>
    <mergeCell ref="BD1849:BE1849"/>
    <mergeCell ref="BF1849:BG1849"/>
    <mergeCell ref="BH1849:BI1849"/>
    <mergeCell ref="BB1846:BC1846"/>
    <mergeCell ref="BD1846:BE1846"/>
    <mergeCell ref="BF1846:BG1846"/>
    <mergeCell ref="BH1846:BI1846"/>
    <mergeCell ref="BB1847:BC1847"/>
    <mergeCell ref="BD1847:BE1847"/>
    <mergeCell ref="BF1847:BG1847"/>
    <mergeCell ref="BH1847:BI1847"/>
    <mergeCell ref="BB1856:BC1856"/>
    <mergeCell ref="BD1856:BE1856"/>
    <mergeCell ref="BF1856:BG1856"/>
    <mergeCell ref="BH1856:BI1856"/>
    <mergeCell ref="BB1857:BC1857"/>
    <mergeCell ref="BD1857:BE1857"/>
    <mergeCell ref="BF1857:BG1857"/>
    <mergeCell ref="BH1857:BI1857"/>
    <mergeCell ref="BB1854:BC1854"/>
    <mergeCell ref="BD1854:BE1854"/>
    <mergeCell ref="BF1854:BG1854"/>
    <mergeCell ref="BH1854:BI1854"/>
    <mergeCell ref="BB1855:BC1855"/>
    <mergeCell ref="BD1855:BE1855"/>
    <mergeCell ref="BF1855:BG1855"/>
    <mergeCell ref="BH1855:BI1855"/>
    <mergeCell ref="BB1852:BC1852"/>
    <mergeCell ref="BD1852:BE1852"/>
    <mergeCell ref="BF1852:BG1852"/>
    <mergeCell ref="BH1852:BI1852"/>
    <mergeCell ref="BB1853:BC1853"/>
    <mergeCell ref="BD1853:BE1853"/>
    <mergeCell ref="BF1853:BG1853"/>
    <mergeCell ref="BH1853:BI1853"/>
    <mergeCell ref="BB1862:BC1862"/>
    <mergeCell ref="BD1862:BE1862"/>
    <mergeCell ref="BF1862:BG1862"/>
    <mergeCell ref="BH1862:BI1862"/>
    <mergeCell ref="BB1863:BC1863"/>
    <mergeCell ref="BD1863:BE1863"/>
    <mergeCell ref="BF1863:BG1863"/>
    <mergeCell ref="BH1863:BI1863"/>
    <mergeCell ref="BB1860:BC1860"/>
    <mergeCell ref="BD1860:BE1860"/>
    <mergeCell ref="BF1860:BG1860"/>
    <mergeCell ref="BH1860:BI1860"/>
    <mergeCell ref="BB1861:BC1861"/>
    <mergeCell ref="BD1861:BE1861"/>
    <mergeCell ref="BF1861:BG1861"/>
    <mergeCell ref="BH1861:BI1861"/>
    <mergeCell ref="BB1858:BC1858"/>
    <mergeCell ref="BD1858:BE1858"/>
    <mergeCell ref="BF1858:BG1858"/>
    <mergeCell ref="BH1858:BI1858"/>
    <mergeCell ref="BB1859:BC1859"/>
    <mergeCell ref="BD1859:BE1859"/>
    <mergeCell ref="BF1859:BG1859"/>
    <mergeCell ref="BH1859:BI1859"/>
    <mergeCell ref="BB1868:BC1868"/>
    <mergeCell ref="BD1868:BE1868"/>
    <mergeCell ref="BF1868:BG1868"/>
    <mergeCell ref="BH1868:BI1868"/>
    <mergeCell ref="BB1869:BC1869"/>
    <mergeCell ref="BD1869:BE1869"/>
    <mergeCell ref="BF1869:BG1869"/>
    <mergeCell ref="BH1869:BI1869"/>
    <mergeCell ref="BB1866:BC1866"/>
    <mergeCell ref="BD1866:BE1866"/>
    <mergeCell ref="BF1866:BG1866"/>
    <mergeCell ref="BH1866:BI1866"/>
    <mergeCell ref="BB1867:BC1867"/>
    <mergeCell ref="BD1867:BE1867"/>
    <mergeCell ref="BF1867:BG1867"/>
    <mergeCell ref="BH1867:BI1867"/>
    <mergeCell ref="BB1864:BC1864"/>
    <mergeCell ref="BD1864:BE1864"/>
    <mergeCell ref="BF1864:BG1864"/>
    <mergeCell ref="BH1864:BI1864"/>
    <mergeCell ref="BB1865:BC1865"/>
    <mergeCell ref="BD1865:BE1865"/>
    <mergeCell ref="BF1865:BG1865"/>
    <mergeCell ref="BH1865:BI1865"/>
    <mergeCell ref="BB1874:BC1874"/>
    <mergeCell ref="BD1874:BE1874"/>
    <mergeCell ref="BF1874:BG1874"/>
    <mergeCell ref="BH1874:BI1874"/>
    <mergeCell ref="BB1875:BC1875"/>
    <mergeCell ref="BD1875:BE1875"/>
    <mergeCell ref="BF1875:BG1875"/>
    <mergeCell ref="BH1875:BI1875"/>
    <mergeCell ref="BB1872:BC1872"/>
    <mergeCell ref="BD1872:BE1872"/>
    <mergeCell ref="BF1872:BG1872"/>
    <mergeCell ref="BH1872:BI1872"/>
    <mergeCell ref="BB1873:BC1873"/>
    <mergeCell ref="BD1873:BE1873"/>
    <mergeCell ref="BF1873:BG1873"/>
    <mergeCell ref="BH1873:BI1873"/>
    <mergeCell ref="BB1870:BC1870"/>
    <mergeCell ref="BD1870:BE1870"/>
    <mergeCell ref="BF1870:BG1870"/>
    <mergeCell ref="BH1870:BI1870"/>
    <mergeCell ref="BB1871:BC1871"/>
    <mergeCell ref="BD1871:BE1871"/>
    <mergeCell ref="BF1871:BG1871"/>
    <mergeCell ref="BH1871:BI1871"/>
    <mergeCell ref="BB1880:BC1880"/>
    <mergeCell ref="BD1880:BE1880"/>
    <mergeCell ref="BF1880:BG1880"/>
    <mergeCell ref="BH1880:BI1880"/>
    <mergeCell ref="BB1881:BC1881"/>
    <mergeCell ref="BD1881:BE1881"/>
    <mergeCell ref="BF1881:BG1881"/>
    <mergeCell ref="BH1881:BI1881"/>
    <mergeCell ref="BB1878:BC1878"/>
    <mergeCell ref="BD1878:BE1878"/>
    <mergeCell ref="BF1878:BG1878"/>
    <mergeCell ref="BH1878:BI1878"/>
    <mergeCell ref="BB1879:BC1879"/>
    <mergeCell ref="BD1879:BE1879"/>
    <mergeCell ref="BF1879:BG1879"/>
    <mergeCell ref="BH1879:BI1879"/>
    <mergeCell ref="BB1876:BC1876"/>
    <mergeCell ref="BD1876:BE1876"/>
    <mergeCell ref="BF1876:BG1876"/>
    <mergeCell ref="BH1876:BI1876"/>
    <mergeCell ref="BB1877:BC1877"/>
    <mergeCell ref="BD1877:BE1877"/>
    <mergeCell ref="BF1877:BG1877"/>
    <mergeCell ref="BH1877:BI1877"/>
    <mergeCell ref="BB1886:BC1886"/>
    <mergeCell ref="BD1886:BE1886"/>
    <mergeCell ref="BF1886:BG1886"/>
    <mergeCell ref="BH1886:BI1886"/>
    <mergeCell ref="BB1887:BC1887"/>
    <mergeCell ref="BD1887:BE1887"/>
    <mergeCell ref="BF1887:BG1887"/>
    <mergeCell ref="BH1887:BI1887"/>
    <mergeCell ref="BB1884:BC1884"/>
    <mergeCell ref="BD1884:BE1884"/>
    <mergeCell ref="BF1884:BG1884"/>
    <mergeCell ref="BH1884:BI1884"/>
    <mergeCell ref="BB1885:BC1885"/>
    <mergeCell ref="BD1885:BE1885"/>
    <mergeCell ref="BF1885:BG1885"/>
    <mergeCell ref="BH1885:BI1885"/>
    <mergeCell ref="BB1882:BC1882"/>
    <mergeCell ref="BD1882:BE1882"/>
    <mergeCell ref="BF1882:BG1882"/>
    <mergeCell ref="BH1882:BI1882"/>
    <mergeCell ref="BB1883:BC1883"/>
    <mergeCell ref="BD1883:BE1883"/>
    <mergeCell ref="BF1883:BG1883"/>
    <mergeCell ref="BH1883:BI1883"/>
    <mergeCell ref="BB1892:BC1892"/>
    <mergeCell ref="BD1892:BE1892"/>
    <mergeCell ref="BF1892:BG1892"/>
    <mergeCell ref="BH1892:BI1892"/>
    <mergeCell ref="BB1893:BC1893"/>
    <mergeCell ref="BD1893:BE1893"/>
    <mergeCell ref="BF1893:BG1893"/>
    <mergeCell ref="BH1893:BI1893"/>
    <mergeCell ref="BB1890:BC1890"/>
    <mergeCell ref="BD1890:BE1890"/>
    <mergeCell ref="BF1890:BG1890"/>
    <mergeCell ref="BH1890:BI1890"/>
    <mergeCell ref="BB1891:BC1891"/>
    <mergeCell ref="BD1891:BE1891"/>
    <mergeCell ref="BF1891:BG1891"/>
    <mergeCell ref="BH1891:BI1891"/>
    <mergeCell ref="BB1888:BC1888"/>
    <mergeCell ref="BD1888:BE1888"/>
    <mergeCell ref="BF1888:BG1888"/>
    <mergeCell ref="BH1888:BI1888"/>
    <mergeCell ref="BB1889:BC1889"/>
    <mergeCell ref="BD1889:BE1889"/>
    <mergeCell ref="BF1889:BG1889"/>
    <mergeCell ref="BH1889:BI1889"/>
    <mergeCell ref="BB1898:BC1898"/>
    <mergeCell ref="BD1898:BE1898"/>
    <mergeCell ref="BF1898:BG1898"/>
    <mergeCell ref="BH1898:BI1898"/>
    <mergeCell ref="BB1899:BC1899"/>
    <mergeCell ref="BD1899:BE1899"/>
    <mergeCell ref="BF1899:BG1899"/>
    <mergeCell ref="BH1899:BI1899"/>
    <mergeCell ref="BB1896:BC1896"/>
    <mergeCell ref="BD1896:BE1896"/>
    <mergeCell ref="BF1896:BG1896"/>
    <mergeCell ref="BH1896:BI1896"/>
    <mergeCell ref="BB1897:BC1897"/>
    <mergeCell ref="BD1897:BE1897"/>
    <mergeCell ref="BF1897:BG1897"/>
    <mergeCell ref="BH1897:BI1897"/>
    <mergeCell ref="BB1894:BC1894"/>
    <mergeCell ref="BD1894:BE1894"/>
    <mergeCell ref="BF1894:BG1894"/>
    <mergeCell ref="BH1894:BI1894"/>
    <mergeCell ref="BB1895:BC1895"/>
    <mergeCell ref="BD1895:BE1895"/>
    <mergeCell ref="BF1895:BG1895"/>
    <mergeCell ref="BH1895:BI1895"/>
    <mergeCell ref="BB1909:BC1909"/>
    <mergeCell ref="BD1909:BE1909"/>
    <mergeCell ref="BF1909:BG1909"/>
    <mergeCell ref="BH1909:BI1909"/>
    <mergeCell ref="BB1906:BC1906"/>
    <mergeCell ref="BD1906:BE1906"/>
    <mergeCell ref="BF1906:BG1906"/>
    <mergeCell ref="BH1906:BI1906"/>
    <mergeCell ref="BB1907:BC1907"/>
    <mergeCell ref="BD1907:BE1907"/>
    <mergeCell ref="BF1907:BG1907"/>
    <mergeCell ref="BH1907:BI1907"/>
    <mergeCell ref="BB1904:BC1904"/>
    <mergeCell ref="BD1904:BE1904"/>
    <mergeCell ref="BF1904:BG1904"/>
    <mergeCell ref="BH1904:BI1904"/>
    <mergeCell ref="BB1905:BC1905"/>
    <mergeCell ref="BD1905:BE1905"/>
    <mergeCell ref="BF1905:BG1905"/>
    <mergeCell ref="BH1905:BI1905"/>
    <mergeCell ref="BL1812:BM1812"/>
    <mergeCell ref="BN1812:BO1812"/>
    <mergeCell ref="BP1812:BQ1812"/>
    <mergeCell ref="BL1813:BM1813"/>
    <mergeCell ref="BN1813:BO1813"/>
    <mergeCell ref="BP1813:BQ1813"/>
    <mergeCell ref="BL1810:BM1810"/>
    <mergeCell ref="BN1810:BO1810"/>
    <mergeCell ref="BP1810:BQ1810"/>
    <mergeCell ref="BL1811:BM1811"/>
    <mergeCell ref="BN1811:BO1811"/>
    <mergeCell ref="BP1811:BQ1811"/>
    <mergeCell ref="BB1908:BC1908"/>
    <mergeCell ref="BD1908:BE1908"/>
    <mergeCell ref="BF1908:BG1908"/>
    <mergeCell ref="BH1908:BI1908"/>
    <mergeCell ref="BB1902:BC1902"/>
    <mergeCell ref="BD1902:BE1902"/>
    <mergeCell ref="BF1902:BG1902"/>
    <mergeCell ref="BH1902:BI1902"/>
    <mergeCell ref="BB1903:BC1903"/>
    <mergeCell ref="BD1903:BE1903"/>
    <mergeCell ref="BF1903:BG1903"/>
    <mergeCell ref="BH1903:BI1903"/>
    <mergeCell ref="BB1900:BC1900"/>
    <mergeCell ref="BD1900:BE1900"/>
    <mergeCell ref="BF1900:BG1900"/>
    <mergeCell ref="BH1900:BI1900"/>
    <mergeCell ref="BB1901:BC1901"/>
    <mergeCell ref="BD1901:BE1901"/>
    <mergeCell ref="BF1901:BG1901"/>
    <mergeCell ref="BH1901:BI1901"/>
    <mergeCell ref="BL1818:BM1818"/>
    <mergeCell ref="BN1818:BO1818"/>
    <mergeCell ref="BP1818:BQ1818"/>
    <mergeCell ref="BL1819:BM1819"/>
    <mergeCell ref="BN1819:BO1819"/>
    <mergeCell ref="BP1819:BQ1819"/>
    <mergeCell ref="BL1816:BM1816"/>
    <mergeCell ref="BN1816:BO1816"/>
    <mergeCell ref="BP1816:BQ1816"/>
    <mergeCell ref="BL1817:BM1817"/>
    <mergeCell ref="BN1817:BO1817"/>
    <mergeCell ref="BP1817:BQ1817"/>
    <mergeCell ref="BL1814:BM1814"/>
    <mergeCell ref="BN1814:BO1814"/>
    <mergeCell ref="BP1814:BQ1814"/>
    <mergeCell ref="BL1815:BM1815"/>
    <mergeCell ref="BN1815:BO1815"/>
    <mergeCell ref="BP1815:BQ1815"/>
    <mergeCell ref="BL1824:BM1824"/>
    <mergeCell ref="BN1824:BO1824"/>
    <mergeCell ref="BP1824:BQ1824"/>
    <mergeCell ref="BL1825:BM1825"/>
    <mergeCell ref="BN1825:BO1825"/>
    <mergeCell ref="BP1825:BQ1825"/>
    <mergeCell ref="BL1822:BM1822"/>
    <mergeCell ref="BN1822:BO1822"/>
    <mergeCell ref="BP1822:BQ1822"/>
    <mergeCell ref="BL1823:BM1823"/>
    <mergeCell ref="BN1823:BO1823"/>
    <mergeCell ref="BP1823:BQ1823"/>
    <mergeCell ref="BL1820:BM1820"/>
    <mergeCell ref="BN1820:BO1820"/>
    <mergeCell ref="BP1820:BQ1820"/>
    <mergeCell ref="BL1821:BM1821"/>
    <mergeCell ref="BN1821:BO1821"/>
    <mergeCell ref="BP1821:BQ1821"/>
    <mergeCell ref="BL1830:BM1830"/>
    <mergeCell ref="BN1830:BO1830"/>
    <mergeCell ref="BP1830:BQ1830"/>
    <mergeCell ref="BL1831:BM1831"/>
    <mergeCell ref="BN1831:BO1831"/>
    <mergeCell ref="BP1831:BQ1831"/>
    <mergeCell ref="BL1828:BM1828"/>
    <mergeCell ref="BN1828:BO1828"/>
    <mergeCell ref="BP1828:BQ1828"/>
    <mergeCell ref="BL1829:BM1829"/>
    <mergeCell ref="BN1829:BO1829"/>
    <mergeCell ref="BP1829:BQ1829"/>
    <mergeCell ref="BL1826:BM1826"/>
    <mergeCell ref="BN1826:BO1826"/>
    <mergeCell ref="BP1826:BQ1826"/>
    <mergeCell ref="BL1827:BM1827"/>
    <mergeCell ref="BN1827:BO1827"/>
    <mergeCell ref="BP1827:BQ1827"/>
    <mergeCell ref="BL1836:BM1836"/>
    <mergeCell ref="BN1836:BO1836"/>
    <mergeCell ref="BP1836:BQ1836"/>
    <mergeCell ref="BL1837:BM1837"/>
    <mergeCell ref="BN1837:BO1837"/>
    <mergeCell ref="BP1837:BQ1837"/>
    <mergeCell ref="BL1834:BM1834"/>
    <mergeCell ref="BN1834:BO1834"/>
    <mergeCell ref="BP1834:BQ1834"/>
    <mergeCell ref="BL1835:BM1835"/>
    <mergeCell ref="BN1835:BO1835"/>
    <mergeCell ref="BP1835:BQ1835"/>
    <mergeCell ref="BL1832:BM1832"/>
    <mergeCell ref="BN1832:BO1832"/>
    <mergeCell ref="BP1832:BQ1832"/>
    <mergeCell ref="BL1833:BM1833"/>
    <mergeCell ref="BN1833:BO1833"/>
    <mergeCell ref="BP1833:BQ1833"/>
    <mergeCell ref="BL1842:BM1842"/>
    <mergeCell ref="BN1842:BO1842"/>
    <mergeCell ref="BP1842:BQ1842"/>
    <mergeCell ref="BL1843:BM1843"/>
    <mergeCell ref="BN1843:BO1843"/>
    <mergeCell ref="BP1843:BQ1843"/>
    <mergeCell ref="BL1840:BM1840"/>
    <mergeCell ref="BN1840:BO1840"/>
    <mergeCell ref="BP1840:BQ1840"/>
    <mergeCell ref="BL1841:BM1841"/>
    <mergeCell ref="BN1841:BO1841"/>
    <mergeCell ref="BP1841:BQ1841"/>
    <mergeCell ref="BL1838:BM1838"/>
    <mergeCell ref="BN1838:BO1838"/>
    <mergeCell ref="BP1838:BQ1838"/>
    <mergeCell ref="BL1839:BM1839"/>
    <mergeCell ref="BN1839:BO1839"/>
    <mergeCell ref="BP1839:BQ1839"/>
    <mergeCell ref="BL1848:BM1848"/>
    <mergeCell ref="BN1848:BO1848"/>
    <mergeCell ref="BP1848:BQ1848"/>
    <mergeCell ref="BL1849:BM1849"/>
    <mergeCell ref="BN1849:BO1849"/>
    <mergeCell ref="BP1849:BQ1849"/>
    <mergeCell ref="BL1846:BM1846"/>
    <mergeCell ref="BN1846:BO1846"/>
    <mergeCell ref="BP1846:BQ1846"/>
    <mergeCell ref="BL1847:BM1847"/>
    <mergeCell ref="BN1847:BO1847"/>
    <mergeCell ref="BP1847:BQ1847"/>
    <mergeCell ref="BL1844:BM1844"/>
    <mergeCell ref="BN1844:BO1844"/>
    <mergeCell ref="BP1844:BQ1844"/>
    <mergeCell ref="BL1845:BM1845"/>
    <mergeCell ref="BN1845:BO1845"/>
    <mergeCell ref="BP1845:BQ1845"/>
    <mergeCell ref="BL1854:BM1854"/>
    <mergeCell ref="BN1854:BO1854"/>
    <mergeCell ref="BP1854:BQ1854"/>
    <mergeCell ref="BL1855:BM1855"/>
    <mergeCell ref="BN1855:BO1855"/>
    <mergeCell ref="BP1855:BQ1855"/>
    <mergeCell ref="BL1852:BM1852"/>
    <mergeCell ref="BN1852:BO1852"/>
    <mergeCell ref="BP1852:BQ1852"/>
    <mergeCell ref="BL1853:BM1853"/>
    <mergeCell ref="BN1853:BO1853"/>
    <mergeCell ref="BP1853:BQ1853"/>
    <mergeCell ref="BL1850:BM1850"/>
    <mergeCell ref="BN1850:BO1850"/>
    <mergeCell ref="BP1850:BQ1850"/>
    <mergeCell ref="BL1851:BM1851"/>
    <mergeCell ref="BN1851:BO1851"/>
    <mergeCell ref="BP1851:BQ1851"/>
    <mergeCell ref="BL1860:BM1860"/>
    <mergeCell ref="BN1860:BO1860"/>
    <mergeCell ref="BP1860:BQ1860"/>
    <mergeCell ref="BL1861:BM1861"/>
    <mergeCell ref="BN1861:BO1861"/>
    <mergeCell ref="BP1861:BQ1861"/>
    <mergeCell ref="BL1858:BM1858"/>
    <mergeCell ref="BN1858:BO1858"/>
    <mergeCell ref="BP1858:BQ1858"/>
    <mergeCell ref="BL1859:BM1859"/>
    <mergeCell ref="BN1859:BO1859"/>
    <mergeCell ref="BP1859:BQ1859"/>
    <mergeCell ref="BL1856:BM1856"/>
    <mergeCell ref="BN1856:BO1856"/>
    <mergeCell ref="BP1856:BQ1856"/>
    <mergeCell ref="BL1857:BM1857"/>
    <mergeCell ref="BN1857:BO1857"/>
    <mergeCell ref="BP1857:BQ1857"/>
    <mergeCell ref="BL1866:BM1866"/>
    <mergeCell ref="BN1866:BO1866"/>
    <mergeCell ref="BP1866:BQ1866"/>
    <mergeCell ref="BL1867:BM1867"/>
    <mergeCell ref="BN1867:BO1867"/>
    <mergeCell ref="BP1867:BQ1867"/>
    <mergeCell ref="BL1864:BM1864"/>
    <mergeCell ref="BN1864:BO1864"/>
    <mergeCell ref="BP1864:BQ1864"/>
    <mergeCell ref="BL1865:BM1865"/>
    <mergeCell ref="BN1865:BO1865"/>
    <mergeCell ref="BP1865:BQ1865"/>
    <mergeCell ref="BL1862:BM1862"/>
    <mergeCell ref="BN1862:BO1862"/>
    <mergeCell ref="BP1862:BQ1862"/>
    <mergeCell ref="BL1863:BM1863"/>
    <mergeCell ref="BN1863:BO1863"/>
    <mergeCell ref="BP1863:BQ1863"/>
    <mergeCell ref="BL1872:BM1872"/>
    <mergeCell ref="BN1872:BO1872"/>
    <mergeCell ref="BP1872:BQ1872"/>
    <mergeCell ref="BL1873:BM1873"/>
    <mergeCell ref="BN1873:BO1873"/>
    <mergeCell ref="BP1873:BQ1873"/>
    <mergeCell ref="BL1870:BM1870"/>
    <mergeCell ref="BN1870:BO1870"/>
    <mergeCell ref="BP1870:BQ1870"/>
    <mergeCell ref="BL1871:BM1871"/>
    <mergeCell ref="BN1871:BO1871"/>
    <mergeCell ref="BP1871:BQ1871"/>
    <mergeCell ref="BL1868:BM1868"/>
    <mergeCell ref="BN1868:BO1868"/>
    <mergeCell ref="BP1868:BQ1868"/>
    <mergeCell ref="BL1869:BM1869"/>
    <mergeCell ref="BN1869:BO1869"/>
    <mergeCell ref="BP1869:BQ1869"/>
    <mergeCell ref="BL1878:BM1878"/>
    <mergeCell ref="BN1878:BO1878"/>
    <mergeCell ref="BP1878:BQ1878"/>
    <mergeCell ref="BL1879:BM1879"/>
    <mergeCell ref="BN1879:BO1879"/>
    <mergeCell ref="BP1879:BQ1879"/>
    <mergeCell ref="BL1876:BM1876"/>
    <mergeCell ref="BN1876:BO1876"/>
    <mergeCell ref="BP1876:BQ1876"/>
    <mergeCell ref="BL1877:BM1877"/>
    <mergeCell ref="BN1877:BO1877"/>
    <mergeCell ref="BP1877:BQ1877"/>
    <mergeCell ref="BL1874:BM1874"/>
    <mergeCell ref="BN1874:BO1874"/>
    <mergeCell ref="BP1874:BQ1874"/>
    <mergeCell ref="BL1875:BM1875"/>
    <mergeCell ref="BN1875:BO1875"/>
    <mergeCell ref="BP1875:BQ1875"/>
    <mergeCell ref="BL1884:BM1884"/>
    <mergeCell ref="BN1884:BO1884"/>
    <mergeCell ref="BP1884:BQ1884"/>
    <mergeCell ref="BL1885:BM1885"/>
    <mergeCell ref="BN1885:BO1885"/>
    <mergeCell ref="BP1885:BQ1885"/>
    <mergeCell ref="BL1882:BM1882"/>
    <mergeCell ref="BN1882:BO1882"/>
    <mergeCell ref="BP1882:BQ1882"/>
    <mergeCell ref="BL1883:BM1883"/>
    <mergeCell ref="BN1883:BO1883"/>
    <mergeCell ref="BP1883:BQ1883"/>
    <mergeCell ref="BL1880:BM1880"/>
    <mergeCell ref="BN1880:BO1880"/>
    <mergeCell ref="BP1880:BQ1880"/>
    <mergeCell ref="BL1881:BM1881"/>
    <mergeCell ref="BN1881:BO1881"/>
    <mergeCell ref="BP1881:BQ1881"/>
    <mergeCell ref="BL1890:BM1890"/>
    <mergeCell ref="BN1890:BO1890"/>
    <mergeCell ref="BP1890:BQ1890"/>
    <mergeCell ref="BL1891:BM1891"/>
    <mergeCell ref="BN1891:BO1891"/>
    <mergeCell ref="BP1891:BQ1891"/>
    <mergeCell ref="BL1888:BM1888"/>
    <mergeCell ref="BN1888:BO1888"/>
    <mergeCell ref="BP1888:BQ1888"/>
    <mergeCell ref="BL1889:BM1889"/>
    <mergeCell ref="BN1889:BO1889"/>
    <mergeCell ref="BP1889:BQ1889"/>
    <mergeCell ref="BL1886:BM1886"/>
    <mergeCell ref="BN1886:BO1886"/>
    <mergeCell ref="BP1886:BQ1886"/>
    <mergeCell ref="BL1887:BM1887"/>
    <mergeCell ref="BN1887:BO1887"/>
    <mergeCell ref="BP1887:BQ1887"/>
    <mergeCell ref="BL1896:BM1896"/>
    <mergeCell ref="BN1896:BO1896"/>
    <mergeCell ref="BP1896:BQ1896"/>
    <mergeCell ref="BL1897:BM1897"/>
    <mergeCell ref="BN1897:BO1897"/>
    <mergeCell ref="BP1897:BQ1897"/>
    <mergeCell ref="BL1894:BM1894"/>
    <mergeCell ref="BN1894:BO1894"/>
    <mergeCell ref="BP1894:BQ1894"/>
    <mergeCell ref="BL1895:BM1895"/>
    <mergeCell ref="BN1895:BO1895"/>
    <mergeCell ref="BP1895:BQ1895"/>
    <mergeCell ref="BL1892:BM1892"/>
    <mergeCell ref="BN1892:BO1892"/>
    <mergeCell ref="BP1892:BQ1892"/>
    <mergeCell ref="BL1893:BM1893"/>
    <mergeCell ref="BN1893:BO1893"/>
    <mergeCell ref="BP1893:BQ1893"/>
    <mergeCell ref="BL1902:BM1902"/>
    <mergeCell ref="BN1902:BO1902"/>
    <mergeCell ref="BP1902:BQ1902"/>
    <mergeCell ref="BL1903:BM1903"/>
    <mergeCell ref="BN1903:BO1903"/>
    <mergeCell ref="BP1903:BQ1903"/>
    <mergeCell ref="BL1900:BM1900"/>
    <mergeCell ref="BN1900:BO1900"/>
    <mergeCell ref="BP1900:BQ1900"/>
    <mergeCell ref="BL1901:BM1901"/>
    <mergeCell ref="BN1901:BO1901"/>
    <mergeCell ref="BP1901:BQ1901"/>
    <mergeCell ref="BL1898:BM1898"/>
    <mergeCell ref="BN1898:BO1898"/>
    <mergeCell ref="BP1898:BQ1898"/>
    <mergeCell ref="BL1899:BM1899"/>
    <mergeCell ref="BN1899:BO1899"/>
    <mergeCell ref="BP1899:BQ1899"/>
    <mergeCell ref="BV1810:BW1810"/>
    <mergeCell ref="BX1810:BY1810"/>
    <mergeCell ref="BZ1810:CA1810"/>
    <mergeCell ref="CB1810:CC1810"/>
    <mergeCell ref="BV1811:BW1811"/>
    <mergeCell ref="BX1811:BY1811"/>
    <mergeCell ref="BZ1811:CA1811"/>
    <mergeCell ref="CB1811:CC1811"/>
    <mergeCell ref="BL1908:BM1908"/>
    <mergeCell ref="BN1908:BO1908"/>
    <mergeCell ref="BP1908:BQ1908"/>
    <mergeCell ref="BR1901:BS1901"/>
    <mergeCell ref="BL1909:BM1909"/>
    <mergeCell ref="BN1909:BO1909"/>
    <mergeCell ref="BP1909:BQ1909"/>
    <mergeCell ref="BR1902:BS1902"/>
    <mergeCell ref="BL1906:BM1906"/>
    <mergeCell ref="BN1906:BO1906"/>
    <mergeCell ref="BP1906:BQ1906"/>
    <mergeCell ref="BR1899:BS1899"/>
    <mergeCell ref="BL1907:BM1907"/>
    <mergeCell ref="BN1907:BO1907"/>
    <mergeCell ref="BP1907:BQ1907"/>
    <mergeCell ref="BR1900:BS1900"/>
    <mergeCell ref="BL1904:BM1904"/>
    <mergeCell ref="BN1904:BO1904"/>
    <mergeCell ref="BP1904:BQ1904"/>
    <mergeCell ref="BR1897:BS1897"/>
    <mergeCell ref="BL1905:BM1905"/>
    <mergeCell ref="BN1905:BO1905"/>
    <mergeCell ref="BP1905:BQ1905"/>
    <mergeCell ref="BR1898:BS1898"/>
    <mergeCell ref="BV1816:BW1816"/>
    <mergeCell ref="BX1816:BY1816"/>
    <mergeCell ref="BZ1816:CA1816"/>
    <mergeCell ref="CB1816:CC1816"/>
    <mergeCell ref="BV1817:BW1817"/>
    <mergeCell ref="BX1817:BY1817"/>
    <mergeCell ref="BZ1817:CA1817"/>
    <mergeCell ref="CB1817:CC1817"/>
    <mergeCell ref="BV1814:BW1814"/>
    <mergeCell ref="BX1814:BY1814"/>
    <mergeCell ref="BZ1814:CA1814"/>
    <mergeCell ref="CB1814:CC1814"/>
    <mergeCell ref="BV1815:BW1815"/>
    <mergeCell ref="BX1815:BY1815"/>
    <mergeCell ref="BZ1815:CA1815"/>
    <mergeCell ref="CB1815:CC1815"/>
    <mergeCell ref="BV1812:BW1812"/>
    <mergeCell ref="BX1812:BY1812"/>
    <mergeCell ref="BZ1812:CA1812"/>
    <mergeCell ref="CB1812:CC1812"/>
    <mergeCell ref="BV1813:BW1813"/>
    <mergeCell ref="BX1813:BY1813"/>
    <mergeCell ref="BZ1813:CA1813"/>
    <mergeCell ref="CB1813:CC1813"/>
    <mergeCell ref="BV1822:BW1822"/>
    <mergeCell ref="BX1822:BY1822"/>
    <mergeCell ref="BZ1822:CA1822"/>
    <mergeCell ref="CB1822:CC1822"/>
    <mergeCell ref="BV1823:BW1823"/>
    <mergeCell ref="BX1823:BY1823"/>
    <mergeCell ref="BZ1823:CA1823"/>
    <mergeCell ref="CB1823:CC1823"/>
    <mergeCell ref="BV1820:BW1820"/>
    <mergeCell ref="BX1820:BY1820"/>
    <mergeCell ref="BZ1820:CA1820"/>
    <mergeCell ref="CB1820:CC1820"/>
    <mergeCell ref="BV1821:BW1821"/>
    <mergeCell ref="BX1821:BY1821"/>
    <mergeCell ref="BZ1821:CA1821"/>
    <mergeCell ref="CB1821:CC1821"/>
    <mergeCell ref="BV1818:BW1818"/>
    <mergeCell ref="BX1818:BY1818"/>
    <mergeCell ref="BZ1818:CA1818"/>
    <mergeCell ref="CB1818:CC1818"/>
    <mergeCell ref="BV1819:BW1819"/>
    <mergeCell ref="BX1819:BY1819"/>
    <mergeCell ref="BZ1819:CA1819"/>
    <mergeCell ref="CB1819:CC1819"/>
    <mergeCell ref="BV1828:BW1828"/>
    <mergeCell ref="BX1828:BY1828"/>
    <mergeCell ref="BZ1828:CA1828"/>
    <mergeCell ref="CB1828:CC1828"/>
    <mergeCell ref="BV1829:BW1829"/>
    <mergeCell ref="BX1829:BY1829"/>
    <mergeCell ref="BZ1829:CA1829"/>
    <mergeCell ref="CB1829:CC1829"/>
    <mergeCell ref="BV1826:BW1826"/>
    <mergeCell ref="BX1826:BY1826"/>
    <mergeCell ref="BZ1826:CA1826"/>
    <mergeCell ref="CB1826:CC1826"/>
    <mergeCell ref="BV1827:BW1827"/>
    <mergeCell ref="BX1827:BY1827"/>
    <mergeCell ref="BZ1827:CA1827"/>
    <mergeCell ref="CB1827:CC1827"/>
    <mergeCell ref="BV1824:BW1824"/>
    <mergeCell ref="BX1824:BY1824"/>
    <mergeCell ref="BZ1824:CA1824"/>
    <mergeCell ref="CB1824:CC1824"/>
    <mergeCell ref="BV1825:BW1825"/>
    <mergeCell ref="BX1825:BY1825"/>
    <mergeCell ref="BZ1825:CA1825"/>
    <mergeCell ref="CB1825:CC1825"/>
    <mergeCell ref="BV1834:BW1834"/>
    <mergeCell ref="BX1834:BY1834"/>
    <mergeCell ref="BZ1834:CA1834"/>
    <mergeCell ref="CB1834:CC1834"/>
    <mergeCell ref="BV1835:BW1835"/>
    <mergeCell ref="BX1835:BY1835"/>
    <mergeCell ref="BZ1835:CA1835"/>
    <mergeCell ref="CB1835:CC1835"/>
    <mergeCell ref="BV1832:BW1832"/>
    <mergeCell ref="BX1832:BY1832"/>
    <mergeCell ref="BZ1832:CA1832"/>
    <mergeCell ref="CB1832:CC1832"/>
    <mergeCell ref="BV1833:BW1833"/>
    <mergeCell ref="BX1833:BY1833"/>
    <mergeCell ref="BZ1833:CA1833"/>
    <mergeCell ref="CB1833:CC1833"/>
    <mergeCell ref="BV1830:BW1830"/>
    <mergeCell ref="BX1830:BY1830"/>
    <mergeCell ref="BZ1830:CA1830"/>
    <mergeCell ref="CB1830:CC1830"/>
    <mergeCell ref="BV1831:BW1831"/>
    <mergeCell ref="BX1831:BY1831"/>
    <mergeCell ref="BZ1831:CA1831"/>
    <mergeCell ref="CB1831:CC1831"/>
    <mergeCell ref="BV1840:BW1840"/>
    <mergeCell ref="BX1840:BY1840"/>
    <mergeCell ref="BZ1840:CA1840"/>
    <mergeCell ref="CB1840:CC1840"/>
    <mergeCell ref="BV1841:BW1841"/>
    <mergeCell ref="BX1841:BY1841"/>
    <mergeCell ref="BZ1841:CA1841"/>
    <mergeCell ref="CB1841:CC1841"/>
    <mergeCell ref="BV1838:BW1838"/>
    <mergeCell ref="BX1838:BY1838"/>
    <mergeCell ref="BZ1838:CA1838"/>
    <mergeCell ref="CB1838:CC1838"/>
    <mergeCell ref="BV1839:BW1839"/>
    <mergeCell ref="BX1839:BY1839"/>
    <mergeCell ref="BZ1839:CA1839"/>
    <mergeCell ref="CB1839:CC1839"/>
    <mergeCell ref="BV1836:BW1836"/>
    <mergeCell ref="BX1836:BY1836"/>
    <mergeCell ref="BZ1836:CA1836"/>
    <mergeCell ref="CB1836:CC1836"/>
    <mergeCell ref="BV1837:BW1837"/>
    <mergeCell ref="BX1837:BY1837"/>
    <mergeCell ref="BZ1837:CA1837"/>
    <mergeCell ref="CB1837:CC1837"/>
    <mergeCell ref="BV1846:BW1846"/>
    <mergeCell ref="BX1846:BY1846"/>
    <mergeCell ref="BZ1846:CA1846"/>
    <mergeCell ref="CB1846:CC1846"/>
    <mergeCell ref="BV1847:BW1847"/>
    <mergeCell ref="BX1847:BY1847"/>
    <mergeCell ref="BZ1847:CA1847"/>
    <mergeCell ref="CB1847:CC1847"/>
    <mergeCell ref="BV1844:BW1844"/>
    <mergeCell ref="BX1844:BY1844"/>
    <mergeCell ref="BZ1844:CA1844"/>
    <mergeCell ref="CB1844:CC1844"/>
    <mergeCell ref="BV1845:BW1845"/>
    <mergeCell ref="BX1845:BY1845"/>
    <mergeCell ref="BZ1845:CA1845"/>
    <mergeCell ref="CB1845:CC1845"/>
    <mergeCell ref="BV1842:BW1842"/>
    <mergeCell ref="BX1842:BY1842"/>
    <mergeCell ref="BZ1842:CA1842"/>
    <mergeCell ref="CB1842:CC1842"/>
    <mergeCell ref="BV1843:BW1843"/>
    <mergeCell ref="BX1843:BY1843"/>
    <mergeCell ref="BZ1843:CA1843"/>
    <mergeCell ref="CB1843:CC1843"/>
    <mergeCell ref="BV1852:BW1852"/>
    <mergeCell ref="BX1852:BY1852"/>
    <mergeCell ref="BZ1852:CA1852"/>
    <mergeCell ref="CB1852:CC1852"/>
    <mergeCell ref="BV1853:BW1853"/>
    <mergeCell ref="BX1853:BY1853"/>
    <mergeCell ref="BZ1853:CA1853"/>
    <mergeCell ref="CB1853:CC1853"/>
    <mergeCell ref="BV1850:BW1850"/>
    <mergeCell ref="BX1850:BY1850"/>
    <mergeCell ref="BZ1850:CA1850"/>
    <mergeCell ref="CB1850:CC1850"/>
    <mergeCell ref="BV1851:BW1851"/>
    <mergeCell ref="BX1851:BY1851"/>
    <mergeCell ref="BZ1851:CA1851"/>
    <mergeCell ref="CB1851:CC1851"/>
    <mergeCell ref="BV1848:BW1848"/>
    <mergeCell ref="BX1848:BY1848"/>
    <mergeCell ref="BZ1848:CA1848"/>
    <mergeCell ref="CB1848:CC1848"/>
    <mergeCell ref="BV1849:BW1849"/>
    <mergeCell ref="BX1849:BY1849"/>
    <mergeCell ref="BZ1849:CA1849"/>
    <mergeCell ref="CB1849:CC1849"/>
    <mergeCell ref="BV1858:BW1858"/>
    <mergeCell ref="BX1858:BY1858"/>
    <mergeCell ref="BZ1858:CA1858"/>
    <mergeCell ref="CB1858:CC1858"/>
    <mergeCell ref="BV1859:BW1859"/>
    <mergeCell ref="BX1859:BY1859"/>
    <mergeCell ref="BZ1859:CA1859"/>
    <mergeCell ref="CB1859:CC1859"/>
    <mergeCell ref="BV1856:BW1856"/>
    <mergeCell ref="BX1856:BY1856"/>
    <mergeCell ref="BZ1856:CA1856"/>
    <mergeCell ref="CB1856:CC1856"/>
    <mergeCell ref="BV1857:BW1857"/>
    <mergeCell ref="BX1857:BY1857"/>
    <mergeCell ref="BZ1857:CA1857"/>
    <mergeCell ref="CB1857:CC1857"/>
    <mergeCell ref="BV1854:BW1854"/>
    <mergeCell ref="BX1854:BY1854"/>
    <mergeCell ref="BZ1854:CA1854"/>
    <mergeCell ref="CB1854:CC1854"/>
    <mergeCell ref="BV1855:BW1855"/>
    <mergeCell ref="BX1855:BY1855"/>
    <mergeCell ref="BZ1855:CA1855"/>
    <mergeCell ref="CB1855:CC1855"/>
    <mergeCell ref="BV1864:BW1864"/>
    <mergeCell ref="BX1864:BY1864"/>
    <mergeCell ref="BZ1864:CA1864"/>
    <mergeCell ref="CB1864:CC1864"/>
    <mergeCell ref="BV1865:BW1865"/>
    <mergeCell ref="BX1865:BY1865"/>
    <mergeCell ref="BZ1865:CA1865"/>
    <mergeCell ref="CB1865:CC1865"/>
    <mergeCell ref="BV1862:BW1862"/>
    <mergeCell ref="BX1862:BY1862"/>
    <mergeCell ref="BZ1862:CA1862"/>
    <mergeCell ref="CB1862:CC1862"/>
    <mergeCell ref="BV1863:BW1863"/>
    <mergeCell ref="BX1863:BY1863"/>
    <mergeCell ref="BZ1863:CA1863"/>
    <mergeCell ref="CB1863:CC1863"/>
    <mergeCell ref="BV1860:BW1860"/>
    <mergeCell ref="BX1860:BY1860"/>
    <mergeCell ref="BZ1860:CA1860"/>
    <mergeCell ref="CB1860:CC1860"/>
    <mergeCell ref="BV1861:BW1861"/>
    <mergeCell ref="BX1861:BY1861"/>
    <mergeCell ref="BZ1861:CA1861"/>
    <mergeCell ref="CB1861:CC1861"/>
    <mergeCell ref="BV1870:BW1870"/>
    <mergeCell ref="BX1870:BY1870"/>
    <mergeCell ref="BZ1870:CA1870"/>
    <mergeCell ref="CB1870:CC1870"/>
    <mergeCell ref="BV1871:BW1871"/>
    <mergeCell ref="BX1871:BY1871"/>
    <mergeCell ref="BZ1871:CA1871"/>
    <mergeCell ref="CB1871:CC1871"/>
    <mergeCell ref="BV1868:BW1868"/>
    <mergeCell ref="BX1868:BY1868"/>
    <mergeCell ref="BZ1868:CA1868"/>
    <mergeCell ref="CB1868:CC1868"/>
    <mergeCell ref="BV1869:BW1869"/>
    <mergeCell ref="BX1869:BY1869"/>
    <mergeCell ref="BZ1869:CA1869"/>
    <mergeCell ref="CB1869:CC1869"/>
    <mergeCell ref="BV1866:BW1866"/>
    <mergeCell ref="BX1866:BY1866"/>
    <mergeCell ref="BZ1866:CA1866"/>
    <mergeCell ref="CB1866:CC1866"/>
    <mergeCell ref="BV1867:BW1867"/>
    <mergeCell ref="BX1867:BY1867"/>
    <mergeCell ref="BZ1867:CA1867"/>
    <mergeCell ref="CB1867:CC1867"/>
    <mergeCell ref="BV1876:BW1876"/>
    <mergeCell ref="BX1876:BY1876"/>
    <mergeCell ref="BZ1876:CA1876"/>
    <mergeCell ref="CB1876:CC1876"/>
    <mergeCell ref="BV1877:BW1877"/>
    <mergeCell ref="BX1877:BY1877"/>
    <mergeCell ref="BZ1877:CA1877"/>
    <mergeCell ref="CB1877:CC1877"/>
    <mergeCell ref="BV1874:BW1874"/>
    <mergeCell ref="BX1874:BY1874"/>
    <mergeCell ref="BZ1874:CA1874"/>
    <mergeCell ref="CB1874:CC1874"/>
    <mergeCell ref="BV1875:BW1875"/>
    <mergeCell ref="BX1875:BY1875"/>
    <mergeCell ref="BZ1875:CA1875"/>
    <mergeCell ref="CB1875:CC1875"/>
    <mergeCell ref="BV1872:BW1872"/>
    <mergeCell ref="BX1872:BY1872"/>
    <mergeCell ref="BZ1872:CA1872"/>
    <mergeCell ref="CB1872:CC1872"/>
    <mergeCell ref="BV1873:BW1873"/>
    <mergeCell ref="BX1873:BY1873"/>
    <mergeCell ref="BZ1873:CA1873"/>
    <mergeCell ref="CB1873:CC1873"/>
    <mergeCell ref="BV1882:BW1882"/>
    <mergeCell ref="BX1882:BY1882"/>
    <mergeCell ref="BZ1882:CA1882"/>
    <mergeCell ref="CB1882:CC1882"/>
    <mergeCell ref="BV1883:BW1883"/>
    <mergeCell ref="BX1883:BY1883"/>
    <mergeCell ref="BZ1883:CA1883"/>
    <mergeCell ref="CB1883:CC1883"/>
    <mergeCell ref="BV1880:BW1880"/>
    <mergeCell ref="BX1880:BY1880"/>
    <mergeCell ref="BZ1880:CA1880"/>
    <mergeCell ref="CB1880:CC1880"/>
    <mergeCell ref="BV1881:BW1881"/>
    <mergeCell ref="BX1881:BY1881"/>
    <mergeCell ref="BZ1881:CA1881"/>
    <mergeCell ref="CB1881:CC1881"/>
    <mergeCell ref="BV1878:BW1878"/>
    <mergeCell ref="BX1878:BY1878"/>
    <mergeCell ref="BZ1878:CA1878"/>
    <mergeCell ref="CB1878:CC1878"/>
    <mergeCell ref="BV1879:BW1879"/>
    <mergeCell ref="BX1879:BY1879"/>
    <mergeCell ref="BZ1879:CA1879"/>
    <mergeCell ref="CB1879:CC1879"/>
    <mergeCell ref="BV1888:BW1888"/>
    <mergeCell ref="BX1888:BY1888"/>
    <mergeCell ref="BZ1888:CA1888"/>
    <mergeCell ref="CB1888:CC1888"/>
    <mergeCell ref="BV1889:BW1889"/>
    <mergeCell ref="BX1889:BY1889"/>
    <mergeCell ref="BZ1889:CA1889"/>
    <mergeCell ref="CB1889:CC1889"/>
    <mergeCell ref="BV1886:BW1886"/>
    <mergeCell ref="BX1886:BY1886"/>
    <mergeCell ref="BZ1886:CA1886"/>
    <mergeCell ref="CB1886:CC1886"/>
    <mergeCell ref="BV1887:BW1887"/>
    <mergeCell ref="BX1887:BY1887"/>
    <mergeCell ref="BZ1887:CA1887"/>
    <mergeCell ref="CB1887:CC1887"/>
    <mergeCell ref="BV1884:BW1884"/>
    <mergeCell ref="BX1884:BY1884"/>
    <mergeCell ref="BZ1884:CA1884"/>
    <mergeCell ref="CB1884:CC1884"/>
    <mergeCell ref="BV1885:BW1885"/>
    <mergeCell ref="BX1885:BY1885"/>
    <mergeCell ref="BZ1885:CA1885"/>
    <mergeCell ref="CB1885:CC1885"/>
    <mergeCell ref="BV1894:BW1894"/>
    <mergeCell ref="BX1894:BY1894"/>
    <mergeCell ref="BZ1894:CA1894"/>
    <mergeCell ref="CB1894:CC1894"/>
    <mergeCell ref="BV1895:BW1895"/>
    <mergeCell ref="BX1895:BY1895"/>
    <mergeCell ref="BZ1895:CA1895"/>
    <mergeCell ref="CB1895:CC1895"/>
    <mergeCell ref="BV1892:BW1892"/>
    <mergeCell ref="BX1892:BY1892"/>
    <mergeCell ref="BZ1892:CA1892"/>
    <mergeCell ref="CB1892:CC1892"/>
    <mergeCell ref="BV1893:BW1893"/>
    <mergeCell ref="BX1893:BY1893"/>
    <mergeCell ref="BZ1893:CA1893"/>
    <mergeCell ref="CB1893:CC1893"/>
    <mergeCell ref="BV1890:BW1890"/>
    <mergeCell ref="BX1890:BY1890"/>
    <mergeCell ref="BZ1890:CA1890"/>
    <mergeCell ref="CB1890:CC1890"/>
    <mergeCell ref="BV1891:BW1891"/>
    <mergeCell ref="BX1891:BY1891"/>
    <mergeCell ref="BZ1891:CA1891"/>
    <mergeCell ref="CB1891:CC1891"/>
    <mergeCell ref="BV1901:BW1901"/>
    <mergeCell ref="BX1901:BY1901"/>
    <mergeCell ref="BZ1901:CA1901"/>
    <mergeCell ref="CB1901:CC1901"/>
    <mergeCell ref="BV1898:BW1898"/>
    <mergeCell ref="BX1898:BY1898"/>
    <mergeCell ref="BZ1898:CA1898"/>
    <mergeCell ref="CB1898:CC1898"/>
    <mergeCell ref="BV1899:BW1899"/>
    <mergeCell ref="BX1899:BY1899"/>
    <mergeCell ref="BZ1899:CA1899"/>
    <mergeCell ref="CB1899:CC1899"/>
    <mergeCell ref="BV1896:BW1896"/>
    <mergeCell ref="BX1896:BY1896"/>
    <mergeCell ref="BZ1896:CA1896"/>
    <mergeCell ref="CB1896:CC1896"/>
    <mergeCell ref="BV1897:BW1897"/>
    <mergeCell ref="BX1897:BY1897"/>
    <mergeCell ref="BZ1897:CA1897"/>
    <mergeCell ref="CB1897:CC1897"/>
    <mergeCell ref="BV1909:BW1909"/>
    <mergeCell ref="BX1909:BY1909"/>
    <mergeCell ref="BZ1909:CA1909"/>
    <mergeCell ref="CB1909:CC1909"/>
    <mergeCell ref="BV1906:BW1906"/>
    <mergeCell ref="BX1906:BY1906"/>
    <mergeCell ref="BZ1906:CA1906"/>
    <mergeCell ref="CB1906:CC1906"/>
    <mergeCell ref="BV1907:BW1907"/>
    <mergeCell ref="BX1907:BY1907"/>
    <mergeCell ref="BZ1907:CA1907"/>
    <mergeCell ref="CB1907:CC1907"/>
    <mergeCell ref="BV1904:BW1904"/>
    <mergeCell ref="BX1904:BY1904"/>
    <mergeCell ref="BZ1904:CA1904"/>
    <mergeCell ref="CB1904:CC1904"/>
    <mergeCell ref="BV1905:BW1905"/>
    <mergeCell ref="BX1905:BY1905"/>
    <mergeCell ref="BZ1905:CA1905"/>
    <mergeCell ref="CB1905:CC1905"/>
    <mergeCell ref="CF1812:CG1812"/>
    <mergeCell ref="CH1812:CI1812"/>
    <mergeCell ref="CJ1812:CK1812"/>
    <mergeCell ref="CL1812:CM1812"/>
    <mergeCell ref="CF1813:CG1813"/>
    <mergeCell ref="CH1813:CI1813"/>
    <mergeCell ref="CJ1813:CK1813"/>
    <mergeCell ref="CL1813:CM1813"/>
    <mergeCell ref="CF1810:CG1810"/>
    <mergeCell ref="CH1810:CI1810"/>
    <mergeCell ref="CJ1810:CK1810"/>
    <mergeCell ref="CL1810:CM1810"/>
    <mergeCell ref="CF1811:CG1811"/>
    <mergeCell ref="CH1811:CI1811"/>
    <mergeCell ref="CJ1811:CK1811"/>
    <mergeCell ref="CL1811:CM1811"/>
    <mergeCell ref="BV1908:BW1908"/>
    <mergeCell ref="BX1908:BY1908"/>
    <mergeCell ref="BZ1908:CA1908"/>
    <mergeCell ref="CB1908:CC1908"/>
    <mergeCell ref="BV1902:BW1902"/>
    <mergeCell ref="BX1902:BY1902"/>
    <mergeCell ref="BZ1902:CA1902"/>
    <mergeCell ref="CB1902:CC1902"/>
    <mergeCell ref="BV1903:BW1903"/>
    <mergeCell ref="BX1903:BY1903"/>
    <mergeCell ref="BZ1903:CA1903"/>
    <mergeCell ref="CB1903:CC1903"/>
    <mergeCell ref="BV1900:BW1900"/>
    <mergeCell ref="BX1900:BY1900"/>
    <mergeCell ref="BZ1900:CA1900"/>
    <mergeCell ref="CB1900:CC1900"/>
    <mergeCell ref="CF1818:CG1818"/>
    <mergeCell ref="CH1818:CI1818"/>
    <mergeCell ref="CJ1818:CK1818"/>
    <mergeCell ref="CL1818:CM1818"/>
    <mergeCell ref="CF1819:CG1819"/>
    <mergeCell ref="CH1819:CI1819"/>
    <mergeCell ref="CJ1819:CK1819"/>
    <mergeCell ref="CL1819:CM1819"/>
    <mergeCell ref="CF1816:CG1816"/>
    <mergeCell ref="CH1816:CI1816"/>
    <mergeCell ref="CJ1816:CK1816"/>
    <mergeCell ref="CL1816:CM1816"/>
    <mergeCell ref="CF1817:CG1817"/>
    <mergeCell ref="CH1817:CI1817"/>
    <mergeCell ref="CJ1817:CK1817"/>
    <mergeCell ref="CL1817:CM1817"/>
    <mergeCell ref="CF1814:CG1814"/>
    <mergeCell ref="CH1814:CI1814"/>
    <mergeCell ref="CJ1814:CK1814"/>
    <mergeCell ref="CL1814:CM1814"/>
    <mergeCell ref="CF1815:CG1815"/>
    <mergeCell ref="CH1815:CI1815"/>
    <mergeCell ref="CJ1815:CK1815"/>
    <mergeCell ref="CL1815:CM1815"/>
    <mergeCell ref="CF1824:CG1824"/>
    <mergeCell ref="CH1824:CI1824"/>
    <mergeCell ref="CJ1824:CK1824"/>
    <mergeCell ref="CL1824:CM1824"/>
    <mergeCell ref="CF1825:CG1825"/>
    <mergeCell ref="CH1825:CI1825"/>
    <mergeCell ref="CJ1825:CK1825"/>
    <mergeCell ref="CL1825:CM1825"/>
    <mergeCell ref="CF1822:CG1822"/>
    <mergeCell ref="CH1822:CI1822"/>
    <mergeCell ref="CJ1822:CK1822"/>
    <mergeCell ref="CL1822:CM1822"/>
    <mergeCell ref="CF1823:CG1823"/>
    <mergeCell ref="CH1823:CI1823"/>
    <mergeCell ref="CJ1823:CK1823"/>
    <mergeCell ref="CL1823:CM1823"/>
    <mergeCell ref="CF1820:CG1820"/>
    <mergeCell ref="CH1820:CI1820"/>
    <mergeCell ref="CJ1820:CK1820"/>
    <mergeCell ref="CL1820:CM1820"/>
    <mergeCell ref="CF1821:CG1821"/>
    <mergeCell ref="CH1821:CI1821"/>
    <mergeCell ref="CJ1821:CK1821"/>
    <mergeCell ref="CL1821:CM1821"/>
    <mergeCell ref="CF1830:CG1830"/>
    <mergeCell ref="CH1830:CI1830"/>
    <mergeCell ref="CJ1830:CK1830"/>
    <mergeCell ref="CL1830:CM1830"/>
    <mergeCell ref="CF1831:CG1831"/>
    <mergeCell ref="CH1831:CI1831"/>
    <mergeCell ref="CJ1831:CK1831"/>
    <mergeCell ref="CL1831:CM1831"/>
    <mergeCell ref="CF1828:CG1828"/>
    <mergeCell ref="CH1828:CI1828"/>
    <mergeCell ref="CJ1828:CK1828"/>
    <mergeCell ref="CL1828:CM1828"/>
    <mergeCell ref="CF1829:CG1829"/>
    <mergeCell ref="CH1829:CI1829"/>
    <mergeCell ref="CJ1829:CK1829"/>
    <mergeCell ref="CL1829:CM1829"/>
    <mergeCell ref="CF1826:CG1826"/>
    <mergeCell ref="CH1826:CI1826"/>
    <mergeCell ref="CJ1826:CK1826"/>
    <mergeCell ref="CL1826:CM1826"/>
    <mergeCell ref="CF1827:CG1827"/>
    <mergeCell ref="CH1827:CI1827"/>
    <mergeCell ref="CJ1827:CK1827"/>
    <mergeCell ref="CL1827:CM1827"/>
    <mergeCell ref="CF1836:CG1836"/>
    <mergeCell ref="CH1836:CI1836"/>
    <mergeCell ref="CJ1836:CK1836"/>
    <mergeCell ref="CL1836:CM1836"/>
    <mergeCell ref="CF1837:CG1837"/>
    <mergeCell ref="CH1837:CI1837"/>
    <mergeCell ref="CJ1837:CK1837"/>
    <mergeCell ref="CL1837:CM1837"/>
    <mergeCell ref="CF1834:CG1834"/>
    <mergeCell ref="CH1834:CI1834"/>
    <mergeCell ref="CJ1834:CK1834"/>
    <mergeCell ref="CL1834:CM1834"/>
    <mergeCell ref="CF1835:CG1835"/>
    <mergeCell ref="CH1835:CI1835"/>
    <mergeCell ref="CJ1835:CK1835"/>
    <mergeCell ref="CL1835:CM1835"/>
    <mergeCell ref="CF1832:CG1832"/>
    <mergeCell ref="CH1832:CI1832"/>
    <mergeCell ref="CJ1832:CK1832"/>
    <mergeCell ref="CL1832:CM1832"/>
    <mergeCell ref="CF1833:CG1833"/>
    <mergeCell ref="CH1833:CI1833"/>
    <mergeCell ref="CJ1833:CK1833"/>
    <mergeCell ref="CL1833:CM1833"/>
    <mergeCell ref="CF1842:CG1842"/>
    <mergeCell ref="CH1842:CI1842"/>
    <mergeCell ref="CJ1842:CK1842"/>
    <mergeCell ref="CL1842:CM1842"/>
    <mergeCell ref="CF1843:CG1843"/>
    <mergeCell ref="CH1843:CI1843"/>
    <mergeCell ref="CJ1843:CK1843"/>
    <mergeCell ref="CL1843:CM1843"/>
    <mergeCell ref="CF1840:CG1840"/>
    <mergeCell ref="CH1840:CI1840"/>
    <mergeCell ref="CJ1840:CK1840"/>
    <mergeCell ref="CL1840:CM1840"/>
    <mergeCell ref="CF1841:CG1841"/>
    <mergeCell ref="CH1841:CI1841"/>
    <mergeCell ref="CJ1841:CK1841"/>
    <mergeCell ref="CL1841:CM1841"/>
    <mergeCell ref="CF1838:CG1838"/>
    <mergeCell ref="CH1838:CI1838"/>
    <mergeCell ref="CJ1838:CK1838"/>
    <mergeCell ref="CL1838:CM1838"/>
    <mergeCell ref="CF1839:CG1839"/>
    <mergeCell ref="CH1839:CI1839"/>
    <mergeCell ref="CJ1839:CK1839"/>
    <mergeCell ref="CL1839:CM1839"/>
    <mergeCell ref="CF1848:CG1848"/>
    <mergeCell ref="CH1848:CI1848"/>
    <mergeCell ref="CJ1848:CK1848"/>
    <mergeCell ref="CL1848:CM1848"/>
    <mergeCell ref="CF1849:CG1849"/>
    <mergeCell ref="CH1849:CI1849"/>
    <mergeCell ref="CJ1849:CK1849"/>
    <mergeCell ref="CL1849:CM1849"/>
    <mergeCell ref="CF1846:CG1846"/>
    <mergeCell ref="CH1846:CI1846"/>
    <mergeCell ref="CJ1846:CK1846"/>
    <mergeCell ref="CL1846:CM1846"/>
    <mergeCell ref="CF1847:CG1847"/>
    <mergeCell ref="CH1847:CI1847"/>
    <mergeCell ref="CJ1847:CK1847"/>
    <mergeCell ref="CL1847:CM1847"/>
    <mergeCell ref="CF1844:CG1844"/>
    <mergeCell ref="CH1844:CI1844"/>
    <mergeCell ref="CJ1844:CK1844"/>
    <mergeCell ref="CL1844:CM1844"/>
    <mergeCell ref="CF1845:CG1845"/>
    <mergeCell ref="CH1845:CI1845"/>
    <mergeCell ref="CJ1845:CK1845"/>
    <mergeCell ref="CL1845:CM1845"/>
    <mergeCell ref="CF1854:CG1854"/>
    <mergeCell ref="CH1854:CI1854"/>
    <mergeCell ref="CJ1854:CK1854"/>
    <mergeCell ref="CL1854:CM1854"/>
    <mergeCell ref="CF1855:CG1855"/>
    <mergeCell ref="CH1855:CI1855"/>
    <mergeCell ref="CJ1855:CK1855"/>
    <mergeCell ref="CL1855:CM1855"/>
    <mergeCell ref="CF1852:CG1852"/>
    <mergeCell ref="CH1852:CI1852"/>
    <mergeCell ref="CJ1852:CK1852"/>
    <mergeCell ref="CL1852:CM1852"/>
    <mergeCell ref="CF1853:CG1853"/>
    <mergeCell ref="CH1853:CI1853"/>
    <mergeCell ref="CJ1853:CK1853"/>
    <mergeCell ref="CL1853:CM1853"/>
    <mergeCell ref="CF1850:CG1850"/>
    <mergeCell ref="CH1850:CI1850"/>
    <mergeCell ref="CJ1850:CK1850"/>
    <mergeCell ref="CL1850:CM1850"/>
    <mergeCell ref="CF1851:CG1851"/>
    <mergeCell ref="CH1851:CI1851"/>
    <mergeCell ref="CJ1851:CK1851"/>
    <mergeCell ref="CL1851:CM1851"/>
    <mergeCell ref="CF1860:CG1860"/>
    <mergeCell ref="CH1860:CI1860"/>
    <mergeCell ref="CJ1860:CK1860"/>
    <mergeCell ref="CL1860:CM1860"/>
    <mergeCell ref="CF1861:CG1861"/>
    <mergeCell ref="CH1861:CI1861"/>
    <mergeCell ref="CJ1861:CK1861"/>
    <mergeCell ref="CL1861:CM1861"/>
    <mergeCell ref="CF1858:CG1858"/>
    <mergeCell ref="CH1858:CI1858"/>
    <mergeCell ref="CJ1858:CK1858"/>
    <mergeCell ref="CL1858:CM1858"/>
    <mergeCell ref="CF1859:CG1859"/>
    <mergeCell ref="CH1859:CI1859"/>
    <mergeCell ref="CJ1859:CK1859"/>
    <mergeCell ref="CL1859:CM1859"/>
    <mergeCell ref="CF1856:CG1856"/>
    <mergeCell ref="CH1856:CI1856"/>
    <mergeCell ref="CJ1856:CK1856"/>
    <mergeCell ref="CL1856:CM1856"/>
    <mergeCell ref="CF1857:CG1857"/>
    <mergeCell ref="CH1857:CI1857"/>
    <mergeCell ref="CJ1857:CK1857"/>
    <mergeCell ref="CL1857:CM1857"/>
    <mergeCell ref="CF1866:CG1866"/>
    <mergeCell ref="CH1866:CI1866"/>
    <mergeCell ref="CJ1866:CK1866"/>
    <mergeCell ref="CL1866:CM1866"/>
    <mergeCell ref="CF1867:CG1867"/>
    <mergeCell ref="CH1867:CI1867"/>
    <mergeCell ref="CJ1867:CK1867"/>
    <mergeCell ref="CL1867:CM1867"/>
    <mergeCell ref="CF1864:CG1864"/>
    <mergeCell ref="CH1864:CI1864"/>
    <mergeCell ref="CJ1864:CK1864"/>
    <mergeCell ref="CL1864:CM1864"/>
    <mergeCell ref="CF1865:CG1865"/>
    <mergeCell ref="CH1865:CI1865"/>
    <mergeCell ref="CJ1865:CK1865"/>
    <mergeCell ref="CL1865:CM1865"/>
    <mergeCell ref="CF1862:CG1862"/>
    <mergeCell ref="CH1862:CI1862"/>
    <mergeCell ref="CJ1862:CK1862"/>
    <mergeCell ref="CL1862:CM1862"/>
    <mergeCell ref="CF1863:CG1863"/>
    <mergeCell ref="CH1863:CI1863"/>
    <mergeCell ref="CJ1863:CK1863"/>
    <mergeCell ref="CL1863:CM1863"/>
    <mergeCell ref="CF1872:CG1872"/>
    <mergeCell ref="CH1872:CI1872"/>
    <mergeCell ref="CJ1872:CK1872"/>
    <mergeCell ref="CL1872:CM1872"/>
    <mergeCell ref="CF1873:CG1873"/>
    <mergeCell ref="CH1873:CI1873"/>
    <mergeCell ref="CJ1873:CK1873"/>
    <mergeCell ref="CL1873:CM1873"/>
    <mergeCell ref="CF1870:CG1870"/>
    <mergeCell ref="CH1870:CI1870"/>
    <mergeCell ref="CJ1870:CK1870"/>
    <mergeCell ref="CL1870:CM1870"/>
    <mergeCell ref="CF1871:CG1871"/>
    <mergeCell ref="CH1871:CI1871"/>
    <mergeCell ref="CJ1871:CK1871"/>
    <mergeCell ref="CL1871:CM1871"/>
    <mergeCell ref="CF1868:CG1868"/>
    <mergeCell ref="CH1868:CI1868"/>
    <mergeCell ref="CJ1868:CK1868"/>
    <mergeCell ref="CL1868:CM1868"/>
    <mergeCell ref="CF1869:CG1869"/>
    <mergeCell ref="CH1869:CI1869"/>
    <mergeCell ref="CJ1869:CK1869"/>
    <mergeCell ref="CL1869:CM1869"/>
    <mergeCell ref="CF1878:CG1878"/>
    <mergeCell ref="CH1878:CI1878"/>
    <mergeCell ref="CJ1878:CK1878"/>
    <mergeCell ref="CL1878:CM1878"/>
    <mergeCell ref="CF1879:CG1879"/>
    <mergeCell ref="CH1879:CI1879"/>
    <mergeCell ref="CJ1879:CK1879"/>
    <mergeCell ref="CL1879:CM1879"/>
    <mergeCell ref="CF1876:CG1876"/>
    <mergeCell ref="CH1876:CI1876"/>
    <mergeCell ref="CJ1876:CK1876"/>
    <mergeCell ref="CL1876:CM1876"/>
    <mergeCell ref="CF1877:CG1877"/>
    <mergeCell ref="CH1877:CI1877"/>
    <mergeCell ref="CJ1877:CK1877"/>
    <mergeCell ref="CL1877:CM1877"/>
    <mergeCell ref="CF1874:CG1874"/>
    <mergeCell ref="CH1874:CI1874"/>
    <mergeCell ref="CJ1874:CK1874"/>
    <mergeCell ref="CL1874:CM1874"/>
    <mergeCell ref="CF1875:CG1875"/>
    <mergeCell ref="CH1875:CI1875"/>
    <mergeCell ref="CJ1875:CK1875"/>
    <mergeCell ref="CL1875:CM1875"/>
    <mergeCell ref="CF1884:CG1884"/>
    <mergeCell ref="CH1884:CI1884"/>
    <mergeCell ref="CJ1884:CK1884"/>
    <mergeCell ref="CL1884:CM1884"/>
    <mergeCell ref="CF1885:CG1885"/>
    <mergeCell ref="CH1885:CI1885"/>
    <mergeCell ref="CJ1885:CK1885"/>
    <mergeCell ref="CL1885:CM1885"/>
    <mergeCell ref="CF1882:CG1882"/>
    <mergeCell ref="CH1882:CI1882"/>
    <mergeCell ref="CJ1882:CK1882"/>
    <mergeCell ref="CL1882:CM1882"/>
    <mergeCell ref="CF1883:CG1883"/>
    <mergeCell ref="CH1883:CI1883"/>
    <mergeCell ref="CJ1883:CK1883"/>
    <mergeCell ref="CL1883:CM1883"/>
    <mergeCell ref="CF1880:CG1880"/>
    <mergeCell ref="CH1880:CI1880"/>
    <mergeCell ref="CJ1880:CK1880"/>
    <mergeCell ref="CL1880:CM1880"/>
    <mergeCell ref="CF1881:CG1881"/>
    <mergeCell ref="CH1881:CI1881"/>
    <mergeCell ref="CJ1881:CK1881"/>
    <mergeCell ref="CL1881:CM1881"/>
    <mergeCell ref="CF1890:CG1890"/>
    <mergeCell ref="CH1890:CI1890"/>
    <mergeCell ref="CJ1890:CK1890"/>
    <mergeCell ref="CL1890:CM1890"/>
    <mergeCell ref="CF1891:CG1891"/>
    <mergeCell ref="CH1891:CI1891"/>
    <mergeCell ref="CJ1891:CK1891"/>
    <mergeCell ref="CL1891:CM1891"/>
    <mergeCell ref="CF1888:CG1888"/>
    <mergeCell ref="CH1888:CI1888"/>
    <mergeCell ref="CJ1888:CK1888"/>
    <mergeCell ref="CL1888:CM1888"/>
    <mergeCell ref="CF1889:CG1889"/>
    <mergeCell ref="CH1889:CI1889"/>
    <mergeCell ref="CJ1889:CK1889"/>
    <mergeCell ref="CL1889:CM1889"/>
    <mergeCell ref="CF1886:CG1886"/>
    <mergeCell ref="CH1886:CI1886"/>
    <mergeCell ref="CJ1886:CK1886"/>
    <mergeCell ref="CL1886:CM1886"/>
    <mergeCell ref="CF1887:CG1887"/>
    <mergeCell ref="CH1887:CI1887"/>
    <mergeCell ref="CJ1887:CK1887"/>
    <mergeCell ref="CL1887:CM1887"/>
    <mergeCell ref="CF1896:CG1896"/>
    <mergeCell ref="CH1896:CI1896"/>
    <mergeCell ref="CJ1896:CK1896"/>
    <mergeCell ref="CL1896:CM1896"/>
    <mergeCell ref="CF1897:CG1897"/>
    <mergeCell ref="CH1897:CI1897"/>
    <mergeCell ref="CJ1897:CK1897"/>
    <mergeCell ref="CL1897:CM1897"/>
    <mergeCell ref="CF1894:CG1894"/>
    <mergeCell ref="CH1894:CI1894"/>
    <mergeCell ref="CJ1894:CK1894"/>
    <mergeCell ref="CL1894:CM1894"/>
    <mergeCell ref="CF1895:CG1895"/>
    <mergeCell ref="CH1895:CI1895"/>
    <mergeCell ref="CJ1895:CK1895"/>
    <mergeCell ref="CL1895:CM1895"/>
    <mergeCell ref="CF1892:CG1892"/>
    <mergeCell ref="CH1892:CI1892"/>
    <mergeCell ref="CJ1892:CK1892"/>
    <mergeCell ref="CL1892:CM1892"/>
    <mergeCell ref="CF1893:CG1893"/>
    <mergeCell ref="CH1893:CI1893"/>
    <mergeCell ref="CJ1893:CK1893"/>
    <mergeCell ref="CL1893:CM1893"/>
    <mergeCell ref="CF1902:CG1902"/>
    <mergeCell ref="CH1902:CI1902"/>
    <mergeCell ref="CJ1902:CK1902"/>
    <mergeCell ref="CL1902:CM1902"/>
    <mergeCell ref="CF1903:CG1903"/>
    <mergeCell ref="CH1903:CI1903"/>
    <mergeCell ref="CJ1903:CK1903"/>
    <mergeCell ref="CL1903:CM1903"/>
    <mergeCell ref="CF1900:CG1900"/>
    <mergeCell ref="CH1900:CI1900"/>
    <mergeCell ref="CJ1900:CK1900"/>
    <mergeCell ref="CL1900:CM1900"/>
    <mergeCell ref="CF1901:CG1901"/>
    <mergeCell ref="CH1901:CI1901"/>
    <mergeCell ref="CJ1901:CK1901"/>
    <mergeCell ref="CL1901:CM1901"/>
    <mergeCell ref="CF1898:CG1898"/>
    <mergeCell ref="CH1898:CI1898"/>
    <mergeCell ref="CJ1898:CK1898"/>
    <mergeCell ref="CL1898:CM1898"/>
    <mergeCell ref="CF1899:CG1899"/>
    <mergeCell ref="CH1899:CI1899"/>
    <mergeCell ref="CJ1899:CK1899"/>
    <mergeCell ref="CL1899:CM1899"/>
    <mergeCell ref="CP1810:CQ1810"/>
    <mergeCell ref="CR1810:CS1810"/>
    <mergeCell ref="CT1810:CU1810"/>
    <mergeCell ref="CV1810:CW1810"/>
    <mergeCell ref="CP1811:CQ1811"/>
    <mergeCell ref="CR1811:CS1811"/>
    <mergeCell ref="CT1811:CU1811"/>
    <mergeCell ref="CV1811:CW1811"/>
    <mergeCell ref="CF1908:CG1908"/>
    <mergeCell ref="CH1908:CI1908"/>
    <mergeCell ref="CJ1908:CK1908"/>
    <mergeCell ref="CL1908:CM1908"/>
    <mergeCell ref="CF1909:CG1909"/>
    <mergeCell ref="CH1909:CI1909"/>
    <mergeCell ref="CJ1909:CK1909"/>
    <mergeCell ref="CL1909:CM1909"/>
    <mergeCell ref="CF1906:CG1906"/>
    <mergeCell ref="CH1906:CI1906"/>
    <mergeCell ref="CJ1906:CK1906"/>
    <mergeCell ref="CL1906:CM1906"/>
    <mergeCell ref="CF1907:CG1907"/>
    <mergeCell ref="CH1907:CI1907"/>
    <mergeCell ref="CJ1907:CK1907"/>
    <mergeCell ref="CL1907:CM1907"/>
    <mergeCell ref="CF1904:CG1904"/>
    <mergeCell ref="CH1904:CI1904"/>
    <mergeCell ref="CJ1904:CK1904"/>
    <mergeCell ref="CL1904:CM1904"/>
    <mergeCell ref="CF1905:CG1905"/>
    <mergeCell ref="CH1905:CI1905"/>
    <mergeCell ref="CJ1905:CK1905"/>
    <mergeCell ref="CL1905:CM1905"/>
    <mergeCell ref="CP1816:CQ1816"/>
    <mergeCell ref="CR1816:CS1816"/>
    <mergeCell ref="CT1816:CU1816"/>
    <mergeCell ref="CV1816:CW1816"/>
    <mergeCell ref="CP1817:CQ1817"/>
    <mergeCell ref="CR1817:CS1817"/>
    <mergeCell ref="CT1817:CU1817"/>
    <mergeCell ref="CV1817:CW1817"/>
    <mergeCell ref="CP1814:CQ1814"/>
    <mergeCell ref="CR1814:CS1814"/>
    <mergeCell ref="CT1814:CU1814"/>
    <mergeCell ref="CV1814:CW1814"/>
    <mergeCell ref="CP1815:CQ1815"/>
    <mergeCell ref="CR1815:CS1815"/>
    <mergeCell ref="CT1815:CU1815"/>
    <mergeCell ref="CV1815:CW1815"/>
    <mergeCell ref="CP1812:CQ1812"/>
    <mergeCell ref="CR1812:CS1812"/>
    <mergeCell ref="CT1812:CU1812"/>
    <mergeCell ref="CV1812:CW1812"/>
    <mergeCell ref="CP1813:CQ1813"/>
    <mergeCell ref="CR1813:CS1813"/>
    <mergeCell ref="CT1813:CU1813"/>
    <mergeCell ref="CV1813:CW1813"/>
    <mergeCell ref="CP1822:CQ1822"/>
    <mergeCell ref="CR1822:CS1822"/>
    <mergeCell ref="CT1822:CU1822"/>
    <mergeCell ref="CV1822:CW1822"/>
    <mergeCell ref="CP1823:CQ1823"/>
    <mergeCell ref="CR1823:CS1823"/>
    <mergeCell ref="CT1823:CU1823"/>
    <mergeCell ref="CV1823:CW1823"/>
    <mergeCell ref="CP1820:CQ1820"/>
    <mergeCell ref="CR1820:CS1820"/>
    <mergeCell ref="CT1820:CU1820"/>
    <mergeCell ref="CV1820:CW1820"/>
    <mergeCell ref="CP1821:CQ1821"/>
    <mergeCell ref="CR1821:CS1821"/>
    <mergeCell ref="CT1821:CU1821"/>
    <mergeCell ref="CV1821:CW1821"/>
    <mergeCell ref="CP1818:CQ1818"/>
    <mergeCell ref="CR1818:CS1818"/>
    <mergeCell ref="CT1818:CU1818"/>
    <mergeCell ref="CV1818:CW1818"/>
    <mergeCell ref="CP1819:CQ1819"/>
    <mergeCell ref="CR1819:CS1819"/>
    <mergeCell ref="CT1819:CU1819"/>
    <mergeCell ref="CV1819:CW1819"/>
    <mergeCell ref="CP1828:CQ1828"/>
    <mergeCell ref="CR1828:CS1828"/>
    <mergeCell ref="CT1828:CU1828"/>
    <mergeCell ref="CV1828:CW1828"/>
    <mergeCell ref="CP1829:CQ1829"/>
    <mergeCell ref="CR1829:CS1829"/>
    <mergeCell ref="CT1829:CU1829"/>
    <mergeCell ref="CV1829:CW1829"/>
    <mergeCell ref="CP1826:CQ1826"/>
    <mergeCell ref="CR1826:CS1826"/>
    <mergeCell ref="CT1826:CU1826"/>
    <mergeCell ref="CV1826:CW1826"/>
    <mergeCell ref="CP1827:CQ1827"/>
    <mergeCell ref="CR1827:CS1827"/>
    <mergeCell ref="CT1827:CU1827"/>
    <mergeCell ref="CV1827:CW1827"/>
    <mergeCell ref="CP1824:CQ1824"/>
    <mergeCell ref="CR1824:CS1824"/>
    <mergeCell ref="CT1824:CU1824"/>
    <mergeCell ref="CV1824:CW1824"/>
    <mergeCell ref="CP1825:CQ1825"/>
    <mergeCell ref="CR1825:CS1825"/>
    <mergeCell ref="CT1825:CU1825"/>
    <mergeCell ref="CV1825:CW1825"/>
    <mergeCell ref="CP1834:CQ1834"/>
    <mergeCell ref="CR1834:CS1834"/>
    <mergeCell ref="CT1834:CU1834"/>
    <mergeCell ref="CV1834:CW1834"/>
    <mergeCell ref="CP1835:CQ1835"/>
    <mergeCell ref="CR1835:CS1835"/>
    <mergeCell ref="CT1835:CU1835"/>
    <mergeCell ref="CV1835:CW1835"/>
    <mergeCell ref="CP1832:CQ1832"/>
    <mergeCell ref="CR1832:CS1832"/>
    <mergeCell ref="CT1832:CU1832"/>
    <mergeCell ref="CV1832:CW1832"/>
    <mergeCell ref="CP1833:CQ1833"/>
    <mergeCell ref="CR1833:CS1833"/>
    <mergeCell ref="CT1833:CU1833"/>
    <mergeCell ref="CV1833:CW1833"/>
    <mergeCell ref="CP1830:CQ1830"/>
    <mergeCell ref="CR1830:CS1830"/>
    <mergeCell ref="CT1830:CU1830"/>
    <mergeCell ref="CV1830:CW1830"/>
    <mergeCell ref="CP1831:CQ1831"/>
    <mergeCell ref="CR1831:CS1831"/>
    <mergeCell ref="CT1831:CU1831"/>
    <mergeCell ref="CV1831:CW1831"/>
    <mergeCell ref="CP1840:CQ1840"/>
    <mergeCell ref="CR1840:CS1840"/>
    <mergeCell ref="CT1840:CU1840"/>
    <mergeCell ref="CV1840:CW1840"/>
    <mergeCell ref="CP1841:CQ1841"/>
    <mergeCell ref="CR1841:CS1841"/>
    <mergeCell ref="CT1841:CU1841"/>
    <mergeCell ref="CV1841:CW1841"/>
    <mergeCell ref="CP1838:CQ1838"/>
    <mergeCell ref="CR1838:CS1838"/>
    <mergeCell ref="CT1838:CU1838"/>
    <mergeCell ref="CV1838:CW1838"/>
    <mergeCell ref="CP1839:CQ1839"/>
    <mergeCell ref="CR1839:CS1839"/>
    <mergeCell ref="CT1839:CU1839"/>
    <mergeCell ref="CV1839:CW1839"/>
    <mergeCell ref="CP1836:CQ1836"/>
    <mergeCell ref="CR1836:CS1836"/>
    <mergeCell ref="CT1836:CU1836"/>
    <mergeCell ref="CV1836:CW1836"/>
    <mergeCell ref="CP1837:CQ1837"/>
    <mergeCell ref="CR1837:CS1837"/>
    <mergeCell ref="CT1837:CU1837"/>
    <mergeCell ref="CV1837:CW1837"/>
    <mergeCell ref="CP1846:CQ1846"/>
    <mergeCell ref="CR1846:CS1846"/>
    <mergeCell ref="CT1846:CU1846"/>
    <mergeCell ref="CV1846:CW1846"/>
    <mergeCell ref="CP1847:CQ1847"/>
    <mergeCell ref="CR1847:CS1847"/>
    <mergeCell ref="CT1847:CU1847"/>
    <mergeCell ref="CV1847:CW1847"/>
    <mergeCell ref="CP1844:CQ1844"/>
    <mergeCell ref="CR1844:CS1844"/>
    <mergeCell ref="CT1844:CU1844"/>
    <mergeCell ref="CV1844:CW1844"/>
    <mergeCell ref="CP1845:CQ1845"/>
    <mergeCell ref="CR1845:CS1845"/>
    <mergeCell ref="CT1845:CU1845"/>
    <mergeCell ref="CV1845:CW1845"/>
    <mergeCell ref="CP1842:CQ1842"/>
    <mergeCell ref="CR1842:CS1842"/>
    <mergeCell ref="CT1842:CU1842"/>
    <mergeCell ref="CV1842:CW1842"/>
    <mergeCell ref="CP1843:CQ1843"/>
    <mergeCell ref="CR1843:CS1843"/>
    <mergeCell ref="CT1843:CU1843"/>
    <mergeCell ref="CV1843:CW1843"/>
    <mergeCell ref="CP1852:CQ1852"/>
    <mergeCell ref="CR1852:CS1852"/>
    <mergeCell ref="CT1852:CU1852"/>
    <mergeCell ref="CV1852:CW1852"/>
    <mergeCell ref="CP1853:CQ1853"/>
    <mergeCell ref="CR1853:CS1853"/>
    <mergeCell ref="CT1853:CU1853"/>
    <mergeCell ref="CV1853:CW1853"/>
    <mergeCell ref="CP1850:CQ1850"/>
    <mergeCell ref="CR1850:CS1850"/>
    <mergeCell ref="CT1850:CU1850"/>
    <mergeCell ref="CV1850:CW1850"/>
    <mergeCell ref="CP1851:CQ1851"/>
    <mergeCell ref="CR1851:CS1851"/>
    <mergeCell ref="CT1851:CU1851"/>
    <mergeCell ref="CV1851:CW1851"/>
    <mergeCell ref="CP1848:CQ1848"/>
    <mergeCell ref="CR1848:CS1848"/>
    <mergeCell ref="CT1848:CU1848"/>
    <mergeCell ref="CV1848:CW1848"/>
    <mergeCell ref="CP1849:CQ1849"/>
    <mergeCell ref="CR1849:CS1849"/>
    <mergeCell ref="CT1849:CU1849"/>
    <mergeCell ref="CV1849:CW1849"/>
    <mergeCell ref="CP1858:CQ1858"/>
    <mergeCell ref="CR1858:CS1858"/>
    <mergeCell ref="CT1858:CU1858"/>
    <mergeCell ref="CV1858:CW1858"/>
    <mergeCell ref="CP1859:CQ1859"/>
    <mergeCell ref="CR1859:CS1859"/>
    <mergeCell ref="CT1859:CU1859"/>
    <mergeCell ref="CV1859:CW1859"/>
    <mergeCell ref="CP1856:CQ1856"/>
    <mergeCell ref="CR1856:CS1856"/>
    <mergeCell ref="CT1856:CU1856"/>
    <mergeCell ref="CV1856:CW1856"/>
    <mergeCell ref="CP1857:CQ1857"/>
    <mergeCell ref="CR1857:CS1857"/>
    <mergeCell ref="CT1857:CU1857"/>
    <mergeCell ref="CV1857:CW1857"/>
    <mergeCell ref="CP1854:CQ1854"/>
    <mergeCell ref="CR1854:CS1854"/>
    <mergeCell ref="CT1854:CU1854"/>
    <mergeCell ref="CV1854:CW1854"/>
    <mergeCell ref="CP1855:CQ1855"/>
    <mergeCell ref="CR1855:CS1855"/>
    <mergeCell ref="CT1855:CU1855"/>
    <mergeCell ref="CV1855:CW1855"/>
    <mergeCell ref="CP1864:CQ1864"/>
    <mergeCell ref="CR1864:CS1864"/>
    <mergeCell ref="CT1864:CU1864"/>
    <mergeCell ref="CV1864:CW1864"/>
    <mergeCell ref="CP1865:CQ1865"/>
    <mergeCell ref="CR1865:CS1865"/>
    <mergeCell ref="CT1865:CU1865"/>
    <mergeCell ref="CV1865:CW1865"/>
    <mergeCell ref="CP1862:CQ1862"/>
    <mergeCell ref="CR1862:CS1862"/>
    <mergeCell ref="CT1862:CU1862"/>
    <mergeCell ref="CV1862:CW1862"/>
    <mergeCell ref="CP1863:CQ1863"/>
    <mergeCell ref="CR1863:CS1863"/>
    <mergeCell ref="CT1863:CU1863"/>
    <mergeCell ref="CV1863:CW1863"/>
    <mergeCell ref="CP1860:CQ1860"/>
    <mergeCell ref="CR1860:CS1860"/>
    <mergeCell ref="CT1860:CU1860"/>
    <mergeCell ref="CV1860:CW1860"/>
    <mergeCell ref="CP1861:CQ1861"/>
    <mergeCell ref="CR1861:CS1861"/>
    <mergeCell ref="CT1861:CU1861"/>
    <mergeCell ref="CV1861:CW1861"/>
    <mergeCell ref="CP1870:CQ1870"/>
    <mergeCell ref="CR1870:CS1870"/>
    <mergeCell ref="CT1870:CU1870"/>
    <mergeCell ref="CV1870:CW1870"/>
    <mergeCell ref="CP1871:CQ1871"/>
    <mergeCell ref="CR1871:CS1871"/>
    <mergeCell ref="CT1871:CU1871"/>
    <mergeCell ref="CV1871:CW1871"/>
    <mergeCell ref="CP1868:CQ1868"/>
    <mergeCell ref="CR1868:CS1868"/>
    <mergeCell ref="CT1868:CU1868"/>
    <mergeCell ref="CV1868:CW1868"/>
    <mergeCell ref="CP1869:CQ1869"/>
    <mergeCell ref="CR1869:CS1869"/>
    <mergeCell ref="CT1869:CU1869"/>
    <mergeCell ref="CV1869:CW1869"/>
    <mergeCell ref="CP1866:CQ1866"/>
    <mergeCell ref="CR1866:CS1866"/>
    <mergeCell ref="CT1866:CU1866"/>
    <mergeCell ref="CV1866:CW1866"/>
    <mergeCell ref="CP1867:CQ1867"/>
    <mergeCell ref="CR1867:CS1867"/>
    <mergeCell ref="CT1867:CU1867"/>
    <mergeCell ref="CV1867:CW1867"/>
    <mergeCell ref="CP1876:CQ1876"/>
    <mergeCell ref="CR1876:CS1876"/>
    <mergeCell ref="CT1876:CU1876"/>
    <mergeCell ref="CV1876:CW1876"/>
    <mergeCell ref="CP1877:CQ1877"/>
    <mergeCell ref="CR1877:CS1877"/>
    <mergeCell ref="CT1877:CU1877"/>
    <mergeCell ref="CV1877:CW1877"/>
    <mergeCell ref="CP1874:CQ1874"/>
    <mergeCell ref="CR1874:CS1874"/>
    <mergeCell ref="CT1874:CU1874"/>
    <mergeCell ref="CV1874:CW1874"/>
    <mergeCell ref="CP1875:CQ1875"/>
    <mergeCell ref="CR1875:CS1875"/>
    <mergeCell ref="CT1875:CU1875"/>
    <mergeCell ref="CV1875:CW1875"/>
    <mergeCell ref="CP1872:CQ1872"/>
    <mergeCell ref="CR1872:CS1872"/>
    <mergeCell ref="CT1872:CU1872"/>
    <mergeCell ref="CV1872:CW1872"/>
    <mergeCell ref="CP1873:CQ1873"/>
    <mergeCell ref="CR1873:CS1873"/>
    <mergeCell ref="CT1873:CU1873"/>
    <mergeCell ref="CV1873:CW1873"/>
    <mergeCell ref="CP1882:CQ1882"/>
    <mergeCell ref="CR1882:CS1882"/>
    <mergeCell ref="CT1882:CU1882"/>
    <mergeCell ref="CV1882:CW1882"/>
    <mergeCell ref="CP1883:CQ1883"/>
    <mergeCell ref="CR1883:CS1883"/>
    <mergeCell ref="CT1883:CU1883"/>
    <mergeCell ref="CV1883:CW1883"/>
    <mergeCell ref="CP1880:CQ1880"/>
    <mergeCell ref="CR1880:CS1880"/>
    <mergeCell ref="CT1880:CU1880"/>
    <mergeCell ref="CV1880:CW1880"/>
    <mergeCell ref="CP1881:CQ1881"/>
    <mergeCell ref="CR1881:CS1881"/>
    <mergeCell ref="CT1881:CU1881"/>
    <mergeCell ref="CV1881:CW1881"/>
    <mergeCell ref="CP1878:CQ1878"/>
    <mergeCell ref="CR1878:CS1878"/>
    <mergeCell ref="CT1878:CU1878"/>
    <mergeCell ref="CV1878:CW1878"/>
    <mergeCell ref="CP1879:CQ1879"/>
    <mergeCell ref="CR1879:CS1879"/>
    <mergeCell ref="CT1879:CU1879"/>
    <mergeCell ref="CV1879:CW1879"/>
    <mergeCell ref="CP1888:CQ1888"/>
    <mergeCell ref="CR1888:CS1888"/>
    <mergeCell ref="CT1888:CU1888"/>
    <mergeCell ref="CV1888:CW1888"/>
    <mergeCell ref="CP1889:CQ1889"/>
    <mergeCell ref="CR1889:CS1889"/>
    <mergeCell ref="CT1889:CU1889"/>
    <mergeCell ref="CV1889:CW1889"/>
    <mergeCell ref="CP1886:CQ1886"/>
    <mergeCell ref="CR1886:CS1886"/>
    <mergeCell ref="CT1886:CU1886"/>
    <mergeCell ref="CV1886:CW1886"/>
    <mergeCell ref="CP1887:CQ1887"/>
    <mergeCell ref="CR1887:CS1887"/>
    <mergeCell ref="CT1887:CU1887"/>
    <mergeCell ref="CV1887:CW1887"/>
    <mergeCell ref="CP1884:CQ1884"/>
    <mergeCell ref="CR1884:CS1884"/>
    <mergeCell ref="CT1884:CU1884"/>
    <mergeCell ref="CV1884:CW1884"/>
    <mergeCell ref="CP1885:CQ1885"/>
    <mergeCell ref="CR1885:CS1885"/>
    <mergeCell ref="CT1885:CU1885"/>
    <mergeCell ref="CV1885:CW1885"/>
    <mergeCell ref="CP1894:CQ1894"/>
    <mergeCell ref="CR1894:CS1894"/>
    <mergeCell ref="CT1894:CU1894"/>
    <mergeCell ref="CV1894:CW1894"/>
    <mergeCell ref="CP1895:CQ1895"/>
    <mergeCell ref="CR1895:CS1895"/>
    <mergeCell ref="CT1895:CU1895"/>
    <mergeCell ref="CV1895:CW1895"/>
    <mergeCell ref="CP1892:CQ1892"/>
    <mergeCell ref="CR1892:CS1892"/>
    <mergeCell ref="CT1892:CU1892"/>
    <mergeCell ref="CV1892:CW1892"/>
    <mergeCell ref="CP1893:CQ1893"/>
    <mergeCell ref="CR1893:CS1893"/>
    <mergeCell ref="CT1893:CU1893"/>
    <mergeCell ref="CV1893:CW1893"/>
    <mergeCell ref="CP1890:CQ1890"/>
    <mergeCell ref="CR1890:CS1890"/>
    <mergeCell ref="CT1890:CU1890"/>
    <mergeCell ref="CV1890:CW1890"/>
    <mergeCell ref="CP1891:CQ1891"/>
    <mergeCell ref="CR1891:CS1891"/>
    <mergeCell ref="CT1891:CU1891"/>
    <mergeCell ref="CV1891:CW1891"/>
    <mergeCell ref="CP1901:CQ1901"/>
    <mergeCell ref="CR1901:CS1901"/>
    <mergeCell ref="CT1901:CU1901"/>
    <mergeCell ref="CV1901:CW1901"/>
    <mergeCell ref="CP1898:CQ1898"/>
    <mergeCell ref="CR1898:CS1898"/>
    <mergeCell ref="CT1898:CU1898"/>
    <mergeCell ref="CV1898:CW1898"/>
    <mergeCell ref="CP1899:CQ1899"/>
    <mergeCell ref="CR1899:CS1899"/>
    <mergeCell ref="CT1899:CU1899"/>
    <mergeCell ref="CV1899:CW1899"/>
    <mergeCell ref="CP1896:CQ1896"/>
    <mergeCell ref="CR1896:CS1896"/>
    <mergeCell ref="CT1896:CU1896"/>
    <mergeCell ref="CV1896:CW1896"/>
    <mergeCell ref="CP1897:CQ1897"/>
    <mergeCell ref="CR1897:CS1897"/>
    <mergeCell ref="CT1897:CU1897"/>
    <mergeCell ref="CV1897:CW1897"/>
    <mergeCell ref="CP1909:CQ1909"/>
    <mergeCell ref="CR1909:CS1909"/>
    <mergeCell ref="CT1909:CU1909"/>
    <mergeCell ref="CV1909:CW1909"/>
    <mergeCell ref="CP1906:CQ1906"/>
    <mergeCell ref="CR1906:CS1906"/>
    <mergeCell ref="CT1906:CU1906"/>
    <mergeCell ref="CV1906:CW1906"/>
    <mergeCell ref="CP1907:CQ1907"/>
    <mergeCell ref="CR1907:CS1907"/>
    <mergeCell ref="CT1907:CU1907"/>
    <mergeCell ref="CV1907:CW1907"/>
    <mergeCell ref="CP1904:CQ1904"/>
    <mergeCell ref="CR1904:CS1904"/>
    <mergeCell ref="CT1904:CU1904"/>
    <mergeCell ref="CV1904:CW1904"/>
    <mergeCell ref="CP1905:CQ1905"/>
    <mergeCell ref="CR1905:CS1905"/>
    <mergeCell ref="CT1905:CU1905"/>
    <mergeCell ref="CV1905:CW1905"/>
    <mergeCell ref="CZ1812:DA1812"/>
    <mergeCell ref="DB1812:DC1812"/>
    <mergeCell ref="DD1812:DE1812"/>
    <mergeCell ref="DF1812:DG1812"/>
    <mergeCell ref="CZ1813:DA1813"/>
    <mergeCell ref="DB1813:DC1813"/>
    <mergeCell ref="DD1813:DE1813"/>
    <mergeCell ref="DF1813:DG1813"/>
    <mergeCell ref="CZ1810:DA1810"/>
    <mergeCell ref="DB1810:DC1810"/>
    <mergeCell ref="DD1810:DE1810"/>
    <mergeCell ref="DF1810:DG1810"/>
    <mergeCell ref="CZ1811:DA1811"/>
    <mergeCell ref="DB1811:DC1811"/>
    <mergeCell ref="DD1811:DE1811"/>
    <mergeCell ref="DF1811:DG1811"/>
    <mergeCell ref="CP1908:CQ1908"/>
    <mergeCell ref="CR1908:CS1908"/>
    <mergeCell ref="CT1908:CU1908"/>
    <mergeCell ref="CV1908:CW1908"/>
    <mergeCell ref="CP1902:CQ1902"/>
    <mergeCell ref="CR1902:CS1902"/>
    <mergeCell ref="CT1902:CU1902"/>
    <mergeCell ref="CV1902:CW1902"/>
    <mergeCell ref="CP1903:CQ1903"/>
    <mergeCell ref="CR1903:CS1903"/>
    <mergeCell ref="CT1903:CU1903"/>
    <mergeCell ref="CV1903:CW1903"/>
    <mergeCell ref="CP1900:CQ1900"/>
    <mergeCell ref="CR1900:CS1900"/>
    <mergeCell ref="CT1900:CU1900"/>
    <mergeCell ref="CV1900:CW1900"/>
    <mergeCell ref="CZ1818:DA1818"/>
    <mergeCell ref="DB1818:DC1818"/>
    <mergeCell ref="DD1818:DE1818"/>
    <mergeCell ref="DF1818:DG1818"/>
    <mergeCell ref="CZ1819:DA1819"/>
    <mergeCell ref="DB1819:DC1819"/>
    <mergeCell ref="DD1819:DE1819"/>
    <mergeCell ref="DF1819:DG1819"/>
    <mergeCell ref="CZ1816:DA1816"/>
    <mergeCell ref="DB1816:DC1816"/>
    <mergeCell ref="DD1816:DE1816"/>
    <mergeCell ref="DF1816:DG1816"/>
    <mergeCell ref="CZ1817:DA1817"/>
    <mergeCell ref="DB1817:DC1817"/>
    <mergeCell ref="DD1817:DE1817"/>
    <mergeCell ref="DF1817:DG1817"/>
    <mergeCell ref="CZ1814:DA1814"/>
    <mergeCell ref="DB1814:DC1814"/>
    <mergeCell ref="DD1814:DE1814"/>
    <mergeCell ref="DF1814:DG1814"/>
    <mergeCell ref="CZ1815:DA1815"/>
    <mergeCell ref="DB1815:DC1815"/>
    <mergeCell ref="DD1815:DE1815"/>
    <mergeCell ref="DF1815:DG1815"/>
    <mergeCell ref="CZ1824:DA1824"/>
    <mergeCell ref="DB1824:DC1824"/>
    <mergeCell ref="DD1824:DE1824"/>
    <mergeCell ref="DF1824:DG1824"/>
    <mergeCell ref="CZ1825:DA1825"/>
    <mergeCell ref="DB1825:DC1825"/>
    <mergeCell ref="DD1825:DE1825"/>
    <mergeCell ref="DF1825:DG1825"/>
    <mergeCell ref="CZ1822:DA1822"/>
    <mergeCell ref="DB1822:DC1822"/>
    <mergeCell ref="DD1822:DE1822"/>
    <mergeCell ref="DF1822:DG1822"/>
    <mergeCell ref="CZ1823:DA1823"/>
    <mergeCell ref="DB1823:DC1823"/>
    <mergeCell ref="DD1823:DE1823"/>
    <mergeCell ref="DF1823:DG1823"/>
    <mergeCell ref="CZ1820:DA1820"/>
    <mergeCell ref="DB1820:DC1820"/>
    <mergeCell ref="DD1820:DE1820"/>
    <mergeCell ref="DF1820:DG1820"/>
    <mergeCell ref="CZ1821:DA1821"/>
    <mergeCell ref="DB1821:DC1821"/>
    <mergeCell ref="DD1821:DE1821"/>
    <mergeCell ref="DF1821:DG1821"/>
    <mergeCell ref="CZ1830:DA1830"/>
    <mergeCell ref="DB1830:DC1830"/>
    <mergeCell ref="DD1830:DE1830"/>
    <mergeCell ref="DF1830:DG1830"/>
    <mergeCell ref="CZ1831:DA1831"/>
    <mergeCell ref="DB1831:DC1831"/>
    <mergeCell ref="DD1831:DE1831"/>
    <mergeCell ref="DF1831:DG1831"/>
    <mergeCell ref="CZ1828:DA1828"/>
    <mergeCell ref="DB1828:DC1828"/>
    <mergeCell ref="DD1828:DE1828"/>
    <mergeCell ref="DF1828:DG1828"/>
    <mergeCell ref="CZ1829:DA1829"/>
    <mergeCell ref="DB1829:DC1829"/>
    <mergeCell ref="DD1829:DE1829"/>
    <mergeCell ref="DF1829:DG1829"/>
    <mergeCell ref="CZ1826:DA1826"/>
    <mergeCell ref="DB1826:DC1826"/>
    <mergeCell ref="DD1826:DE1826"/>
    <mergeCell ref="DF1826:DG1826"/>
    <mergeCell ref="CZ1827:DA1827"/>
    <mergeCell ref="DB1827:DC1827"/>
    <mergeCell ref="DD1827:DE1827"/>
    <mergeCell ref="DF1827:DG1827"/>
    <mergeCell ref="CZ1836:DA1836"/>
    <mergeCell ref="DB1836:DC1836"/>
    <mergeCell ref="DD1836:DE1836"/>
    <mergeCell ref="DF1836:DG1836"/>
    <mergeCell ref="CZ1837:DA1837"/>
    <mergeCell ref="DB1837:DC1837"/>
    <mergeCell ref="DD1837:DE1837"/>
    <mergeCell ref="DF1837:DG1837"/>
    <mergeCell ref="CZ1834:DA1834"/>
    <mergeCell ref="DB1834:DC1834"/>
    <mergeCell ref="DD1834:DE1834"/>
    <mergeCell ref="DF1834:DG1834"/>
    <mergeCell ref="CZ1835:DA1835"/>
    <mergeCell ref="DB1835:DC1835"/>
    <mergeCell ref="DD1835:DE1835"/>
    <mergeCell ref="DF1835:DG1835"/>
    <mergeCell ref="CZ1832:DA1832"/>
    <mergeCell ref="DB1832:DC1832"/>
    <mergeCell ref="DD1832:DE1832"/>
    <mergeCell ref="DF1832:DG1832"/>
    <mergeCell ref="CZ1833:DA1833"/>
    <mergeCell ref="DB1833:DC1833"/>
    <mergeCell ref="DD1833:DE1833"/>
    <mergeCell ref="DF1833:DG1833"/>
    <mergeCell ref="CZ1842:DA1842"/>
    <mergeCell ref="DB1842:DC1842"/>
    <mergeCell ref="DD1842:DE1842"/>
    <mergeCell ref="DF1842:DG1842"/>
    <mergeCell ref="CZ1843:DA1843"/>
    <mergeCell ref="DB1843:DC1843"/>
    <mergeCell ref="DD1843:DE1843"/>
    <mergeCell ref="DF1843:DG1843"/>
    <mergeCell ref="CZ1840:DA1840"/>
    <mergeCell ref="DB1840:DC1840"/>
    <mergeCell ref="DD1840:DE1840"/>
    <mergeCell ref="DF1840:DG1840"/>
    <mergeCell ref="CZ1841:DA1841"/>
    <mergeCell ref="DB1841:DC1841"/>
    <mergeCell ref="DD1841:DE1841"/>
    <mergeCell ref="DF1841:DG1841"/>
    <mergeCell ref="CZ1838:DA1838"/>
    <mergeCell ref="DB1838:DC1838"/>
    <mergeCell ref="DD1838:DE1838"/>
    <mergeCell ref="DF1838:DG1838"/>
    <mergeCell ref="CZ1839:DA1839"/>
    <mergeCell ref="DB1839:DC1839"/>
    <mergeCell ref="DD1839:DE1839"/>
    <mergeCell ref="DF1839:DG1839"/>
    <mergeCell ref="CZ1848:DA1848"/>
    <mergeCell ref="DB1848:DC1848"/>
    <mergeCell ref="DD1848:DE1848"/>
    <mergeCell ref="DF1848:DG1848"/>
    <mergeCell ref="CZ1849:DA1849"/>
    <mergeCell ref="DB1849:DC1849"/>
    <mergeCell ref="DD1849:DE1849"/>
    <mergeCell ref="DF1849:DG1849"/>
    <mergeCell ref="CZ1846:DA1846"/>
    <mergeCell ref="DB1846:DC1846"/>
    <mergeCell ref="DD1846:DE1846"/>
    <mergeCell ref="DF1846:DG1846"/>
    <mergeCell ref="CZ1847:DA1847"/>
    <mergeCell ref="DB1847:DC1847"/>
    <mergeCell ref="DD1847:DE1847"/>
    <mergeCell ref="DF1847:DG1847"/>
    <mergeCell ref="CZ1844:DA1844"/>
    <mergeCell ref="DB1844:DC1844"/>
    <mergeCell ref="DD1844:DE1844"/>
    <mergeCell ref="DF1844:DG1844"/>
    <mergeCell ref="CZ1845:DA1845"/>
    <mergeCell ref="DB1845:DC1845"/>
    <mergeCell ref="DD1845:DE1845"/>
    <mergeCell ref="DF1845:DG1845"/>
    <mergeCell ref="CZ1854:DA1854"/>
    <mergeCell ref="DB1854:DC1854"/>
    <mergeCell ref="DD1854:DE1854"/>
    <mergeCell ref="DF1854:DG1854"/>
    <mergeCell ref="CZ1855:DA1855"/>
    <mergeCell ref="DB1855:DC1855"/>
    <mergeCell ref="DD1855:DE1855"/>
    <mergeCell ref="DF1855:DG1855"/>
    <mergeCell ref="CZ1852:DA1852"/>
    <mergeCell ref="DB1852:DC1852"/>
    <mergeCell ref="DD1852:DE1852"/>
    <mergeCell ref="DF1852:DG1852"/>
    <mergeCell ref="CZ1853:DA1853"/>
    <mergeCell ref="DB1853:DC1853"/>
    <mergeCell ref="DD1853:DE1853"/>
    <mergeCell ref="DF1853:DG1853"/>
    <mergeCell ref="CZ1850:DA1850"/>
    <mergeCell ref="DB1850:DC1850"/>
    <mergeCell ref="DD1850:DE1850"/>
    <mergeCell ref="DF1850:DG1850"/>
    <mergeCell ref="CZ1851:DA1851"/>
    <mergeCell ref="DB1851:DC1851"/>
    <mergeCell ref="DD1851:DE1851"/>
    <mergeCell ref="DF1851:DG1851"/>
    <mergeCell ref="CZ1860:DA1860"/>
    <mergeCell ref="DB1860:DC1860"/>
    <mergeCell ref="DD1860:DE1860"/>
    <mergeCell ref="DF1860:DG1860"/>
    <mergeCell ref="CZ1861:DA1861"/>
    <mergeCell ref="DB1861:DC1861"/>
    <mergeCell ref="DD1861:DE1861"/>
    <mergeCell ref="DF1861:DG1861"/>
    <mergeCell ref="CZ1858:DA1858"/>
    <mergeCell ref="DB1858:DC1858"/>
    <mergeCell ref="DD1858:DE1858"/>
    <mergeCell ref="DF1858:DG1858"/>
    <mergeCell ref="CZ1859:DA1859"/>
    <mergeCell ref="DB1859:DC1859"/>
    <mergeCell ref="DD1859:DE1859"/>
    <mergeCell ref="DF1859:DG1859"/>
    <mergeCell ref="CZ1856:DA1856"/>
    <mergeCell ref="DB1856:DC1856"/>
    <mergeCell ref="DD1856:DE1856"/>
    <mergeCell ref="DF1856:DG1856"/>
    <mergeCell ref="CZ1857:DA1857"/>
    <mergeCell ref="DB1857:DC1857"/>
    <mergeCell ref="DD1857:DE1857"/>
    <mergeCell ref="DF1857:DG1857"/>
    <mergeCell ref="CZ1866:DA1866"/>
    <mergeCell ref="DB1866:DC1866"/>
    <mergeCell ref="DD1866:DE1866"/>
    <mergeCell ref="DF1866:DG1866"/>
    <mergeCell ref="CZ1867:DA1867"/>
    <mergeCell ref="DB1867:DC1867"/>
    <mergeCell ref="DD1867:DE1867"/>
    <mergeCell ref="DF1867:DG1867"/>
    <mergeCell ref="CZ1864:DA1864"/>
    <mergeCell ref="DB1864:DC1864"/>
    <mergeCell ref="DD1864:DE1864"/>
    <mergeCell ref="DF1864:DG1864"/>
    <mergeCell ref="CZ1865:DA1865"/>
    <mergeCell ref="DB1865:DC1865"/>
    <mergeCell ref="DD1865:DE1865"/>
    <mergeCell ref="DF1865:DG1865"/>
    <mergeCell ref="CZ1862:DA1862"/>
    <mergeCell ref="DB1862:DC1862"/>
    <mergeCell ref="DD1862:DE1862"/>
    <mergeCell ref="DF1862:DG1862"/>
    <mergeCell ref="CZ1863:DA1863"/>
    <mergeCell ref="DB1863:DC1863"/>
    <mergeCell ref="DD1863:DE1863"/>
    <mergeCell ref="DF1863:DG1863"/>
    <mergeCell ref="CZ1872:DA1872"/>
    <mergeCell ref="DB1872:DC1872"/>
    <mergeCell ref="DD1872:DE1872"/>
    <mergeCell ref="DF1872:DG1872"/>
    <mergeCell ref="CZ1873:DA1873"/>
    <mergeCell ref="DB1873:DC1873"/>
    <mergeCell ref="DD1873:DE1873"/>
    <mergeCell ref="DF1873:DG1873"/>
    <mergeCell ref="CZ1870:DA1870"/>
    <mergeCell ref="DB1870:DC1870"/>
    <mergeCell ref="DD1870:DE1870"/>
    <mergeCell ref="DF1870:DG1870"/>
    <mergeCell ref="CZ1871:DA1871"/>
    <mergeCell ref="DB1871:DC1871"/>
    <mergeCell ref="DD1871:DE1871"/>
    <mergeCell ref="DF1871:DG1871"/>
    <mergeCell ref="CZ1868:DA1868"/>
    <mergeCell ref="DB1868:DC1868"/>
    <mergeCell ref="DD1868:DE1868"/>
    <mergeCell ref="DF1868:DG1868"/>
    <mergeCell ref="CZ1869:DA1869"/>
    <mergeCell ref="DB1869:DC1869"/>
    <mergeCell ref="DD1869:DE1869"/>
    <mergeCell ref="DF1869:DG1869"/>
    <mergeCell ref="CZ1878:DA1878"/>
    <mergeCell ref="DB1878:DC1878"/>
    <mergeCell ref="DD1878:DE1878"/>
    <mergeCell ref="DF1878:DG1878"/>
    <mergeCell ref="CZ1879:DA1879"/>
    <mergeCell ref="DB1879:DC1879"/>
    <mergeCell ref="DD1879:DE1879"/>
    <mergeCell ref="DF1879:DG1879"/>
    <mergeCell ref="CZ1876:DA1876"/>
    <mergeCell ref="DB1876:DC1876"/>
    <mergeCell ref="DD1876:DE1876"/>
    <mergeCell ref="DF1876:DG1876"/>
    <mergeCell ref="CZ1877:DA1877"/>
    <mergeCell ref="DB1877:DC1877"/>
    <mergeCell ref="DD1877:DE1877"/>
    <mergeCell ref="DF1877:DG1877"/>
    <mergeCell ref="CZ1874:DA1874"/>
    <mergeCell ref="DB1874:DC1874"/>
    <mergeCell ref="DD1874:DE1874"/>
    <mergeCell ref="DF1874:DG1874"/>
    <mergeCell ref="CZ1875:DA1875"/>
    <mergeCell ref="DB1875:DC1875"/>
    <mergeCell ref="DD1875:DE1875"/>
    <mergeCell ref="DF1875:DG1875"/>
    <mergeCell ref="CZ1884:DA1884"/>
    <mergeCell ref="DB1884:DC1884"/>
    <mergeCell ref="DD1884:DE1884"/>
    <mergeCell ref="DF1884:DG1884"/>
    <mergeCell ref="CZ1885:DA1885"/>
    <mergeCell ref="DB1885:DC1885"/>
    <mergeCell ref="DD1885:DE1885"/>
    <mergeCell ref="DF1885:DG1885"/>
    <mergeCell ref="CZ1882:DA1882"/>
    <mergeCell ref="DB1882:DC1882"/>
    <mergeCell ref="DD1882:DE1882"/>
    <mergeCell ref="DF1882:DG1882"/>
    <mergeCell ref="CZ1883:DA1883"/>
    <mergeCell ref="DB1883:DC1883"/>
    <mergeCell ref="DD1883:DE1883"/>
    <mergeCell ref="DF1883:DG1883"/>
    <mergeCell ref="CZ1880:DA1880"/>
    <mergeCell ref="DB1880:DC1880"/>
    <mergeCell ref="DD1880:DE1880"/>
    <mergeCell ref="DF1880:DG1880"/>
    <mergeCell ref="CZ1881:DA1881"/>
    <mergeCell ref="DB1881:DC1881"/>
    <mergeCell ref="DD1881:DE1881"/>
    <mergeCell ref="DF1881:DG1881"/>
    <mergeCell ref="CZ1890:DA1890"/>
    <mergeCell ref="DB1890:DC1890"/>
    <mergeCell ref="DD1890:DE1890"/>
    <mergeCell ref="DF1890:DG1890"/>
    <mergeCell ref="CZ1891:DA1891"/>
    <mergeCell ref="DB1891:DC1891"/>
    <mergeCell ref="DD1891:DE1891"/>
    <mergeCell ref="DF1891:DG1891"/>
    <mergeCell ref="CZ1888:DA1888"/>
    <mergeCell ref="DB1888:DC1888"/>
    <mergeCell ref="DD1888:DE1888"/>
    <mergeCell ref="DF1888:DG1888"/>
    <mergeCell ref="CZ1889:DA1889"/>
    <mergeCell ref="DB1889:DC1889"/>
    <mergeCell ref="DD1889:DE1889"/>
    <mergeCell ref="DF1889:DG1889"/>
    <mergeCell ref="CZ1886:DA1886"/>
    <mergeCell ref="DB1886:DC1886"/>
    <mergeCell ref="DD1886:DE1886"/>
    <mergeCell ref="DF1886:DG1886"/>
    <mergeCell ref="CZ1887:DA1887"/>
    <mergeCell ref="DB1887:DC1887"/>
    <mergeCell ref="DD1887:DE1887"/>
    <mergeCell ref="DF1887:DG1887"/>
    <mergeCell ref="CZ1896:DA1896"/>
    <mergeCell ref="DB1896:DC1896"/>
    <mergeCell ref="DD1896:DE1896"/>
    <mergeCell ref="DF1896:DG1896"/>
    <mergeCell ref="CZ1897:DA1897"/>
    <mergeCell ref="DB1897:DC1897"/>
    <mergeCell ref="DD1897:DE1897"/>
    <mergeCell ref="DF1897:DG1897"/>
    <mergeCell ref="CZ1894:DA1894"/>
    <mergeCell ref="DB1894:DC1894"/>
    <mergeCell ref="DD1894:DE1894"/>
    <mergeCell ref="DF1894:DG1894"/>
    <mergeCell ref="CZ1895:DA1895"/>
    <mergeCell ref="DB1895:DC1895"/>
    <mergeCell ref="DD1895:DE1895"/>
    <mergeCell ref="DF1895:DG1895"/>
    <mergeCell ref="CZ1892:DA1892"/>
    <mergeCell ref="DB1892:DC1892"/>
    <mergeCell ref="DD1892:DE1892"/>
    <mergeCell ref="DF1892:DG1892"/>
    <mergeCell ref="CZ1893:DA1893"/>
    <mergeCell ref="DB1893:DC1893"/>
    <mergeCell ref="DD1893:DE1893"/>
    <mergeCell ref="DF1893:DG1893"/>
    <mergeCell ref="CZ1902:DA1902"/>
    <mergeCell ref="DB1902:DC1902"/>
    <mergeCell ref="DD1902:DE1902"/>
    <mergeCell ref="DF1902:DG1902"/>
    <mergeCell ref="CZ1903:DA1903"/>
    <mergeCell ref="DB1903:DC1903"/>
    <mergeCell ref="DD1903:DE1903"/>
    <mergeCell ref="DF1903:DG1903"/>
    <mergeCell ref="CZ1900:DA1900"/>
    <mergeCell ref="DB1900:DC1900"/>
    <mergeCell ref="DD1900:DE1900"/>
    <mergeCell ref="DF1900:DG1900"/>
    <mergeCell ref="CZ1901:DA1901"/>
    <mergeCell ref="DB1901:DC1901"/>
    <mergeCell ref="DD1901:DE1901"/>
    <mergeCell ref="DF1901:DG1901"/>
    <mergeCell ref="CZ1898:DA1898"/>
    <mergeCell ref="DB1898:DC1898"/>
    <mergeCell ref="DD1898:DE1898"/>
    <mergeCell ref="DF1898:DG1898"/>
    <mergeCell ref="CZ1899:DA1899"/>
    <mergeCell ref="DB1899:DC1899"/>
    <mergeCell ref="DD1899:DE1899"/>
    <mergeCell ref="DF1899:DG1899"/>
    <mergeCell ref="DJ1810:DK1810"/>
    <mergeCell ref="DL1810:DM1810"/>
    <mergeCell ref="DN1810:DO1810"/>
    <mergeCell ref="DP1810:DQ1810"/>
    <mergeCell ref="DJ1811:DK1811"/>
    <mergeCell ref="DL1811:DM1811"/>
    <mergeCell ref="DN1811:DO1811"/>
    <mergeCell ref="DP1811:DQ1811"/>
    <mergeCell ref="CZ1908:DA1908"/>
    <mergeCell ref="DB1908:DC1908"/>
    <mergeCell ref="DD1908:DE1908"/>
    <mergeCell ref="DF1908:DG1908"/>
    <mergeCell ref="CZ1909:DA1909"/>
    <mergeCell ref="DB1909:DC1909"/>
    <mergeCell ref="DD1909:DE1909"/>
    <mergeCell ref="DF1909:DG1909"/>
    <mergeCell ref="CZ1906:DA1906"/>
    <mergeCell ref="DB1906:DC1906"/>
    <mergeCell ref="DD1906:DE1906"/>
    <mergeCell ref="DF1906:DG1906"/>
    <mergeCell ref="CZ1907:DA1907"/>
    <mergeCell ref="DB1907:DC1907"/>
    <mergeCell ref="DD1907:DE1907"/>
    <mergeCell ref="DF1907:DG1907"/>
    <mergeCell ref="CZ1904:DA1904"/>
    <mergeCell ref="DB1904:DC1904"/>
    <mergeCell ref="DD1904:DE1904"/>
    <mergeCell ref="DF1904:DG1904"/>
    <mergeCell ref="CZ1905:DA1905"/>
    <mergeCell ref="DB1905:DC1905"/>
    <mergeCell ref="DD1905:DE1905"/>
    <mergeCell ref="DF1905:DG1905"/>
    <mergeCell ref="DJ1816:DK1816"/>
    <mergeCell ref="DL1816:DM1816"/>
    <mergeCell ref="DN1816:DO1816"/>
    <mergeCell ref="DP1816:DQ1816"/>
    <mergeCell ref="DJ1817:DK1817"/>
    <mergeCell ref="DL1817:DM1817"/>
    <mergeCell ref="DN1817:DO1817"/>
    <mergeCell ref="DP1817:DQ1817"/>
    <mergeCell ref="DJ1814:DK1814"/>
    <mergeCell ref="DL1814:DM1814"/>
    <mergeCell ref="DN1814:DO1814"/>
    <mergeCell ref="DP1814:DQ1814"/>
    <mergeCell ref="DJ1815:DK1815"/>
    <mergeCell ref="DL1815:DM1815"/>
    <mergeCell ref="DN1815:DO1815"/>
    <mergeCell ref="DP1815:DQ1815"/>
    <mergeCell ref="DJ1812:DK1812"/>
    <mergeCell ref="DL1812:DM1812"/>
    <mergeCell ref="DN1812:DO1812"/>
    <mergeCell ref="DP1812:DQ1812"/>
    <mergeCell ref="DJ1813:DK1813"/>
    <mergeCell ref="DL1813:DM1813"/>
    <mergeCell ref="DN1813:DO1813"/>
    <mergeCell ref="DP1813:DQ1813"/>
    <mergeCell ref="DJ1822:DK1822"/>
    <mergeCell ref="DL1822:DM1822"/>
    <mergeCell ref="DN1822:DO1822"/>
    <mergeCell ref="DP1822:DQ1822"/>
    <mergeCell ref="DJ1823:DK1823"/>
    <mergeCell ref="DL1823:DM1823"/>
    <mergeCell ref="DN1823:DO1823"/>
    <mergeCell ref="DP1823:DQ1823"/>
    <mergeCell ref="DJ1820:DK1820"/>
    <mergeCell ref="DL1820:DM1820"/>
    <mergeCell ref="DN1820:DO1820"/>
    <mergeCell ref="DP1820:DQ1820"/>
    <mergeCell ref="DJ1821:DK1821"/>
    <mergeCell ref="DL1821:DM1821"/>
    <mergeCell ref="DN1821:DO1821"/>
    <mergeCell ref="DP1821:DQ1821"/>
    <mergeCell ref="DJ1818:DK1818"/>
    <mergeCell ref="DL1818:DM1818"/>
    <mergeCell ref="DN1818:DO1818"/>
    <mergeCell ref="DP1818:DQ1818"/>
    <mergeCell ref="DJ1819:DK1819"/>
    <mergeCell ref="DL1819:DM1819"/>
    <mergeCell ref="DN1819:DO1819"/>
    <mergeCell ref="DP1819:DQ1819"/>
    <mergeCell ref="DJ1828:DK1828"/>
    <mergeCell ref="DL1828:DM1828"/>
    <mergeCell ref="DN1828:DO1828"/>
    <mergeCell ref="DP1828:DQ1828"/>
    <mergeCell ref="DJ1829:DK1829"/>
    <mergeCell ref="DL1829:DM1829"/>
    <mergeCell ref="DN1829:DO1829"/>
    <mergeCell ref="DP1829:DQ1829"/>
    <mergeCell ref="DJ1826:DK1826"/>
    <mergeCell ref="DL1826:DM1826"/>
    <mergeCell ref="DN1826:DO1826"/>
    <mergeCell ref="DP1826:DQ1826"/>
    <mergeCell ref="DJ1827:DK1827"/>
    <mergeCell ref="DL1827:DM1827"/>
    <mergeCell ref="DN1827:DO1827"/>
    <mergeCell ref="DP1827:DQ1827"/>
    <mergeCell ref="DJ1824:DK1824"/>
    <mergeCell ref="DL1824:DM1824"/>
    <mergeCell ref="DN1824:DO1824"/>
    <mergeCell ref="DP1824:DQ1824"/>
    <mergeCell ref="DJ1825:DK1825"/>
    <mergeCell ref="DL1825:DM1825"/>
    <mergeCell ref="DN1825:DO1825"/>
    <mergeCell ref="DP1825:DQ1825"/>
    <mergeCell ref="DJ1834:DK1834"/>
    <mergeCell ref="DL1834:DM1834"/>
    <mergeCell ref="DN1834:DO1834"/>
    <mergeCell ref="DP1834:DQ1834"/>
    <mergeCell ref="DJ1835:DK1835"/>
    <mergeCell ref="DL1835:DM1835"/>
    <mergeCell ref="DN1835:DO1835"/>
    <mergeCell ref="DP1835:DQ1835"/>
    <mergeCell ref="DJ1832:DK1832"/>
    <mergeCell ref="DL1832:DM1832"/>
    <mergeCell ref="DN1832:DO1832"/>
    <mergeCell ref="DP1832:DQ1832"/>
    <mergeCell ref="DJ1833:DK1833"/>
    <mergeCell ref="DL1833:DM1833"/>
    <mergeCell ref="DN1833:DO1833"/>
    <mergeCell ref="DP1833:DQ1833"/>
    <mergeCell ref="DJ1830:DK1830"/>
    <mergeCell ref="DL1830:DM1830"/>
    <mergeCell ref="DN1830:DO1830"/>
    <mergeCell ref="DP1830:DQ1830"/>
    <mergeCell ref="DJ1831:DK1831"/>
    <mergeCell ref="DL1831:DM1831"/>
    <mergeCell ref="DN1831:DO1831"/>
    <mergeCell ref="DP1831:DQ1831"/>
    <mergeCell ref="DJ1840:DK1840"/>
    <mergeCell ref="DL1840:DM1840"/>
    <mergeCell ref="DN1840:DO1840"/>
    <mergeCell ref="DP1840:DQ1840"/>
    <mergeCell ref="DJ1841:DK1841"/>
    <mergeCell ref="DL1841:DM1841"/>
    <mergeCell ref="DN1841:DO1841"/>
    <mergeCell ref="DP1841:DQ1841"/>
    <mergeCell ref="DJ1838:DK1838"/>
    <mergeCell ref="DL1838:DM1838"/>
    <mergeCell ref="DN1838:DO1838"/>
    <mergeCell ref="DP1838:DQ1838"/>
    <mergeCell ref="DJ1839:DK1839"/>
    <mergeCell ref="DL1839:DM1839"/>
    <mergeCell ref="DN1839:DO1839"/>
    <mergeCell ref="DP1839:DQ1839"/>
    <mergeCell ref="DJ1836:DK1836"/>
    <mergeCell ref="DL1836:DM1836"/>
    <mergeCell ref="DN1836:DO1836"/>
    <mergeCell ref="DP1836:DQ1836"/>
    <mergeCell ref="DJ1837:DK1837"/>
    <mergeCell ref="DL1837:DM1837"/>
    <mergeCell ref="DN1837:DO1837"/>
    <mergeCell ref="DP1837:DQ1837"/>
    <mergeCell ref="DJ1846:DK1846"/>
    <mergeCell ref="DL1846:DM1846"/>
    <mergeCell ref="DN1846:DO1846"/>
    <mergeCell ref="DP1846:DQ1846"/>
    <mergeCell ref="DJ1847:DK1847"/>
    <mergeCell ref="DL1847:DM1847"/>
    <mergeCell ref="DN1847:DO1847"/>
    <mergeCell ref="DP1847:DQ1847"/>
    <mergeCell ref="DJ1844:DK1844"/>
    <mergeCell ref="DL1844:DM1844"/>
    <mergeCell ref="DN1844:DO1844"/>
    <mergeCell ref="DP1844:DQ1844"/>
    <mergeCell ref="DJ1845:DK1845"/>
    <mergeCell ref="DL1845:DM1845"/>
    <mergeCell ref="DN1845:DO1845"/>
    <mergeCell ref="DP1845:DQ1845"/>
    <mergeCell ref="DJ1842:DK1842"/>
    <mergeCell ref="DL1842:DM1842"/>
    <mergeCell ref="DN1842:DO1842"/>
    <mergeCell ref="DP1842:DQ1842"/>
    <mergeCell ref="DJ1843:DK1843"/>
    <mergeCell ref="DL1843:DM1843"/>
    <mergeCell ref="DN1843:DO1843"/>
    <mergeCell ref="DP1843:DQ1843"/>
    <mergeCell ref="DJ1852:DK1852"/>
    <mergeCell ref="DL1852:DM1852"/>
    <mergeCell ref="DN1852:DO1852"/>
    <mergeCell ref="DP1852:DQ1852"/>
    <mergeCell ref="DJ1853:DK1853"/>
    <mergeCell ref="DL1853:DM1853"/>
    <mergeCell ref="DN1853:DO1853"/>
    <mergeCell ref="DP1853:DQ1853"/>
    <mergeCell ref="DJ1850:DK1850"/>
    <mergeCell ref="DL1850:DM1850"/>
    <mergeCell ref="DN1850:DO1850"/>
    <mergeCell ref="DP1850:DQ1850"/>
    <mergeCell ref="DJ1851:DK1851"/>
    <mergeCell ref="DL1851:DM1851"/>
    <mergeCell ref="DN1851:DO1851"/>
    <mergeCell ref="DP1851:DQ1851"/>
    <mergeCell ref="DJ1848:DK1848"/>
    <mergeCell ref="DL1848:DM1848"/>
    <mergeCell ref="DN1848:DO1848"/>
    <mergeCell ref="DP1848:DQ1848"/>
    <mergeCell ref="DJ1849:DK1849"/>
    <mergeCell ref="DL1849:DM1849"/>
    <mergeCell ref="DN1849:DO1849"/>
    <mergeCell ref="DP1849:DQ1849"/>
    <mergeCell ref="DJ1858:DK1858"/>
    <mergeCell ref="DL1858:DM1858"/>
    <mergeCell ref="DN1858:DO1858"/>
    <mergeCell ref="DP1858:DQ1858"/>
    <mergeCell ref="DJ1859:DK1859"/>
    <mergeCell ref="DL1859:DM1859"/>
    <mergeCell ref="DN1859:DO1859"/>
    <mergeCell ref="DP1859:DQ1859"/>
    <mergeCell ref="DJ1856:DK1856"/>
    <mergeCell ref="DL1856:DM1856"/>
    <mergeCell ref="DN1856:DO1856"/>
    <mergeCell ref="DP1856:DQ1856"/>
    <mergeCell ref="DJ1857:DK1857"/>
    <mergeCell ref="DL1857:DM1857"/>
    <mergeCell ref="DN1857:DO1857"/>
    <mergeCell ref="DP1857:DQ1857"/>
    <mergeCell ref="DJ1854:DK1854"/>
    <mergeCell ref="DL1854:DM1854"/>
    <mergeCell ref="DN1854:DO1854"/>
    <mergeCell ref="DP1854:DQ1854"/>
    <mergeCell ref="DJ1855:DK1855"/>
    <mergeCell ref="DL1855:DM1855"/>
    <mergeCell ref="DN1855:DO1855"/>
    <mergeCell ref="DP1855:DQ1855"/>
    <mergeCell ref="DJ1864:DK1864"/>
    <mergeCell ref="DL1864:DM1864"/>
    <mergeCell ref="DN1864:DO1864"/>
    <mergeCell ref="DP1864:DQ1864"/>
    <mergeCell ref="DJ1865:DK1865"/>
    <mergeCell ref="DL1865:DM1865"/>
    <mergeCell ref="DN1865:DO1865"/>
    <mergeCell ref="DP1865:DQ1865"/>
    <mergeCell ref="DJ1862:DK1862"/>
    <mergeCell ref="DL1862:DM1862"/>
    <mergeCell ref="DN1862:DO1862"/>
    <mergeCell ref="DP1862:DQ1862"/>
    <mergeCell ref="DJ1863:DK1863"/>
    <mergeCell ref="DL1863:DM1863"/>
    <mergeCell ref="DN1863:DO1863"/>
    <mergeCell ref="DP1863:DQ1863"/>
    <mergeCell ref="DJ1860:DK1860"/>
    <mergeCell ref="DL1860:DM1860"/>
    <mergeCell ref="DN1860:DO1860"/>
    <mergeCell ref="DP1860:DQ1860"/>
    <mergeCell ref="DJ1861:DK1861"/>
    <mergeCell ref="DL1861:DM1861"/>
    <mergeCell ref="DN1861:DO1861"/>
    <mergeCell ref="DP1861:DQ1861"/>
    <mergeCell ref="DJ1870:DK1870"/>
    <mergeCell ref="DL1870:DM1870"/>
    <mergeCell ref="DN1870:DO1870"/>
    <mergeCell ref="DP1870:DQ1870"/>
    <mergeCell ref="DJ1871:DK1871"/>
    <mergeCell ref="DL1871:DM1871"/>
    <mergeCell ref="DN1871:DO1871"/>
    <mergeCell ref="DP1871:DQ1871"/>
    <mergeCell ref="DJ1868:DK1868"/>
    <mergeCell ref="DL1868:DM1868"/>
    <mergeCell ref="DN1868:DO1868"/>
    <mergeCell ref="DP1868:DQ1868"/>
    <mergeCell ref="DJ1869:DK1869"/>
    <mergeCell ref="DL1869:DM1869"/>
    <mergeCell ref="DN1869:DO1869"/>
    <mergeCell ref="DP1869:DQ1869"/>
    <mergeCell ref="DJ1866:DK1866"/>
    <mergeCell ref="DL1866:DM1866"/>
    <mergeCell ref="DN1866:DO1866"/>
    <mergeCell ref="DP1866:DQ1866"/>
    <mergeCell ref="DJ1867:DK1867"/>
    <mergeCell ref="DL1867:DM1867"/>
    <mergeCell ref="DN1867:DO1867"/>
    <mergeCell ref="DP1867:DQ1867"/>
    <mergeCell ref="DJ1876:DK1876"/>
    <mergeCell ref="DL1876:DM1876"/>
    <mergeCell ref="DN1876:DO1876"/>
    <mergeCell ref="DP1876:DQ1876"/>
    <mergeCell ref="DJ1877:DK1877"/>
    <mergeCell ref="DL1877:DM1877"/>
    <mergeCell ref="DN1877:DO1877"/>
    <mergeCell ref="DP1877:DQ1877"/>
    <mergeCell ref="DJ1874:DK1874"/>
    <mergeCell ref="DL1874:DM1874"/>
    <mergeCell ref="DN1874:DO1874"/>
    <mergeCell ref="DP1874:DQ1874"/>
    <mergeCell ref="DJ1875:DK1875"/>
    <mergeCell ref="DL1875:DM1875"/>
    <mergeCell ref="DN1875:DO1875"/>
    <mergeCell ref="DP1875:DQ1875"/>
    <mergeCell ref="DJ1872:DK1872"/>
    <mergeCell ref="DL1872:DM1872"/>
    <mergeCell ref="DN1872:DO1872"/>
    <mergeCell ref="DP1872:DQ1872"/>
    <mergeCell ref="DJ1873:DK1873"/>
    <mergeCell ref="DL1873:DM1873"/>
    <mergeCell ref="DN1873:DO1873"/>
    <mergeCell ref="DP1873:DQ1873"/>
    <mergeCell ref="DJ1882:DK1882"/>
    <mergeCell ref="DL1882:DM1882"/>
    <mergeCell ref="DN1882:DO1882"/>
    <mergeCell ref="DP1882:DQ1882"/>
    <mergeCell ref="DJ1883:DK1883"/>
    <mergeCell ref="DL1883:DM1883"/>
    <mergeCell ref="DN1883:DO1883"/>
    <mergeCell ref="DP1883:DQ1883"/>
    <mergeCell ref="DJ1880:DK1880"/>
    <mergeCell ref="DL1880:DM1880"/>
    <mergeCell ref="DN1880:DO1880"/>
    <mergeCell ref="DP1880:DQ1880"/>
    <mergeCell ref="DJ1881:DK1881"/>
    <mergeCell ref="DL1881:DM1881"/>
    <mergeCell ref="DN1881:DO1881"/>
    <mergeCell ref="DP1881:DQ1881"/>
    <mergeCell ref="DJ1878:DK1878"/>
    <mergeCell ref="DL1878:DM1878"/>
    <mergeCell ref="DN1878:DO1878"/>
    <mergeCell ref="DP1878:DQ1878"/>
    <mergeCell ref="DJ1879:DK1879"/>
    <mergeCell ref="DL1879:DM1879"/>
    <mergeCell ref="DN1879:DO1879"/>
    <mergeCell ref="DP1879:DQ1879"/>
    <mergeCell ref="DJ1888:DK1888"/>
    <mergeCell ref="DL1888:DM1888"/>
    <mergeCell ref="DN1888:DO1888"/>
    <mergeCell ref="DP1888:DQ1888"/>
    <mergeCell ref="DJ1889:DK1889"/>
    <mergeCell ref="DL1889:DM1889"/>
    <mergeCell ref="DN1889:DO1889"/>
    <mergeCell ref="DP1889:DQ1889"/>
    <mergeCell ref="DJ1886:DK1886"/>
    <mergeCell ref="DL1886:DM1886"/>
    <mergeCell ref="DN1886:DO1886"/>
    <mergeCell ref="DP1886:DQ1886"/>
    <mergeCell ref="DJ1887:DK1887"/>
    <mergeCell ref="DL1887:DM1887"/>
    <mergeCell ref="DN1887:DO1887"/>
    <mergeCell ref="DP1887:DQ1887"/>
    <mergeCell ref="DJ1884:DK1884"/>
    <mergeCell ref="DL1884:DM1884"/>
    <mergeCell ref="DN1884:DO1884"/>
    <mergeCell ref="DP1884:DQ1884"/>
    <mergeCell ref="DJ1885:DK1885"/>
    <mergeCell ref="DL1885:DM1885"/>
    <mergeCell ref="DN1885:DO1885"/>
    <mergeCell ref="DP1885:DQ1885"/>
    <mergeCell ref="DJ1894:DK1894"/>
    <mergeCell ref="DL1894:DM1894"/>
    <mergeCell ref="DN1894:DO1894"/>
    <mergeCell ref="DP1894:DQ1894"/>
    <mergeCell ref="DJ1895:DK1895"/>
    <mergeCell ref="DL1895:DM1895"/>
    <mergeCell ref="DN1895:DO1895"/>
    <mergeCell ref="DP1895:DQ1895"/>
    <mergeCell ref="DJ1892:DK1892"/>
    <mergeCell ref="DL1892:DM1892"/>
    <mergeCell ref="DN1892:DO1892"/>
    <mergeCell ref="DP1892:DQ1892"/>
    <mergeCell ref="DJ1893:DK1893"/>
    <mergeCell ref="DL1893:DM1893"/>
    <mergeCell ref="DN1893:DO1893"/>
    <mergeCell ref="DP1893:DQ1893"/>
    <mergeCell ref="DJ1890:DK1890"/>
    <mergeCell ref="DL1890:DM1890"/>
    <mergeCell ref="DN1890:DO1890"/>
    <mergeCell ref="DP1890:DQ1890"/>
    <mergeCell ref="DJ1891:DK1891"/>
    <mergeCell ref="DL1891:DM1891"/>
    <mergeCell ref="DN1891:DO1891"/>
    <mergeCell ref="DP1891:DQ1891"/>
    <mergeCell ref="DJ1901:DK1901"/>
    <mergeCell ref="DL1901:DM1901"/>
    <mergeCell ref="DN1901:DO1901"/>
    <mergeCell ref="DP1901:DQ1901"/>
    <mergeCell ref="DJ1898:DK1898"/>
    <mergeCell ref="DL1898:DM1898"/>
    <mergeCell ref="DN1898:DO1898"/>
    <mergeCell ref="DP1898:DQ1898"/>
    <mergeCell ref="DJ1899:DK1899"/>
    <mergeCell ref="DL1899:DM1899"/>
    <mergeCell ref="DN1899:DO1899"/>
    <mergeCell ref="DP1899:DQ1899"/>
    <mergeCell ref="DJ1896:DK1896"/>
    <mergeCell ref="DL1896:DM1896"/>
    <mergeCell ref="DN1896:DO1896"/>
    <mergeCell ref="DP1896:DQ1896"/>
    <mergeCell ref="DJ1897:DK1897"/>
    <mergeCell ref="DL1897:DM1897"/>
    <mergeCell ref="DN1897:DO1897"/>
    <mergeCell ref="DP1897:DQ1897"/>
    <mergeCell ref="DJ1909:DK1909"/>
    <mergeCell ref="DL1909:DM1909"/>
    <mergeCell ref="DN1909:DO1909"/>
    <mergeCell ref="DP1909:DQ1909"/>
    <mergeCell ref="DJ1906:DK1906"/>
    <mergeCell ref="DL1906:DM1906"/>
    <mergeCell ref="DN1906:DO1906"/>
    <mergeCell ref="DP1906:DQ1906"/>
    <mergeCell ref="DJ1907:DK1907"/>
    <mergeCell ref="DL1907:DM1907"/>
    <mergeCell ref="DN1907:DO1907"/>
    <mergeCell ref="DP1907:DQ1907"/>
    <mergeCell ref="DJ1904:DK1904"/>
    <mergeCell ref="DL1904:DM1904"/>
    <mergeCell ref="DN1904:DO1904"/>
    <mergeCell ref="DP1904:DQ1904"/>
    <mergeCell ref="DJ1905:DK1905"/>
    <mergeCell ref="DL1905:DM1905"/>
    <mergeCell ref="DN1905:DO1905"/>
    <mergeCell ref="DP1905:DQ1905"/>
    <mergeCell ref="DT1812:DU1812"/>
    <mergeCell ref="DV1812:DW1812"/>
    <mergeCell ref="DX1812:DY1812"/>
    <mergeCell ref="DZ1812:EA1812"/>
    <mergeCell ref="DT1813:DU1813"/>
    <mergeCell ref="DV1813:DW1813"/>
    <mergeCell ref="DX1813:DY1813"/>
    <mergeCell ref="DZ1813:EA1813"/>
    <mergeCell ref="DT1810:DU1810"/>
    <mergeCell ref="DV1810:DW1810"/>
    <mergeCell ref="DX1810:DY1810"/>
    <mergeCell ref="DZ1810:EA1810"/>
    <mergeCell ref="DT1811:DU1811"/>
    <mergeCell ref="DV1811:DW1811"/>
    <mergeCell ref="DX1811:DY1811"/>
    <mergeCell ref="DZ1811:EA1811"/>
    <mergeCell ref="DJ1908:DK1908"/>
    <mergeCell ref="DL1908:DM1908"/>
    <mergeCell ref="DN1908:DO1908"/>
    <mergeCell ref="DP1908:DQ1908"/>
    <mergeCell ref="DJ1902:DK1902"/>
    <mergeCell ref="DL1902:DM1902"/>
    <mergeCell ref="DN1902:DO1902"/>
    <mergeCell ref="DP1902:DQ1902"/>
    <mergeCell ref="DJ1903:DK1903"/>
    <mergeCell ref="DL1903:DM1903"/>
    <mergeCell ref="DN1903:DO1903"/>
    <mergeCell ref="DP1903:DQ1903"/>
    <mergeCell ref="DJ1900:DK1900"/>
    <mergeCell ref="DL1900:DM1900"/>
    <mergeCell ref="DN1900:DO1900"/>
    <mergeCell ref="DP1900:DQ1900"/>
    <mergeCell ref="DT1818:DU1818"/>
    <mergeCell ref="DV1818:DW1818"/>
    <mergeCell ref="DX1818:DY1818"/>
    <mergeCell ref="DZ1818:EA1818"/>
    <mergeCell ref="DT1819:DU1819"/>
    <mergeCell ref="DV1819:DW1819"/>
    <mergeCell ref="DX1819:DY1819"/>
    <mergeCell ref="DZ1819:EA1819"/>
    <mergeCell ref="DT1816:DU1816"/>
    <mergeCell ref="DV1816:DW1816"/>
    <mergeCell ref="DX1816:DY1816"/>
    <mergeCell ref="DZ1816:EA1816"/>
    <mergeCell ref="DT1817:DU1817"/>
    <mergeCell ref="DV1817:DW1817"/>
    <mergeCell ref="DX1817:DY1817"/>
    <mergeCell ref="DZ1817:EA1817"/>
    <mergeCell ref="DT1814:DU1814"/>
    <mergeCell ref="DV1814:DW1814"/>
    <mergeCell ref="DX1814:DY1814"/>
    <mergeCell ref="DZ1814:EA1814"/>
    <mergeCell ref="DT1815:DU1815"/>
    <mergeCell ref="DV1815:DW1815"/>
    <mergeCell ref="DX1815:DY1815"/>
    <mergeCell ref="DZ1815:EA1815"/>
    <mergeCell ref="DT1824:DU1824"/>
    <mergeCell ref="DV1824:DW1824"/>
    <mergeCell ref="DX1824:DY1824"/>
    <mergeCell ref="DZ1824:EA1824"/>
    <mergeCell ref="DT1825:DU1825"/>
    <mergeCell ref="DV1825:DW1825"/>
    <mergeCell ref="DX1825:DY1825"/>
    <mergeCell ref="DZ1825:EA1825"/>
    <mergeCell ref="DT1822:DU1822"/>
    <mergeCell ref="DV1822:DW1822"/>
    <mergeCell ref="DX1822:DY1822"/>
    <mergeCell ref="DZ1822:EA1822"/>
    <mergeCell ref="DT1823:DU1823"/>
    <mergeCell ref="DV1823:DW1823"/>
    <mergeCell ref="DX1823:DY1823"/>
    <mergeCell ref="DZ1823:EA1823"/>
    <mergeCell ref="DT1820:DU1820"/>
    <mergeCell ref="DV1820:DW1820"/>
    <mergeCell ref="DX1820:DY1820"/>
    <mergeCell ref="DZ1820:EA1820"/>
    <mergeCell ref="DT1821:DU1821"/>
    <mergeCell ref="DV1821:DW1821"/>
    <mergeCell ref="DX1821:DY1821"/>
    <mergeCell ref="DZ1821:EA1821"/>
    <mergeCell ref="DT1830:DU1830"/>
    <mergeCell ref="DV1830:DW1830"/>
    <mergeCell ref="DX1830:DY1830"/>
    <mergeCell ref="DZ1830:EA1830"/>
    <mergeCell ref="DT1831:DU1831"/>
    <mergeCell ref="DV1831:DW1831"/>
    <mergeCell ref="DX1831:DY1831"/>
    <mergeCell ref="DZ1831:EA1831"/>
    <mergeCell ref="DT1828:DU1828"/>
    <mergeCell ref="DV1828:DW1828"/>
    <mergeCell ref="DX1828:DY1828"/>
    <mergeCell ref="DZ1828:EA1828"/>
    <mergeCell ref="DT1829:DU1829"/>
    <mergeCell ref="DV1829:DW1829"/>
    <mergeCell ref="DX1829:DY1829"/>
    <mergeCell ref="DZ1829:EA1829"/>
    <mergeCell ref="DT1826:DU1826"/>
    <mergeCell ref="DV1826:DW1826"/>
    <mergeCell ref="DX1826:DY1826"/>
    <mergeCell ref="DZ1826:EA1826"/>
    <mergeCell ref="DT1827:DU1827"/>
    <mergeCell ref="DV1827:DW1827"/>
    <mergeCell ref="DX1827:DY1827"/>
    <mergeCell ref="DZ1827:EA1827"/>
    <mergeCell ref="DT1836:DU1836"/>
    <mergeCell ref="DV1836:DW1836"/>
    <mergeCell ref="DX1836:DY1836"/>
    <mergeCell ref="DZ1836:EA1836"/>
    <mergeCell ref="DT1837:DU1837"/>
    <mergeCell ref="DV1837:DW1837"/>
    <mergeCell ref="DX1837:DY1837"/>
    <mergeCell ref="DZ1837:EA1837"/>
    <mergeCell ref="DT1834:DU1834"/>
    <mergeCell ref="DV1834:DW1834"/>
    <mergeCell ref="DX1834:DY1834"/>
    <mergeCell ref="DZ1834:EA1834"/>
    <mergeCell ref="DT1835:DU1835"/>
    <mergeCell ref="DV1835:DW1835"/>
    <mergeCell ref="DX1835:DY1835"/>
    <mergeCell ref="DZ1835:EA1835"/>
    <mergeCell ref="DT1832:DU1832"/>
    <mergeCell ref="DV1832:DW1832"/>
    <mergeCell ref="DX1832:DY1832"/>
    <mergeCell ref="DZ1832:EA1832"/>
    <mergeCell ref="DT1833:DU1833"/>
    <mergeCell ref="DV1833:DW1833"/>
    <mergeCell ref="DX1833:DY1833"/>
    <mergeCell ref="DZ1833:EA1833"/>
    <mergeCell ref="DT1842:DU1842"/>
    <mergeCell ref="DV1842:DW1842"/>
    <mergeCell ref="DX1842:DY1842"/>
    <mergeCell ref="DZ1842:EA1842"/>
    <mergeCell ref="DT1843:DU1843"/>
    <mergeCell ref="DV1843:DW1843"/>
    <mergeCell ref="DX1843:DY1843"/>
    <mergeCell ref="DZ1843:EA1843"/>
    <mergeCell ref="DT1840:DU1840"/>
    <mergeCell ref="DV1840:DW1840"/>
    <mergeCell ref="DX1840:DY1840"/>
    <mergeCell ref="DZ1840:EA1840"/>
    <mergeCell ref="DT1841:DU1841"/>
    <mergeCell ref="DV1841:DW1841"/>
    <mergeCell ref="DX1841:DY1841"/>
    <mergeCell ref="DZ1841:EA1841"/>
    <mergeCell ref="DT1838:DU1838"/>
    <mergeCell ref="DV1838:DW1838"/>
    <mergeCell ref="DX1838:DY1838"/>
    <mergeCell ref="DZ1838:EA1838"/>
    <mergeCell ref="DT1839:DU1839"/>
    <mergeCell ref="DV1839:DW1839"/>
    <mergeCell ref="DX1839:DY1839"/>
    <mergeCell ref="DZ1839:EA1839"/>
    <mergeCell ref="DT1848:DU1848"/>
    <mergeCell ref="DV1848:DW1848"/>
    <mergeCell ref="DX1848:DY1848"/>
    <mergeCell ref="DZ1848:EA1848"/>
    <mergeCell ref="DT1849:DU1849"/>
    <mergeCell ref="DV1849:DW1849"/>
    <mergeCell ref="DX1849:DY1849"/>
    <mergeCell ref="DZ1849:EA1849"/>
    <mergeCell ref="DT1846:DU1846"/>
    <mergeCell ref="DV1846:DW1846"/>
    <mergeCell ref="DX1846:DY1846"/>
    <mergeCell ref="DZ1846:EA1846"/>
    <mergeCell ref="DT1847:DU1847"/>
    <mergeCell ref="DV1847:DW1847"/>
    <mergeCell ref="DX1847:DY1847"/>
    <mergeCell ref="DZ1847:EA1847"/>
    <mergeCell ref="DT1844:DU1844"/>
    <mergeCell ref="DV1844:DW1844"/>
    <mergeCell ref="DX1844:DY1844"/>
    <mergeCell ref="DZ1844:EA1844"/>
    <mergeCell ref="DT1845:DU1845"/>
    <mergeCell ref="DV1845:DW1845"/>
    <mergeCell ref="DX1845:DY1845"/>
    <mergeCell ref="DZ1845:EA1845"/>
    <mergeCell ref="DT1854:DU1854"/>
    <mergeCell ref="DV1854:DW1854"/>
    <mergeCell ref="DX1854:DY1854"/>
    <mergeCell ref="DZ1854:EA1854"/>
    <mergeCell ref="DT1855:DU1855"/>
    <mergeCell ref="DV1855:DW1855"/>
    <mergeCell ref="DX1855:DY1855"/>
    <mergeCell ref="DZ1855:EA1855"/>
    <mergeCell ref="DT1852:DU1852"/>
    <mergeCell ref="DV1852:DW1852"/>
    <mergeCell ref="DX1852:DY1852"/>
    <mergeCell ref="DZ1852:EA1852"/>
    <mergeCell ref="DT1853:DU1853"/>
    <mergeCell ref="DV1853:DW1853"/>
    <mergeCell ref="DX1853:DY1853"/>
    <mergeCell ref="DZ1853:EA1853"/>
    <mergeCell ref="DT1850:DU1850"/>
    <mergeCell ref="DV1850:DW1850"/>
    <mergeCell ref="DX1850:DY1850"/>
    <mergeCell ref="DZ1850:EA1850"/>
    <mergeCell ref="DT1851:DU1851"/>
    <mergeCell ref="DV1851:DW1851"/>
    <mergeCell ref="DX1851:DY1851"/>
    <mergeCell ref="DZ1851:EA1851"/>
    <mergeCell ref="DT1860:DU1860"/>
    <mergeCell ref="DV1860:DW1860"/>
    <mergeCell ref="DX1860:DY1860"/>
    <mergeCell ref="DZ1860:EA1860"/>
    <mergeCell ref="DT1861:DU1861"/>
    <mergeCell ref="DV1861:DW1861"/>
    <mergeCell ref="DX1861:DY1861"/>
    <mergeCell ref="DZ1861:EA1861"/>
    <mergeCell ref="DT1858:DU1858"/>
    <mergeCell ref="DV1858:DW1858"/>
    <mergeCell ref="DX1858:DY1858"/>
    <mergeCell ref="DZ1858:EA1858"/>
    <mergeCell ref="DT1859:DU1859"/>
    <mergeCell ref="DV1859:DW1859"/>
    <mergeCell ref="DX1859:DY1859"/>
    <mergeCell ref="DZ1859:EA1859"/>
    <mergeCell ref="DT1856:DU1856"/>
    <mergeCell ref="DV1856:DW1856"/>
    <mergeCell ref="DX1856:DY1856"/>
    <mergeCell ref="DZ1856:EA1856"/>
    <mergeCell ref="DT1857:DU1857"/>
    <mergeCell ref="DV1857:DW1857"/>
    <mergeCell ref="DX1857:DY1857"/>
    <mergeCell ref="DZ1857:EA1857"/>
    <mergeCell ref="DT1866:DU1866"/>
    <mergeCell ref="DV1866:DW1866"/>
    <mergeCell ref="DX1866:DY1866"/>
    <mergeCell ref="DZ1866:EA1866"/>
    <mergeCell ref="DT1867:DU1867"/>
    <mergeCell ref="DV1867:DW1867"/>
    <mergeCell ref="DX1867:DY1867"/>
    <mergeCell ref="DZ1867:EA1867"/>
    <mergeCell ref="DT1864:DU1864"/>
    <mergeCell ref="DV1864:DW1864"/>
    <mergeCell ref="DX1864:DY1864"/>
    <mergeCell ref="DZ1864:EA1864"/>
    <mergeCell ref="DT1865:DU1865"/>
    <mergeCell ref="DV1865:DW1865"/>
    <mergeCell ref="DX1865:DY1865"/>
    <mergeCell ref="DZ1865:EA1865"/>
    <mergeCell ref="DT1862:DU1862"/>
    <mergeCell ref="DV1862:DW1862"/>
    <mergeCell ref="DX1862:DY1862"/>
    <mergeCell ref="DZ1862:EA1862"/>
    <mergeCell ref="DT1863:DU1863"/>
    <mergeCell ref="DV1863:DW1863"/>
    <mergeCell ref="DX1863:DY1863"/>
    <mergeCell ref="DZ1863:EA1863"/>
    <mergeCell ref="DT1872:DU1872"/>
    <mergeCell ref="DV1872:DW1872"/>
    <mergeCell ref="DX1872:DY1872"/>
    <mergeCell ref="DZ1872:EA1872"/>
    <mergeCell ref="DT1873:DU1873"/>
    <mergeCell ref="DV1873:DW1873"/>
    <mergeCell ref="DX1873:DY1873"/>
    <mergeCell ref="DZ1873:EA1873"/>
    <mergeCell ref="DT1870:DU1870"/>
    <mergeCell ref="DV1870:DW1870"/>
    <mergeCell ref="DX1870:DY1870"/>
    <mergeCell ref="DZ1870:EA1870"/>
    <mergeCell ref="DT1871:DU1871"/>
    <mergeCell ref="DV1871:DW1871"/>
    <mergeCell ref="DX1871:DY1871"/>
    <mergeCell ref="DZ1871:EA1871"/>
    <mergeCell ref="DT1868:DU1868"/>
    <mergeCell ref="DV1868:DW1868"/>
    <mergeCell ref="DX1868:DY1868"/>
    <mergeCell ref="DZ1868:EA1868"/>
    <mergeCell ref="DT1869:DU1869"/>
    <mergeCell ref="DV1869:DW1869"/>
    <mergeCell ref="DX1869:DY1869"/>
    <mergeCell ref="DZ1869:EA1869"/>
    <mergeCell ref="DT1878:DU1878"/>
    <mergeCell ref="DV1878:DW1878"/>
    <mergeCell ref="DX1878:DY1878"/>
    <mergeCell ref="DZ1878:EA1878"/>
    <mergeCell ref="DT1879:DU1879"/>
    <mergeCell ref="DV1879:DW1879"/>
    <mergeCell ref="DX1879:DY1879"/>
    <mergeCell ref="DZ1879:EA1879"/>
    <mergeCell ref="DT1876:DU1876"/>
    <mergeCell ref="DV1876:DW1876"/>
    <mergeCell ref="DX1876:DY1876"/>
    <mergeCell ref="DZ1876:EA1876"/>
    <mergeCell ref="DT1877:DU1877"/>
    <mergeCell ref="DV1877:DW1877"/>
    <mergeCell ref="DX1877:DY1877"/>
    <mergeCell ref="DZ1877:EA1877"/>
    <mergeCell ref="DT1874:DU1874"/>
    <mergeCell ref="DV1874:DW1874"/>
    <mergeCell ref="DX1874:DY1874"/>
    <mergeCell ref="DZ1874:EA1874"/>
    <mergeCell ref="DT1875:DU1875"/>
    <mergeCell ref="DV1875:DW1875"/>
    <mergeCell ref="DX1875:DY1875"/>
    <mergeCell ref="DZ1875:EA1875"/>
    <mergeCell ref="DT1884:DU1884"/>
    <mergeCell ref="DV1884:DW1884"/>
    <mergeCell ref="DX1884:DY1884"/>
    <mergeCell ref="DZ1884:EA1884"/>
    <mergeCell ref="DT1885:DU1885"/>
    <mergeCell ref="DV1885:DW1885"/>
    <mergeCell ref="DX1885:DY1885"/>
    <mergeCell ref="DZ1885:EA1885"/>
    <mergeCell ref="DT1882:DU1882"/>
    <mergeCell ref="DV1882:DW1882"/>
    <mergeCell ref="DX1882:DY1882"/>
    <mergeCell ref="DZ1882:EA1882"/>
    <mergeCell ref="DT1883:DU1883"/>
    <mergeCell ref="DV1883:DW1883"/>
    <mergeCell ref="DX1883:DY1883"/>
    <mergeCell ref="DZ1883:EA1883"/>
    <mergeCell ref="DT1880:DU1880"/>
    <mergeCell ref="DV1880:DW1880"/>
    <mergeCell ref="DX1880:DY1880"/>
    <mergeCell ref="DZ1880:EA1880"/>
    <mergeCell ref="DT1881:DU1881"/>
    <mergeCell ref="DV1881:DW1881"/>
    <mergeCell ref="DX1881:DY1881"/>
    <mergeCell ref="DZ1881:EA1881"/>
    <mergeCell ref="DT1890:DU1890"/>
    <mergeCell ref="DV1890:DW1890"/>
    <mergeCell ref="DX1890:DY1890"/>
    <mergeCell ref="DZ1890:EA1890"/>
    <mergeCell ref="DT1891:DU1891"/>
    <mergeCell ref="DV1891:DW1891"/>
    <mergeCell ref="DX1891:DY1891"/>
    <mergeCell ref="DZ1891:EA1891"/>
    <mergeCell ref="DT1888:DU1888"/>
    <mergeCell ref="DV1888:DW1888"/>
    <mergeCell ref="DX1888:DY1888"/>
    <mergeCell ref="DZ1888:EA1888"/>
    <mergeCell ref="DT1889:DU1889"/>
    <mergeCell ref="DV1889:DW1889"/>
    <mergeCell ref="DX1889:DY1889"/>
    <mergeCell ref="DZ1889:EA1889"/>
    <mergeCell ref="DT1886:DU1886"/>
    <mergeCell ref="DV1886:DW1886"/>
    <mergeCell ref="DX1886:DY1886"/>
    <mergeCell ref="DZ1886:EA1886"/>
    <mergeCell ref="DT1887:DU1887"/>
    <mergeCell ref="DV1887:DW1887"/>
    <mergeCell ref="DX1887:DY1887"/>
    <mergeCell ref="DZ1887:EA1887"/>
    <mergeCell ref="DT1896:DU1896"/>
    <mergeCell ref="DV1896:DW1896"/>
    <mergeCell ref="DX1896:DY1896"/>
    <mergeCell ref="DZ1896:EA1896"/>
    <mergeCell ref="DT1897:DU1897"/>
    <mergeCell ref="DV1897:DW1897"/>
    <mergeCell ref="DX1897:DY1897"/>
    <mergeCell ref="DZ1897:EA1897"/>
    <mergeCell ref="DT1894:DU1894"/>
    <mergeCell ref="DV1894:DW1894"/>
    <mergeCell ref="DX1894:DY1894"/>
    <mergeCell ref="DZ1894:EA1894"/>
    <mergeCell ref="DT1895:DU1895"/>
    <mergeCell ref="DV1895:DW1895"/>
    <mergeCell ref="DX1895:DY1895"/>
    <mergeCell ref="DZ1895:EA1895"/>
    <mergeCell ref="DT1892:DU1892"/>
    <mergeCell ref="DV1892:DW1892"/>
    <mergeCell ref="DX1892:DY1892"/>
    <mergeCell ref="DZ1892:EA1892"/>
    <mergeCell ref="DT1893:DU1893"/>
    <mergeCell ref="DV1893:DW1893"/>
    <mergeCell ref="DX1893:DY1893"/>
    <mergeCell ref="DZ1893:EA1893"/>
    <mergeCell ref="DT1902:DU1902"/>
    <mergeCell ref="DV1902:DW1902"/>
    <mergeCell ref="DX1902:DY1902"/>
    <mergeCell ref="DZ1902:EA1902"/>
    <mergeCell ref="DT1903:DU1903"/>
    <mergeCell ref="DV1903:DW1903"/>
    <mergeCell ref="DX1903:DY1903"/>
    <mergeCell ref="DZ1903:EA1903"/>
    <mergeCell ref="DT1900:DU1900"/>
    <mergeCell ref="DV1900:DW1900"/>
    <mergeCell ref="DX1900:DY1900"/>
    <mergeCell ref="DZ1900:EA1900"/>
    <mergeCell ref="DT1901:DU1901"/>
    <mergeCell ref="DV1901:DW1901"/>
    <mergeCell ref="DX1901:DY1901"/>
    <mergeCell ref="DZ1901:EA1901"/>
    <mergeCell ref="DT1898:DU1898"/>
    <mergeCell ref="DV1898:DW1898"/>
    <mergeCell ref="DX1898:DY1898"/>
    <mergeCell ref="DZ1898:EA1898"/>
    <mergeCell ref="DT1899:DU1899"/>
    <mergeCell ref="DV1899:DW1899"/>
    <mergeCell ref="DX1899:DY1899"/>
    <mergeCell ref="DZ1899:EA1899"/>
    <mergeCell ref="ED1810:EE1810"/>
    <mergeCell ref="EF1810:EG1810"/>
    <mergeCell ref="EH1810:EI1810"/>
    <mergeCell ref="EJ1810:EK1810"/>
    <mergeCell ref="ED1811:EE1811"/>
    <mergeCell ref="EF1811:EG1811"/>
    <mergeCell ref="EH1811:EI1811"/>
    <mergeCell ref="EJ1811:EK1811"/>
    <mergeCell ref="DT1908:DU1908"/>
    <mergeCell ref="DV1908:DW1908"/>
    <mergeCell ref="DX1908:DY1908"/>
    <mergeCell ref="DZ1908:EA1908"/>
    <mergeCell ref="DT1909:DU1909"/>
    <mergeCell ref="DV1909:DW1909"/>
    <mergeCell ref="DX1909:DY1909"/>
    <mergeCell ref="DZ1909:EA1909"/>
    <mergeCell ref="DT1906:DU1906"/>
    <mergeCell ref="DV1906:DW1906"/>
    <mergeCell ref="DX1906:DY1906"/>
    <mergeCell ref="DZ1906:EA1906"/>
    <mergeCell ref="DT1907:DU1907"/>
    <mergeCell ref="DV1907:DW1907"/>
    <mergeCell ref="DX1907:DY1907"/>
    <mergeCell ref="DZ1907:EA1907"/>
    <mergeCell ref="DT1904:DU1904"/>
    <mergeCell ref="DV1904:DW1904"/>
    <mergeCell ref="DX1904:DY1904"/>
    <mergeCell ref="DZ1904:EA1904"/>
    <mergeCell ref="DT1905:DU1905"/>
    <mergeCell ref="DV1905:DW1905"/>
    <mergeCell ref="DX1905:DY1905"/>
    <mergeCell ref="DZ1905:EA1905"/>
    <mergeCell ref="ED1816:EE1816"/>
    <mergeCell ref="EF1816:EG1816"/>
    <mergeCell ref="EH1816:EI1816"/>
    <mergeCell ref="EJ1816:EK1816"/>
    <mergeCell ref="ED1817:EE1817"/>
    <mergeCell ref="EF1817:EG1817"/>
    <mergeCell ref="EH1817:EI1817"/>
    <mergeCell ref="EJ1817:EK1817"/>
    <mergeCell ref="ED1814:EE1814"/>
    <mergeCell ref="EF1814:EG1814"/>
    <mergeCell ref="EH1814:EI1814"/>
    <mergeCell ref="EJ1814:EK1814"/>
    <mergeCell ref="ED1815:EE1815"/>
    <mergeCell ref="EF1815:EG1815"/>
    <mergeCell ref="EH1815:EI1815"/>
    <mergeCell ref="EJ1815:EK1815"/>
    <mergeCell ref="ED1812:EE1812"/>
    <mergeCell ref="EF1812:EG1812"/>
    <mergeCell ref="EH1812:EI1812"/>
    <mergeCell ref="EJ1812:EK1812"/>
    <mergeCell ref="ED1813:EE1813"/>
    <mergeCell ref="EF1813:EG1813"/>
    <mergeCell ref="EH1813:EI1813"/>
    <mergeCell ref="EJ1813:EK1813"/>
    <mergeCell ref="ED1822:EE1822"/>
    <mergeCell ref="EF1822:EG1822"/>
    <mergeCell ref="EH1822:EI1822"/>
    <mergeCell ref="EJ1822:EK1822"/>
    <mergeCell ref="ED1823:EE1823"/>
    <mergeCell ref="EF1823:EG1823"/>
    <mergeCell ref="EH1823:EI1823"/>
    <mergeCell ref="EJ1823:EK1823"/>
    <mergeCell ref="ED1820:EE1820"/>
    <mergeCell ref="EF1820:EG1820"/>
    <mergeCell ref="EH1820:EI1820"/>
    <mergeCell ref="EJ1820:EK1820"/>
    <mergeCell ref="ED1821:EE1821"/>
    <mergeCell ref="EF1821:EG1821"/>
    <mergeCell ref="EH1821:EI1821"/>
    <mergeCell ref="EJ1821:EK1821"/>
    <mergeCell ref="ED1818:EE1818"/>
    <mergeCell ref="EF1818:EG1818"/>
    <mergeCell ref="EH1818:EI1818"/>
    <mergeCell ref="EJ1818:EK1818"/>
    <mergeCell ref="ED1819:EE1819"/>
    <mergeCell ref="EF1819:EG1819"/>
    <mergeCell ref="EH1819:EI1819"/>
    <mergeCell ref="EJ1819:EK1819"/>
    <mergeCell ref="ED1828:EE1828"/>
    <mergeCell ref="EF1828:EG1828"/>
    <mergeCell ref="EH1828:EI1828"/>
    <mergeCell ref="EJ1828:EK1828"/>
    <mergeCell ref="ED1829:EE1829"/>
    <mergeCell ref="EF1829:EG1829"/>
    <mergeCell ref="EH1829:EI1829"/>
    <mergeCell ref="EJ1829:EK1829"/>
    <mergeCell ref="ED1826:EE1826"/>
    <mergeCell ref="EF1826:EG1826"/>
    <mergeCell ref="EH1826:EI1826"/>
    <mergeCell ref="EJ1826:EK1826"/>
    <mergeCell ref="ED1827:EE1827"/>
    <mergeCell ref="EF1827:EG1827"/>
    <mergeCell ref="EH1827:EI1827"/>
    <mergeCell ref="EJ1827:EK1827"/>
    <mergeCell ref="ED1824:EE1824"/>
    <mergeCell ref="EF1824:EG1824"/>
    <mergeCell ref="EH1824:EI1824"/>
    <mergeCell ref="EJ1824:EK1824"/>
    <mergeCell ref="ED1825:EE1825"/>
    <mergeCell ref="EF1825:EG1825"/>
    <mergeCell ref="EH1825:EI1825"/>
    <mergeCell ref="EJ1825:EK1825"/>
    <mergeCell ref="ED1834:EE1834"/>
    <mergeCell ref="EF1834:EG1834"/>
    <mergeCell ref="EH1834:EI1834"/>
    <mergeCell ref="EJ1834:EK1834"/>
    <mergeCell ref="ED1835:EE1835"/>
    <mergeCell ref="EF1835:EG1835"/>
    <mergeCell ref="EH1835:EI1835"/>
    <mergeCell ref="EJ1835:EK1835"/>
    <mergeCell ref="ED1832:EE1832"/>
    <mergeCell ref="EF1832:EG1832"/>
    <mergeCell ref="EH1832:EI1832"/>
    <mergeCell ref="EJ1832:EK1832"/>
    <mergeCell ref="ED1833:EE1833"/>
    <mergeCell ref="EF1833:EG1833"/>
    <mergeCell ref="EH1833:EI1833"/>
    <mergeCell ref="EJ1833:EK1833"/>
    <mergeCell ref="ED1830:EE1830"/>
    <mergeCell ref="EF1830:EG1830"/>
    <mergeCell ref="EH1830:EI1830"/>
    <mergeCell ref="EJ1830:EK1830"/>
    <mergeCell ref="ED1831:EE1831"/>
    <mergeCell ref="EF1831:EG1831"/>
    <mergeCell ref="EH1831:EI1831"/>
    <mergeCell ref="EJ1831:EK1831"/>
    <mergeCell ref="ED1840:EE1840"/>
    <mergeCell ref="EF1840:EG1840"/>
    <mergeCell ref="EH1840:EI1840"/>
    <mergeCell ref="EJ1840:EK1840"/>
    <mergeCell ref="ED1841:EE1841"/>
    <mergeCell ref="EF1841:EG1841"/>
    <mergeCell ref="EH1841:EI1841"/>
    <mergeCell ref="EJ1841:EK1841"/>
    <mergeCell ref="ED1838:EE1838"/>
    <mergeCell ref="EF1838:EG1838"/>
    <mergeCell ref="EH1838:EI1838"/>
    <mergeCell ref="EJ1838:EK1838"/>
    <mergeCell ref="ED1839:EE1839"/>
    <mergeCell ref="EF1839:EG1839"/>
    <mergeCell ref="EH1839:EI1839"/>
    <mergeCell ref="EJ1839:EK1839"/>
    <mergeCell ref="ED1836:EE1836"/>
    <mergeCell ref="EF1836:EG1836"/>
    <mergeCell ref="EH1836:EI1836"/>
    <mergeCell ref="EJ1836:EK1836"/>
    <mergeCell ref="ED1837:EE1837"/>
    <mergeCell ref="EF1837:EG1837"/>
    <mergeCell ref="EH1837:EI1837"/>
    <mergeCell ref="EJ1837:EK1837"/>
    <mergeCell ref="ED1846:EE1846"/>
    <mergeCell ref="EF1846:EG1846"/>
    <mergeCell ref="EH1846:EI1846"/>
    <mergeCell ref="EJ1846:EK1846"/>
    <mergeCell ref="ED1847:EE1847"/>
    <mergeCell ref="EF1847:EG1847"/>
    <mergeCell ref="EH1847:EI1847"/>
    <mergeCell ref="EJ1847:EK1847"/>
    <mergeCell ref="ED1844:EE1844"/>
    <mergeCell ref="EF1844:EG1844"/>
    <mergeCell ref="EH1844:EI1844"/>
    <mergeCell ref="EJ1844:EK1844"/>
    <mergeCell ref="ED1845:EE1845"/>
    <mergeCell ref="EF1845:EG1845"/>
    <mergeCell ref="EH1845:EI1845"/>
    <mergeCell ref="EJ1845:EK1845"/>
    <mergeCell ref="ED1842:EE1842"/>
    <mergeCell ref="EF1842:EG1842"/>
    <mergeCell ref="EH1842:EI1842"/>
    <mergeCell ref="EJ1842:EK1842"/>
    <mergeCell ref="ED1843:EE1843"/>
    <mergeCell ref="EF1843:EG1843"/>
    <mergeCell ref="EH1843:EI1843"/>
    <mergeCell ref="EJ1843:EK1843"/>
    <mergeCell ref="ED1852:EE1852"/>
    <mergeCell ref="EF1852:EG1852"/>
    <mergeCell ref="EH1852:EI1852"/>
    <mergeCell ref="EJ1852:EK1852"/>
    <mergeCell ref="ED1853:EE1853"/>
    <mergeCell ref="EF1853:EG1853"/>
    <mergeCell ref="EH1853:EI1853"/>
    <mergeCell ref="EJ1853:EK1853"/>
    <mergeCell ref="ED1850:EE1850"/>
    <mergeCell ref="EF1850:EG1850"/>
    <mergeCell ref="EH1850:EI1850"/>
    <mergeCell ref="EJ1850:EK1850"/>
    <mergeCell ref="ED1851:EE1851"/>
    <mergeCell ref="EF1851:EG1851"/>
    <mergeCell ref="EH1851:EI1851"/>
    <mergeCell ref="EJ1851:EK1851"/>
    <mergeCell ref="ED1848:EE1848"/>
    <mergeCell ref="EF1848:EG1848"/>
    <mergeCell ref="EH1848:EI1848"/>
    <mergeCell ref="EJ1848:EK1848"/>
    <mergeCell ref="ED1849:EE1849"/>
    <mergeCell ref="EF1849:EG1849"/>
    <mergeCell ref="EH1849:EI1849"/>
    <mergeCell ref="EJ1849:EK1849"/>
    <mergeCell ref="ED1858:EE1858"/>
    <mergeCell ref="EF1858:EG1858"/>
    <mergeCell ref="EH1858:EI1858"/>
    <mergeCell ref="EJ1858:EK1858"/>
    <mergeCell ref="ED1859:EE1859"/>
    <mergeCell ref="EF1859:EG1859"/>
    <mergeCell ref="EH1859:EI1859"/>
    <mergeCell ref="EJ1859:EK1859"/>
    <mergeCell ref="ED1856:EE1856"/>
    <mergeCell ref="EF1856:EG1856"/>
    <mergeCell ref="EH1856:EI1856"/>
    <mergeCell ref="EJ1856:EK1856"/>
    <mergeCell ref="ED1857:EE1857"/>
    <mergeCell ref="EF1857:EG1857"/>
    <mergeCell ref="EH1857:EI1857"/>
    <mergeCell ref="EJ1857:EK1857"/>
    <mergeCell ref="ED1854:EE1854"/>
    <mergeCell ref="EF1854:EG1854"/>
    <mergeCell ref="EH1854:EI1854"/>
    <mergeCell ref="EJ1854:EK1854"/>
    <mergeCell ref="ED1855:EE1855"/>
    <mergeCell ref="EF1855:EG1855"/>
    <mergeCell ref="EH1855:EI1855"/>
    <mergeCell ref="EJ1855:EK1855"/>
    <mergeCell ref="ED1864:EE1864"/>
    <mergeCell ref="EF1864:EG1864"/>
    <mergeCell ref="EH1864:EI1864"/>
    <mergeCell ref="EJ1864:EK1864"/>
    <mergeCell ref="ED1865:EE1865"/>
    <mergeCell ref="EF1865:EG1865"/>
    <mergeCell ref="EH1865:EI1865"/>
    <mergeCell ref="EJ1865:EK1865"/>
    <mergeCell ref="ED1862:EE1862"/>
    <mergeCell ref="EF1862:EG1862"/>
    <mergeCell ref="EH1862:EI1862"/>
    <mergeCell ref="EJ1862:EK1862"/>
    <mergeCell ref="ED1863:EE1863"/>
    <mergeCell ref="EF1863:EG1863"/>
    <mergeCell ref="EH1863:EI1863"/>
    <mergeCell ref="EJ1863:EK1863"/>
    <mergeCell ref="ED1860:EE1860"/>
    <mergeCell ref="EF1860:EG1860"/>
    <mergeCell ref="EH1860:EI1860"/>
    <mergeCell ref="EJ1860:EK1860"/>
    <mergeCell ref="ED1861:EE1861"/>
    <mergeCell ref="EF1861:EG1861"/>
    <mergeCell ref="EH1861:EI1861"/>
    <mergeCell ref="EJ1861:EK1861"/>
    <mergeCell ref="ED1870:EE1870"/>
    <mergeCell ref="EF1870:EG1870"/>
    <mergeCell ref="EH1870:EI1870"/>
    <mergeCell ref="EJ1870:EK1870"/>
    <mergeCell ref="ED1871:EE1871"/>
    <mergeCell ref="EF1871:EG1871"/>
    <mergeCell ref="EH1871:EI1871"/>
    <mergeCell ref="EJ1871:EK1871"/>
    <mergeCell ref="ED1868:EE1868"/>
    <mergeCell ref="EF1868:EG1868"/>
    <mergeCell ref="EH1868:EI1868"/>
    <mergeCell ref="EJ1868:EK1868"/>
    <mergeCell ref="ED1869:EE1869"/>
    <mergeCell ref="EF1869:EG1869"/>
    <mergeCell ref="EH1869:EI1869"/>
    <mergeCell ref="EJ1869:EK1869"/>
    <mergeCell ref="ED1866:EE1866"/>
    <mergeCell ref="EF1866:EG1866"/>
    <mergeCell ref="EH1866:EI1866"/>
    <mergeCell ref="EJ1866:EK1866"/>
    <mergeCell ref="ED1867:EE1867"/>
    <mergeCell ref="EF1867:EG1867"/>
    <mergeCell ref="EH1867:EI1867"/>
    <mergeCell ref="EJ1867:EK1867"/>
    <mergeCell ref="ED1876:EE1876"/>
    <mergeCell ref="EF1876:EG1876"/>
    <mergeCell ref="EH1876:EI1876"/>
    <mergeCell ref="EJ1876:EK1876"/>
    <mergeCell ref="ED1877:EE1877"/>
    <mergeCell ref="EF1877:EG1877"/>
    <mergeCell ref="EH1877:EI1877"/>
    <mergeCell ref="EJ1877:EK1877"/>
    <mergeCell ref="ED1874:EE1874"/>
    <mergeCell ref="EF1874:EG1874"/>
    <mergeCell ref="EH1874:EI1874"/>
    <mergeCell ref="EJ1874:EK1874"/>
    <mergeCell ref="ED1875:EE1875"/>
    <mergeCell ref="EF1875:EG1875"/>
    <mergeCell ref="EH1875:EI1875"/>
    <mergeCell ref="EJ1875:EK1875"/>
    <mergeCell ref="ED1872:EE1872"/>
    <mergeCell ref="EF1872:EG1872"/>
    <mergeCell ref="EH1872:EI1872"/>
    <mergeCell ref="EJ1872:EK1872"/>
    <mergeCell ref="ED1873:EE1873"/>
    <mergeCell ref="EF1873:EG1873"/>
    <mergeCell ref="EH1873:EI1873"/>
    <mergeCell ref="EJ1873:EK1873"/>
    <mergeCell ref="ED1882:EE1882"/>
    <mergeCell ref="EF1882:EG1882"/>
    <mergeCell ref="EH1882:EI1882"/>
    <mergeCell ref="EJ1882:EK1882"/>
    <mergeCell ref="ED1883:EE1883"/>
    <mergeCell ref="EF1883:EG1883"/>
    <mergeCell ref="EH1883:EI1883"/>
    <mergeCell ref="EJ1883:EK1883"/>
    <mergeCell ref="ED1880:EE1880"/>
    <mergeCell ref="EF1880:EG1880"/>
    <mergeCell ref="EH1880:EI1880"/>
    <mergeCell ref="EJ1880:EK1880"/>
    <mergeCell ref="ED1881:EE1881"/>
    <mergeCell ref="EF1881:EG1881"/>
    <mergeCell ref="EH1881:EI1881"/>
    <mergeCell ref="EJ1881:EK1881"/>
    <mergeCell ref="ED1878:EE1878"/>
    <mergeCell ref="EF1878:EG1878"/>
    <mergeCell ref="EH1878:EI1878"/>
    <mergeCell ref="EJ1878:EK1878"/>
    <mergeCell ref="ED1879:EE1879"/>
    <mergeCell ref="EF1879:EG1879"/>
    <mergeCell ref="EH1879:EI1879"/>
    <mergeCell ref="EJ1879:EK1879"/>
    <mergeCell ref="ED1888:EE1888"/>
    <mergeCell ref="EF1888:EG1888"/>
    <mergeCell ref="EH1888:EI1888"/>
    <mergeCell ref="EJ1888:EK1888"/>
    <mergeCell ref="ED1889:EE1889"/>
    <mergeCell ref="EF1889:EG1889"/>
    <mergeCell ref="EH1889:EI1889"/>
    <mergeCell ref="EJ1889:EK1889"/>
    <mergeCell ref="ED1886:EE1886"/>
    <mergeCell ref="EF1886:EG1886"/>
    <mergeCell ref="EH1886:EI1886"/>
    <mergeCell ref="EJ1886:EK1886"/>
    <mergeCell ref="ED1887:EE1887"/>
    <mergeCell ref="EF1887:EG1887"/>
    <mergeCell ref="EH1887:EI1887"/>
    <mergeCell ref="EJ1887:EK1887"/>
    <mergeCell ref="ED1884:EE1884"/>
    <mergeCell ref="EF1884:EG1884"/>
    <mergeCell ref="EH1884:EI1884"/>
    <mergeCell ref="EJ1884:EK1884"/>
    <mergeCell ref="ED1885:EE1885"/>
    <mergeCell ref="EF1885:EG1885"/>
    <mergeCell ref="EH1885:EI1885"/>
    <mergeCell ref="EJ1885:EK1885"/>
    <mergeCell ref="ED1894:EE1894"/>
    <mergeCell ref="EF1894:EG1894"/>
    <mergeCell ref="EH1894:EI1894"/>
    <mergeCell ref="EJ1894:EK1894"/>
    <mergeCell ref="ED1895:EE1895"/>
    <mergeCell ref="EF1895:EG1895"/>
    <mergeCell ref="EH1895:EI1895"/>
    <mergeCell ref="EJ1895:EK1895"/>
    <mergeCell ref="ED1892:EE1892"/>
    <mergeCell ref="EF1892:EG1892"/>
    <mergeCell ref="EH1892:EI1892"/>
    <mergeCell ref="EJ1892:EK1892"/>
    <mergeCell ref="ED1893:EE1893"/>
    <mergeCell ref="EF1893:EG1893"/>
    <mergeCell ref="EH1893:EI1893"/>
    <mergeCell ref="EJ1893:EK1893"/>
    <mergeCell ref="ED1890:EE1890"/>
    <mergeCell ref="EF1890:EG1890"/>
    <mergeCell ref="EH1890:EI1890"/>
    <mergeCell ref="EJ1890:EK1890"/>
    <mergeCell ref="ED1891:EE1891"/>
    <mergeCell ref="EF1891:EG1891"/>
    <mergeCell ref="EH1891:EI1891"/>
    <mergeCell ref="EJ1891:EK1891"/>
    <mergeCell ref="ED1901:EE1901"/>
    <mergeCell ref="EF1901:EG1901"/>
    <mergeCell ref="EH1901:EI1901"/>
    <mergeCell ref="EJ1901:EK1901"/>
    <mergeCell ref="ED1898:EE1898"/>
    <mergeCell ref="EF1898:EG1898"/>
    <mergeCell ref="EH1898:EI1898"/>
    <mergeCell ref="EJ1898:EK1898"/>
    <mergeCell ref="ED1899:EE1899"/>
    <mergeCell ref="EF1899:EG1899"/>
    <mergeCell ref="EH1899:EI1899"/>
    <mergeCell ref="EJ1899:EK1899"/>
    <mergeCell ref="ED1896:EE1896"/>
    <mergeCell ref="EF1896:EG1896"/>
    <mergeCell ref="EH1896:EI1896"/>
    <mergeCell ref="EJ1896:EK1896"/>
    <mergeCell ref="ED1897:EE1897"/>
    <mergeCell ref="EF1897:EG1897"/>
    <mergeCell ref="EH1897:EI1897"/>
    <mergeCell ref="EJ1897:EK1897"/>
    <mergeCell ref="ED1909:EE1909"/>
    <mergeCell ref="EF1909:EG1909"/>
    <mergeCell ref="EH1909:EI1909"/>
    <mergeCell ref="EJ1909:EK1909"/>
    <mergeCell ref="ED1906:EE1906"/>
    <mergeCell ref="EF1906:EG1906"/>
    <mergeCell ref="EH1906:EI1906"/>
    <mergeCell ref="EJ1906:EK1906"/>
    <mergeCell ref="ED1907:EE1907"/>
    <mergeCell ref="EF1907:EG1907"/>
    <mergeCell ref="EH1907:EI1907"/>
    <mergeCell ref="EJ1907:EK1907"/>
    <mergeCell ref="ED1904:EE1904"/>
    <mergeCell ref="EF1904:EG1904"/>
    <mergeCell ref="EH1904:EI1904"/>
    <mergeCell ref="EJ1904:EK1904"/>
    <mergeCell ref="ED1905:EE1905"/>
    <mergeCell ref="EF1905:EG1905"/>
    <mergeCell ref="EH1905:EI1905"/>
    <mergeCell ref="EJ1905:EK1905"/>
    <mergeCell ref="EN1812:EO1812"/>
    <mergeCell ref="EP1812:EQ1812"/>
    <mergeCell ref="ER1812:ES1812"/>
    <mergeCell ref="ET1812:EU1812"/>
    <mergeCell ref="EN1813:EO1813"/>
    <mergeCell ref="EP1813:EQ1813"/>
    <mergeCell ref="ER1813:ES1813"/>
    <mergeCell ref="ET1813:EU1813"/>
    <mergeCell ref="EN1810:EO1810"/>
    <mergeCell ref="EP1810:EQ1810"/>
    <mergeCell ref="ER1810:ES1810"/>
    <mergeCell ref="ET1810:EU1810"/>
    <mergeCell ref="EN1811:EO1811"/>
    <mergeCell ref="EP1811:EQ1811"/>
    <mergeCell ref="ER1811:ES1811"/>
    <mergeCell ref="ET1811:EU1811"/>
    <mergeCell ref="ED1908:EE1908"/>
    <mergeCell ref="EF1908:EG1908"/>
    <mergeCell ref="EH1908:EI1908"/>
    <mergeCell ref="EJ1908:EK1908"/>
    <mergeCell ref="ED1902:EE1902"/>
    <mergeCell ref="EF1902:EG1902"/>
    <mergeCell ref="EH1902:EI1902"/>
    <mergeCell ref="EJ1902:EK1902"/>
    <mergeCell ref="ED1903:EE1903"/>
    <mergeCell ref="EF1903:EG1903"/>
    <mergeCell ref="EH1903:EI1903"/>
    <mergeCell ref="EJ1903:EK1903"/>
    <mergeCell ref="ED1900:EE1900"/>
    <mergeCell ref="EF1900:EG1900"/>
    <mergeCell ref="EH1900:EI1900"/>
    <mergeCell ref="EJ1900:EK1900"/>
    <mergeCell ref="EN1818:EO1818"/>
    <mergeCell ref="EP1818:EQ1818"/>
    <mergeCell ref="ER1818:ES1818"/>
    <mergeCell ref="ET1818:EU1818"/>
    <mergeCell ref="EN1819:EO1819"/>
    <mergeCell ref="EP1819:EQ1819"/>
    <mergeCell ref="ER1819:ES1819"/>
    <mergeCell ref="ET1819:EU1819"/>
    <mergeCell ref="EN1816:EO1816"/>
    <mergeCell ref="EP1816:EQ1816"/>
    <mergeCell ref="ER1816:ES1816"/>
    <mergeCell ref="ET1816:EU1816"/>
    <mergeCell ref="EN1817:EO1817"/>
    <mergeCell ref="EP1817:EQ1817"/>
    <mergeCell ref="ER1817:ES1817"/>
    <mergeCell ref="ET1817:EU1817"/>
    <mergeCell ref="EN1814:EO1814"/>
    <mergeCell ref="EP1814:EQ1814"/>
    <mergeCell ref="ER1814:ES1814"/>
    <mergeCell ref="ET1814:EU1814"/>
    <mergeCell ref="EN1815:EO1815"/>
    <mergeCell ref="EP1815:EQ1815"/>
    <mergeCell ref="ER1815:ES1815"/>
    <mergeCell ref="ET1815:EU1815"/>
    <mergeCell ref="EN1824:EO1824"/>
    <mergeCell ref="EP1824:EQ1824"/>
    <mergeCell ref="ER1824:ES1824"/>
    <mergeCell ref="ET1824:EU1824"/>
    <mergeCell ref="EN1825:EO1825"/>
    <mergeCell ref="EP1825:EQ1825"/>
    <mergeCell ref="ER1825:ES1825"/>
    <mergeCell ref="ET1825:EU1825"/>
    <mergeCell ref="EN1822:EO1822"/>
    <mergeCell ref="EP1822:EQ1822"/>
    <mergeCell ref="ER1822:ES1822"/>
    <mergeCell ref="ET1822:EU1822"/>
    <mergeCell ref="EN1823:EO1823"/>
    <mergeCell ref="EP1823:EQ1823"/>
    <mergeCell ref="ER1823:ES1823"/>
    <mergeCell ref="ET1823:EU1823"/>
    <mergeCell ref="EN1820:EO1820"/>
    <mergeCell ref="EP1820:EQ1820"/>
    <mergeCell ref="ER1820:ES1820"/>
    <mergeCell ref="ET1820:EU1820"/>
    <mergeCell ref="EN1821:EO1821"/>
    <mergeCell ref="EP1821:EQ1821"/>
    <mergeCell ref="ER1821:ES1821"/>
    <mergeCell ref="ET1821:EU1821"/>
    <mergeCell ref="EN1830:EO1830"/>
    <mergeCell ref="EP1830:EQ1830"/>
    <mergeCell ref="ER1830:ES1830"/>
    <mergeCell ref="ET1830:EU1830"/>
    <mergeCell ref="EN1831:EO1831"/>
    <mergeCell ref="EP1831:EQ1831"/>
    <mergeCell ref="ER1831:ES1831"/>
    <mergeCell ref="ET1831:EU1831"/>
    <mergeCell ref="EN1828:EO1828"/>
    <mergeCell ref="EP1828:EQ1828"/>
    <mergeCell ref="ER1828:ES1828"/>
    <mergeCell ref="ET1828:EU1828"/>
    <mergeCell ref="EN1829:EO1829"/>
    <mergeCell ref="EP1829:EQ1829"/>
    <mergeCell ref="ER1829:ES1829"/>
    <mergeCell ref="ET1829:EU1829"/>
    <mergeCell ref="EN1826:EO1826"/>
    <mergeCell ref="EP1826:EQ1826"/>
    <mergeCell ref="ER1826:ES1826"/>
    <mergeCell ref="ET1826:EU1826"/>
    <mergeCell ref="EN1827:EO1827"/>
    <mergeCell ref="EP1827:EQ1827"/>
    <mergeCell ref="ER1827:ES1827"/>
    <mergeCell ref="ET1827:EU1827"/>
    <mergeCell ref="EN1836:EO1836"/>
    <mergeCell ref="EP1836:EQ1836"/>
    <mergeCell ref="ER1836:ES1836"/>
    <mergeCell ref="ET1836:EU1836"/>
    <mergeCell ref="EN1837:EO1837"/>
    <mergeCell ref="EP1837:EQ1837"/>
    <mergeCell ref="ER1837:ES1837"/>
    <mergeCell ref="ET1837:EU1837"/>
    <mergeCell ref="EN1834:EO1834"/>
    <mergeCell ref="EP1834:EQ1834"/>
    <mergeCell ref="ER1834:ES1834"/>
    <mergeCell ref="ET1834:EU1834"/>
    <mergeCell ref="EN1835:EO1835"/>
    <mergeCell ref="EP1835:EQ1835"/>
    <mergeCell ref="ER1835:ES1835"/>
    <mergeCell ref="ET1835:EU1835"/>
    <mergeCell ref="EN1832:EO1832"/>
    <mergeCell ref="EP1832:EQ1832"/>
    <mergeCell ref="ER1832:ES1832"/>
    <mergeCell ref="ET1832:EU1832"/>
    <mergeCell ref="EN1833:EO1833"/>
    <mergeCell ref="EP1833:EQ1833"/>
    <mergeCell ref="ER1833:ES1833"/>
    <mergeCell ref="ET1833:EU1833"/>
    <mergeCell ref="EN1842:EO1842"/>
    <mergeCell ref="EP1842:EQ1842"/>
    <mergeCell ref="ER1842:ES1842"/>
    <mergeCell ref="ET1842:EU1842"/>
    <mergeCell ref="EN1843:EO1843"/>
    <mergeCell ref="EP1843:EQ1843"/>
    <mergeCell ref="ER1843:ES1843"/>
    <mergeCell ref="ET1843:EU1843"/>
    <mergeCell ref="EN1840:EO1840"/>
    <mergeCell ref="EP1840:EQ1840"/>
    <mergeCell ref="ER1840:ES1840"/>
    <mergeCell ref="ET1840:EU1840"/>
    <mergeCell ref="EN1841:EO1841"/>
    <mergeCell ref="EP1841:EQ1841"/>
    <mergeCell ref="ER1841:ES1841"/>
    <mergeCell ref="ET1841:EU1841"/>
    <mergeCell ref="EN1838:EO1838"/>
    <mergeCell ref="EP1838:EQ1838"/>
    <mergeCell ref="ER1838:ES1838"/>
    <mergeCell ref="ET1838:EU1838"/>
    <mergeCell ref="EN1839:EO1839"/>
    <mergeCell ref="EP1839:EQ1839"/>
    <mergeCell ref="ER1839:ES1839"/>
    <mergeCell ref="ET1839:EU1839"/>
    <mergeCell ref="EN1848:EO1848"/>
    <mergeCell ref="EP1848:EQ1848"/>
    <mergeCell ref="ER1848:ES1848"/>
    <mergeCell ref="ET1848:EU1848"/>
    <mergeCell ref="EN1849:EO1849"/>
    <mergeCell ref="EP1849:EQ1849"/>
    <mergeCell ref="ER1849:ES1849"/>
    <mergeCell ref="ET1849:EU1849"/>
    <mergeCell ref="EN1846:EO1846"/>
    <mergeCell ref="EP1846:EQ1846"/>
    <mergeCell ref="ER1846:ES1846"/>
    <mergeCell ref="ET1846:EU1846"/>
    <mergeCell ref="EN1847:EO1847"/>
    <mergeCell ref="EP1847:EQ1847"/>
    <mergeCell ref="ER1847:ES1847"/>
    <mergeCell ref="ET1847:EU1847"/>
    <mergeCell ref="EN1844:EO1844"/>
    <mergeCell ref="EP1844:EQ1844"/>
    <mergeCell ref="ER1844:ES1844"/>
    <mergeCell ref="ET1844:EU1844"/>
    <mergeCell ref="EN1845:EO1845"/>
    <mergeCell ref="EP1845:EQ1845"/>
    <mergeCell ref="ER1845:ES1845"/>
    <mergeCell ref="ET1845:EU1845"/>
    <mergeCell ref="EN1854:EO1854"/>
    <mergeCell ref="EP1854:EQ1854"/>
    <mergeCell ref="ER1854:ES1854"/>
    <mergeCell ref="ET1854:EU1854"/>
    <mergeCell ref="EN1855:EO1855"/>
    <mergeCell ref="EP1855:EQ1855"/>
    <mergeCell ref="ER1855:ES1855"/>
    <mergeCell ref="ET1855:EU1855"/>
    <mergeCell ref="EN1852:EO1852"/>
    <mergeCell ref="EP1852:EQ1852"/>
    <mergeCell ref="ER1852:ES1852"/>
    <mergeCell ref="ET1852:EU1852"/>
    <mergeCell ref="EN1853:EO1853"/>
    <mergeCell ref="EP1853:EQ1853"/>
    <mergeCell ref="ER1853:ES1853"/>
    <mergeCell ref="ET1853:EU1853"/>
    <mergeCell ref="EN1850:EO1850"/>
    <mergeCell ref="EP1850:EQ1850"/>
    <mergeCell ref="ER1850:ES1850"/>
    <mergeCell ref="ET1850:EU1850"/>
    <mergeCell ref="EN1851:EO1851"/>
    <mergeCell ref="EP1851:EQ1851"/>
    <mergeCell ref="ER1851:ES1851"/>
    <mergeCell ref="ET1851:EU1851"/>
    <mergeCell ref="EN1860:EO1860"/>
    <mergeCell ref="EP1860:EQ1860"/>
    <mergeCell ref="ER1860:ES1860"/>
    <mergeCell ref="ET1860:EU1860"/>
    <mergeCell ref="EN1861:EO1861"/>
    <mergeCell ref="EP1861:EQ1861"/>
    <mergeCell ref="ER1861:ES1861"/>
    <mergeCell ref="ET1861:EU1861"/>
    <mergeCell ref="EN1858:EO1858"/>
    <mergeCell ref="EP1858:EQ1858"/>
    <mergeCell ref="ER1858:ES1858"/>
    <mergeCell ref="ET1858:EU1858"/>
    <mergeCell ref="EN1859:EO1859"/>
    <mergeCell ref="EP1859:EQ1859"/>
    <mergeCell ref="ER1859:ES1859"/>
    <mergeCell ref="ET1859:EU1859"/>
    <mergeCell ref="EN1856:EO1856"/>
    <mergeCell ref="EP1856:EQ1856"/>
    <mergeCell ref="ER1856:ES1856"/>
    <mergeCell ref="ET1856:EU1856"/>
    <mergeCell ref="EN1857:EO1857"/>
    <mergeCell ref="EP1857:EQ1857"/>
    <mergeCell ref="ER1857:ES1857"/>
    <mergeCell ref="ET1857:EU1857"/>
    <mergeCell ref="EN1866:EO1866"/>
    <mergeCell ref="EP1866:EQ1866"/>
    <mergeCell ref="ER1866:ES1866"/>
    <mergeCell ref="ET1866:EU1866"/>
    <mergeCell ref="EN1867:EO1867"/>
    <mergeCell ref="EP1867:EQ1867"/>
    <mergeCell ref="ER1867:ES1867"/>
    <mergeCell ref="ET1867:EU1867"/>
    <mergeCell ref="EN1864:EO1864"/>
    <mergeCell ref="EP1864:EQ1864"/>
    <mergeCell ref="ER1864:ES1864"/>
    <mergeCell ref="ET1864:EU1864"/>
    <mergeCell ref="EN1865:EO1865"/>
    <mergeCell ref="EP1865:EQ1865"/>
    <mergeCell ref="ER1865:ES1865"/>
    <mergeCell ref="ET1865:EU1865"/>
    <mergeCell ref="EN1862:EO1862"/>
    <mergeCell ref="EP1862:EQ1862"/>
    <mergeCell ref="ER1862:ES1862"/>
    <mergeCell ref="ET1862:EU1862"/>
    <mergeCell ref="EN1863:EO1863"/>
    <mergeCell ref="EP1863:EQ1863"/>
    <mergeCell ref="ER1863:ES1863"/>
    <mergeCell ref="ET1863:EU1863"/>
    <mergeCell ref="EN1872:EO1872"/>
    <mergeCell ref="EP1872:EQ1872"/>
    <mergeCell ref="ER1872:ES1872"/>
    <mergeCell ref="ET1872:EU1872"/>
    <mergeCell ref="EN1873:EO1873"/>
    <mergeCell ref="EP1873:EQ1873"/>
    <mergeCell ref="ER1873:ES1873"/>
    <mergeCell ref="ET1873:EU1873"/>
    <mergeCell ref="EN1870:EO1870"/>
    <mergeCell ref="EP1870:EQ1870"/>
    <mergeCell ref="ER1870:ES1870"/>
    <mergeCell ref="ET1870:EU1870"/>
    <mergeCell ref="EN1871:EO1871"/>
    <mergeCell ref="EP1871:EQ1871"/>
    <mergeCell ref="ER1871:ES1871"/>
    <mergeCell ref="ET1871:EU1871"/>
    <mergeCell ref="EN1868:EO1868"/>
    <mergeCell ref="EP1868:EQ1868"/>
    <mergeCell ref="ER1868:ES1868"/>
    <mergeCell ref="ET1868:EU1868"/>
    <mergeCell ref="EN1869:EO1869"/>
    <mergeCell ref="EP1869:EQ1869"/>
    <mergeCell ref="ER1869:ES1869"/>
    <mergeCell ref="ET1869:EU1869"/>
    <mergeCell ref="EN1878:EO1878"/>
    <mergeCell ref="EP1878:EQ1878"/>
    <mergeCell ref="ER1878:ES1878"/>
    <mergeCell ref="ET1878:EU1878"/>
    <mergeCell ref="EN1879:EO1879"/>
    <mergeCell ref="EP1879:EQ1879"/>
    <mergeCell ref="ER1879:ES1879"/>
    <mergeCell ref="ET1879:EU1879"/>
    <mergeCell ref="EN1876:EO1876"/>
    <mergeCell ref="EP1876:EQ1876"/>
    <mergeCell ref="ER1876:ES1876"/>
    <mergeCell ref="ET1876:EU1876"/>
    <mergeCell ref="EN1877:EO1877"/>
    <mergeCell ref="EP1877:EQ1877"/>
    <mergeCell ref="ER1877:ES1877"/>
    <mergeCell ref="ET1877:EU1877"/>
    <mergeCell ref="EN1874:EO1874"/>
    <mergeCell ref="EP1874:EQ1874"/>
    <mergeCell ref="ER1874:ES1874"/>
    <mergeCell ref="ET1874:EU1874"/>
    <mergeCell ref="EN1875:EO1875"/>
    <mergeCell ref="EP1875:EQ1875"/>
    <mergeCell ref="ER1875:ES1875"/>
    <mergeCell ref="ET1875:EU1875"/>
    <mergeCell ref="EN1884:EO1884"/>
    <mergeCell ref="EP1884:EQ1884"/>
    <mergeCell ref="ER1884:ES1884"/>
    <mergeCell ref="ET1884:EU1884"/>
    <mergeCell ref="EN1885:EO1885"/>
    <mergeCell ref="EP1885:EQ1885"/>
    <mergeCell ref="ER1885:ES1885"/>
    <mergeCell ref="ET1885:EU1885"/>
    <mergeCell ref="EN1882:EO1882"/>
    <mergeCell ref="EP1882:EQ1882"/>
    <mergeCell ref="ER1882:ES1882"/>
    <mergeCell ref="ET1882:EU1882"/>
    <mergeCell ref="EN1883:EO1883"/>
    <mergeCell ref="EP1883:EQ1883"/>
    <mergeCell ref="ER1883:ES1883"/>
    <mergeCell ref="ET1883:EU1883"/>
    <mergeCell ref="EN1880:EO1880"/>
    <mergeCell ref="EP1880:EQ1880"/>
    <mergeCell ref="ER1880:ES1880"/>
    <mergeCell ref="ET1880:EU1880"/>
    <mergeCell ref="EN1881:EO1881"/>
    <mergeCell ref="EP1881:EQ1881"/>
    <mergeCell ref="ER1881:ES1881"/>
    <mergeCell ref="ET1881:EU1881"/>
    <mergeCell ref="EN1890:EO1890"/>
    <mergeCell ref="EP1890:EQ1890"/>
    <mergeCell ref="ER1890:ES1890"/>
    <mergeCell ref="ET1890:EU1890"/>
    <mergeCell ref="EN1891:EO1891"/>
    <mergeCell ref="EP1891:EQ1891"/>
    <mergeCell ref="ER1891:ES1891"/>
    <mergeCell ref="ET1891:EU1891"/>
    <mergeCell ref="EN1888:EO1888"/>
    <mergeCell ref="EP1888:EQ1888"/>
    <mergeCell ref="ER1888:ES1888"/>
    <mergeCell ref="ET1888:EU1888"/>
    <mergeCell ref="EN1889:EO1889"/>
    <mergeCell ref="EP1889:EQ1889"/>
    <mergeCell ref="ER1889:ES1889"/>
    <mergeCell ref="ET1889:EU1889"/>
    <mergeCell ref="EN1886:EO1886"/>
    <mergeCell ref="EP1886:EQ1886"/>
    <mergeCell ref="ER1886:ES1886"/>
    <mergeCell ref="ET1886:EU1886"/>
    <mergeCell ref="EN1887:EO1887"/>
    <mergeCell ref="EP1887:EQ1887"/>
    <mergeCell ref="ER1887:ES1887"/>
    <mergeCell ref="ET1887:EU1887"/>
    <mergeCell ref="EN1896:EO1896"/>
    <mergeCell ref="EP1896:EQ1896"/>
    <mergeCell ref="ER1896:ES1896"/>
    <mergeCell ref="ET1896:EU1896"/>
    <mergeCell ref="EN1897:EO1897"/>
    <mergeCell ref="EP1897:EQ1897"/>
    <mergeCell ref="ER1897:ES1897"/>
    <mergeCell ref="ET1897:EU1897"/>
    <mergeCell ref="EN1894:EO1894"/>
    <mergeCell ref="EP1894:EQ1894"/>
    <mergeCell ref="ER1894:ES1894"/>
    <mergeCell ref="ET1894:EU1894"/>
    <mergeCell ref="EN1895:EO1895"/>
    <mergeCell ref="EP1895:EQ1895"/>
    <mergeCell ref="ER1895:ES1895"/>
    <mergeCell ref="ET1895:EU1895"/>
    <mergeCell ref="EN1892:EO1892"/>
    <mergeCell ref="EP1892:EQ1892"/>
    <mergeCell ref="ER1892:ES1892"/>
    <mergeCell ref="ET1892:EU1892"/>
    <mergeCell ref="EN1893:EO1893"/>
    <mergeCell ref="EP1893:EQ1893"/>
    <mergeCell ref="ER1893:ES1893"/>
    <mergeCell ref="ET1893:EU1893"/>
    <mergeCell ref="EN1902:EO1902"/>
    <mergeCell ref="EP1902:EQ1902"/>
    <mergeCell ref="ER1902:ES1902"/>
    <mergeCell ref="ET1902:EU1902"/>
    <mergeCell ref="EN1903:EO1903"/>
    <mergeCell ref="EP1903:EQ1903"/>
    <mergeCell ref="ER1903:ES1903"/>
    <mergeCell ref="ET1903:EU1903"/>
    <mergeCell ref="EN1900:EO1900"/>
    <mergeCell ref="EP1900:EQ1900"/>
    <mergeCell ref="ER1900:ES1900"/>
    <mergeCell ref="ET1900:EU1900"/>
    <mergeCell ref="EN1901:EO1901"/>
    <mergeCell ref="EP1901:EQ1901"/>
    <mergeCell ref="ER1901:ES1901"/>
    <mergeCell ref="ET1901:EU1901"/>
    <mergeCell ref="EN1898:EO1898"/>
    <mergeCell ref="EP1898:EQ1898"/>
    <mergeCell ref="ER1898:ES1898"/>
    <mergeCell ref="ET1898:EU1898"/>
    <mergeCell ref="EN1899:EO1899"/>
    <mergeCell ref="EP1899:EQ1899"/>
    <mergeCell ref="ER1899:ES1899"/>
    <mergeCell ref="ET1899:EU1899"/>
    <mergeCell ref="EX1810:EY1810"/>
    <mergeCell ref="EZ1810:FA1810"/>
    <mergeCell ref="FB1810:FC1810"/>
    <mergeCell ref="FD1810:FE1810"/>
    <mergeCell ref="EX1811:EY1811"/>
    <mergeCell ref="EZ1811:FA1811"/>
    <mergeCell ref="FB1811:FC1811"/>
    <mergeCell ref="FD1811:FE1811"/>
    <mergeCell ref="EN1908:EO1908"/>
    <mergeCell ref="EP1908:EQ1908"/>
    <mergeCell ref="ER1908:ES1908"/>
    <mergeCell ref="ET1908:EU1908"/>
    <mergeCell ref="EN1909:EO1909"/>
    <mergeCell ref="EP1909:EQ1909"/>
    <mergeCell ref="ER1909:ES1909"/>
    <mergeCell ref="ET1909:EU1909"/>
    <mergeCell ref="EN1906:EO1906"/>
    <mergeCell ref="EP1906:EQ1906"/>
    <mergeCell ref="ER1906:ES1906"/>
    <mergeCell ref="ET1906:EU1906"/>
    <mergeCell ref="EN1907:EO1907"/>
    <mergeCell ref="EP1907:EQ1907"/>
    <mergeCell ref="ER1907:ES1907"/>
    <mergeCell ref="ET1907:EU1907"/>
    <mergeCell ref="EN1904:EO1904"/>
    <mergeCell ref="EP1904:EQ1904"/>
    <mergeCell ref="ER1904:ES1904"/>
    <mergeCell ref="ET1904:EU1904"/>
    <mergeCell ref="EN1905:EO1905"/>
    <mergeCell ref="EP1905:EQ1905"/>
    <mergeCell ref="ER1905:ES1905"/>
    <mergeCell ref="ET1905:EU1905"/>
    <mergeCell ref="EX1816:EY1816"/>
    <mergeCell ref="EZ1816:FA1816"/>
    <mergeCell ref="FB1816:FC1816"/>
    <mergeCell ref="FD1816:FE1816"/>
    <mergeCell ref="EX1817:EY1817"/>
    <mergeCell ref="EZ1817:FA1817"/>
    <mergeCell ref="FB1817:FC1817"/>
    <mergeCell ref="FD1817:FE1817"/>
    <mergeCell ref="EX1814:EY1814"/>
    <mergeCell ref="EZ1814:FA1814"/>
    <mergeCell ref="FB1814:FC1814"/>
    <mergeCell ref="FD1814:FE1814"/>
    <mergeCell ref="EX1815:EY1815"/>
    <mergeCell ref="EZ1815:FA1815"/>
    <mergeCell ref="FB1815:FC1815"/>
    <mergeCell ref="FD1815:FE1815"/>
    <mergeCell ref="EX1812:EY1812"/>
    <mergeCell ref="EZ1812:FA1812"/>
    <mergeCell ref="FB1812:FC1812"/>
    <mergeCell ref="FD1812:FE1812"/>
    <mergeCell ref="EX1813:EY1813"/>
    <mergeCell ref="EZ1813:FA1813"/>
    <mergeCell ref="FB1813:FC1813"/>
    <mergeCell ref="FD1813:FE1813"/>
    <mergeCell ref="EX1822:EY1822"/>
    <mergeCell ref="EZ1822:FA1822"/>
    <mergeCell ref="FB1822:FC1822"/>
    <mergeCell ref="FD1822:FE1822"/>
    <mergeCell ref="EX1823:EY1823"/>
    <mergeCell ref="EZ1823:FA1823"/>
    <mergeCell ref="FB1823:FC1823"/>
    <mergeCell ref="FD1823:FE1823"/>
    <mergeCell ref="EX1820:EY1820"/>
    <mergeCell ref="EZ1820:FA1820"/>
    <mergeCell ref="FB1820:FC1820"/>
    <mergeCell ref="FD1820:FE1820"/>
    <mergeCell ref="EX1821:EY1821"/>
    <mergeCell ref="EZ1821:FA1821"/>
    <mergeCell ref="FB1821:FC1821"/>
    <mergeCell ref="FD1821:FE1821"/>
    <mergeCell ref="EX1818:EY1818"/>
    <mergeCell ref="EZ1818:FA1818"/>
    <mergeCell ref="FB1818:FC1818"/>
    <mergeCell ref="FD1818:FE1818"/>
    <mergeCell ref="EX1819:EY1819"/>
    <mergeCell ref="EZ1819:FA1819"/>
    <mergeCell ref="FB1819:FC1819"/>
    <mergeCell ref="FD1819:FE1819"/>
    <mergeCell ref="EX1828:EY1828"/>
    <mergeCell ref="EZ1828:FA1828"/>
    <mergeCell ref="FB1828:FC1828"/>
    <mergeCell ref="FD1828:FE1828"/>
    <mergeCell ref="EX1829:EY1829"/>
    <mergeCell ref="EZ1829:FA1829"/>
    <mergeCell ref="FB1829:FC1829"/>
    <mergeCell ref="FD1829:FE1829"/>
    <mergeCell ref="EX1826:EY1826"/>
    <mergeCell ref="EZ1826:FA1826"/>
    <mergeCell ref="FB1826:FC1826"/>
    <mergeCell ref="FD1826:FE1826"/>
    <mergeCell ref="EX1827:EY1827"/>
    <mergeCell ref="EZ1827:FA1827"/>
    <mergeCell ref="FB1827:FC1827"/>
    <mergeCell ref="FD1827:FE1827"/>
    <mergeCell ref="EX1824:EY1824"/>
    <mergeCell ref="EZ1824:FA1824"/>
    <mergeCell ref="FB1824:FC1824"/>
    <mergeCell ref="FD1824:FE1824"/>
    <mergeCell ref="EX1825:EY1825"/>
    <mergeCell ref="EZ1825:FA1825"/>
    <mergeCell ref="FB1825:FC1825"/>
    <mergeCell ref="FD1825:FE1825"/>
    <mergeCell ref="EX1834:EY1834"/>
    <mergeCell ref="EZ1834:FA1834"/>
    <mergeCell ref="FB1834:FC1834"/>
    <mergeCell ref="FD1834:FE1834"/>
    <mergeCell ref="EX1835:EY1835"/>
    <mergeCell ref="EZ1835:FA1835"/>
    <mergeCell ref="FB1835:FC1835"/>
    <mergeCell ref="FD1835:FE1835"/>
    <mergeCell ref="EX1832:EY1832"/>
    <mergeCell ref="EZ1832:FA1832"/>
    <mergeCell ref="FB1832:FC1832"/>
    <mergeCell ref="FD1832:FE1832"/>
    <mergeCell ref="EX1833:EY1833"/>
    <mergeCell ref="EZ1833:FA1833"/>
    <mergeCell ref="FB1833:FC1833"/>
    <mergeCell ref="FD1833:FE1833"/>
    <mergeCell ref="EX1830:EY1830"/>
    <mergeCell ref="EZ1830:FA1830"/>
    <mergeCell ref="FB1830:FC1830"/>
    <mergeCell ref="FD1830:FE1830"/>
    <mergeCell ref="EX1831:EY1831"/>
    <mergeCell ref="EZ1831:FA1831"/>
    <mergeCell ref="FB1831:FC1831"/>
    <mergeCell ref="FD1831:FE1831"/>
    <mergeCell ref="EX1840:EY1840"/>
    <mergeCell ref="EZ1840:FA1840"/>
    <mergeCell ref="FB1840:FC1840"/>
    <mergeCell ref="FD1840:FE1840"/>
    <mergeCell ref="EX1841:EY1841"/>
    <mergeCell ref="EZ1841:FA1841"/>
    <mergeCell ref="FB1841:FC1841"/>
    <mergeCell ref="FD1841:FE1841"/>
    <mergeCell ref="EX1838:EY1838"/>
    <mergeCell ref="EZ1838:FA1838"/>
    <mergeCell ref="FB1838:FC1838"/>
    <mergeCell ref="FD1838:FE1838"/>
    <mergeCell ref="EX1839:EY1839"/>
    <mergeCell ref="EZ1839:FA1839"/>
    <mergeCell ref="FB1839:FC1839"/>
    <mergeCell ref="FD1839:FE1839"/>
    <mergeCell ref="EX1836:EY1836"/>
    <mergeCell ref="EZ1836:FA1836"/>
    <mergeCell ref="FB1836:FC1836"/>
    <mergeCell ref="FD1836:FE1836"/>
    <mergeCell ref="EX1837:EY1837"/>
    <mergeCell ref="EZ1837:FA1837"/>
    <mergeCell ref="FB1837:FC1837"/>
    <mergeCell ref="FD1837:FE1837"/>
    <mergeCell ref="EX1846:EY1846"/>
    <mergeCell ref="EZ1846:FA1846"/>
    <mergeCell ref="FB1846:FC1846"/>
    <mergeCell ref="FD1846:FE1846"/>
    <mergeCell ref="EX1847:EY1847"/>
    <mergeCell ref="EZ1847:FA1847"/>
    <mergeCell ref="FB1847:FC1847"/>
    <mergeCell ref="FD1847:FE1847"/>
    <mergeCell ref="EX1844:EY1844"/>
    <mergeCell ref="EZ1844:FA1844"/>
    <mergeCell ref="FB1844:FC1844"/>
    <mergeCell ref="FD1844:FE1844"/>
    <mergeCell ref="EX1845:EY1845"/>
    <mergeCell ref="EZ1845:FA1845"/>
    <mergeCell ref="FB1845:FC1845"/>
    <mergeCell ref="FD1845:FE1845"/>
    <mergeCell ref="EX1842:EY1842"/>
    <mergeCell ref="EZ1842:FA1842"/>
    <mergeCell ref="FB1842:FC1842"/>
    <mergeCell ref="FD1842:FE1842"/>
    <mergeCell ref="EX1843:EY1843"/>
    <mergeCell ref="EZ1843:FA1843"/>
    <mergeCell ref="FB1843:FC1843"/>
    <mergeCell ref="FD1843:FE1843"/>
    <mergeCell ref="EX1852:EY1852"/>
    <mergeCell ref="EZ1852:FA1852"/>
    <mergeCell ref="FB1852:FC1852"/>
    <mergeCell ref="FD1852:FE1852"/>
    <mergeCell ref="EX1853:EY1853"/>
    <mergeCell ref="EZ1853:FA1853"/>
    <mergeCell ref="FB1853:FC1853"/>
    <mergeCell ref="FD1853:FE1853"/>
    <mergeCell ref="EX1850:EY1850"/>
    <mergeCell ref="EZ1850:FA1850"/>
    <mergeCell ref="FB1850:FC1850"/>
    <mergeCell ref="FD1850:FE1850"/>
    <mergeCell ref="EX1851:EY1851"/>
    <mergeCell ref="EZ1851:FA1851"/>
    <mergeCell ref="FB1851:FC1851"/>
    <mergeCell ref="FD1851:FE1851"/>
    <mergeCell ref="EX1848:EY1848"/>
    <mergeCell ref="EZ1848:FA1848"/>
    <mergeCell ref="FB1848:FC1848"/>
    <mergeCell ref="FD1848:FE1848"/>
    <mergeCell ref="EX1849:EY1849"/>
    <mergeCell ref="EZ1849:FA1849"/>
    <mergeCell ref="FB1849:FC1849"/>
    <mergeCell ref="FD1849:FE1849"/>
    <mergeCell ref="EX1858:EY1858"/>
    <mergeCell ref="EZ1858:FA1858"/>
    <mergeCell ref="FB1858:FC1858"/>
    <mergeCell ref="FD1858:FE1858"/>
    <mergeCell ref="EX1859:EY1859"/>
    <mergeCell ref="EZ1859:FA1859"/>
    <mergeCell ref="FB1859:FC1859"/>
    <mergeCell ref="FD1859:FE1859"/>
    <mergeCell ref="EX1856:EY1856"/>
    <mergeCell ref="EZ1856:FA1856"/>
    <mergeCell ref="FB1856:FC1856"/>
    <mergeCell ref="FD1856:FE1856"/>
    <mergeCell ref="EX1857:EY1857"/>
    <mergeCell ref="EZ1857:FA1857"/>
    <mergeCell ref="FB1857:FC1857"/>
    <mergeCell ref="FD1857:FE1857"/>
    <mergeCell ref="EX1854:EY1854"/>
    <mergeCell ref="EZ1854:FA1854"/>
    <mergeCell ref="FB1854:FC1854"/>
    <mergeCell ref="FD1854:FE1854"/>
    <mergeCell ref="EX1855:EY1855"/>
    <mergeCell ref="EZ1855:FA1855"/>
    <mergeCell ref="FB1855:FC1855"/>
    <mergeCell ref="FD1855:FE1855"/>
    <mergeCell ref="EX1864:EY1864"/>
    <mergeCell ref="EZ1864:FA1864"/>
    <mergeCell ref="FB1864:FC1864"/>
    <mergeCell ref="FD1864:FE1864"/>
    <mergeCell ref="EX1865:EY1865"/>
    <mergeCell ref="EZ1865:FA1865"/>
    <mergeCell ref="FB1865:FC1865"/>
    <mergeCell ref="FD1865:FE1865"/>
    <mergeCell ref="EX1862:EY1862"/>
    <mergeCell ref="EZ1862:FA1862"/>
    <mergeCell ref="FB1862:FC1862"/>
    <mergeCell ref="FD1862:FE1862"/>
    <mergeCell ref="EX1863:EY1863"/>
    <mergeCell ref="EZ1863:FA1863"/>
    <mergeCell ref="FB1863:FC1863"/>
    <mergeCell ref="FD1863:FE1863"/>
    <mergeCell ref="EX1860:EY1860"/>
    <mergeCell ref="EZ1860:FA1860"/>
    <mergeCell ref="FB1860:FC1860"/>
    <mergeCell ref="FD1860:FE1860"/>
    <mergeCell ref="EX1861:EY1861"/>
    <mergeCell ref="EZ1861:FA1861"/>
    <mergeCell ref="FB1861:FC1861"/>
    <mergeCell ref="FD1861:FE1861"/>
    <mergeCell ref="EX1870:EY1870"/>
    <mergeCell ref="EZ1870:FA1870"/>
    <mergeCell ref="FB1870:FC1870"/>
    <mergeCell ref="FD1870:FE1870"/>
    <mergeCell ref="EX1871:EY1871"/>
    <mergeCell ref="EZ1871:FA1871"/>
    <mergeCell ref="FB1871:FC1871"/>
    <mergeCell ref="FD1871:FE1871"/>
    <mergeCell ref="EX1868:EY1868"/>
    <mergeCell ref="EZ1868:FA1868"/>
    <mergeCell ref="FB1868:FC1868"/>
    <mergeCell ref="FD1868:FE1868"/>
    <mergeCell ref="EX1869:EY1869"/>
    <mergeCell ref="EZ1869:FA1869"/>
    <mergeCell ref="FB1869:FC1869"/>
    <mergeCell ref="FD1869:FE1869"/>
    <mergeCell ref="EX1866:EY1866"/>
    <mergeCell ref="EZ1866:FA1866"/>
    <mergeCell ref="FB1866:FC1866"/>
    <mergeCell ref="FD1866:FE1866"/>
    <mergeCell ref="EX1867:EY1867"/>
    <mergeCell ref="EZ1867:FA1867"/>
    <mergeCell ref="FB1867:FC1867"/>
    <mergeCell ref="FD1867:FE1867"/>
    <mergeCell ref="EX1876:EY1876"/>
    <mergeCell ref="EZ1876:FA1876"/>
    <mergeCell ref="FB1876:FC1876"/>
    <mergeCell ref="FD1876:FE1876"/>
    <mergeCell ref="EX1877:EY1877"/>
    <mergeCell ref="EZ1877:FA1877"/>
    <mergeCell ref="FB1877:FC1877"/>
    <mergeCell ref="FD1877:FE1877"/>
    <mergeCell ref="EX1874:EY1874"/>
    <mergeCell ref="EZ1874:FA1874"/>
    <mergeCell ref="FB1874:FC1874"/>
    <mergeCell ref="FD1874:FE1874"/>
    <mergeCell ref="EX1875:EY1875"/>
    <mergeCell ref="EZ1875:FA1875"/>
    <mergeCell ref="FB1875:FC1875"/>
    <mergeCell ref="FD1875:FE1875"/>
    <mergeCell ref="EX1872:EY1872"/>
    <mergeCell ref="EZ1872:FA1872"/>
    <mergeCell ref="FB1872:FC1872"/>
    <mergeCell ref="FD1872:FE1872"/>
    <mergeCell ref="EX1873:EY1873"/>
    <mergeCell ref="EZ1873:FA1873"/>
    <mergeCell ref="FB1873:FC1873"/>
    <mergeCell ref="FD1873:FE1873"/>
    <mergeCell ref="EX1882:EY1882"/>
    <mergeCell ref="EZ1882:FA1882"/>
    <mergeCell ref="FB1882:FC1882"/>
    <mergeCell ref="FD1882:FE1882"/>
    <mergeCell ref="EX1883:EY1883"/>
    <mergeCell ref="EZ1883:FA1883"/>
    <mergeCell ref="FB1883:FC1883"/>
    <mergeCell ref="FD1883:FE1883"/>
    <mergeCell ref="EX1880:EY1880"/>
    <mergeCell ref="EZ1880:FA1880"/>
    <mergeCell ref="FB1880:FC1880"/>
    <mergeCell ref="FD1880:FE1880"/>
    <mergeCell ref="EX1881:EY1881"/>
    <mergeCell ref="EZ1881:FA1881"/>
    <mergeCell ref="FB1881:FC1881"/>
    <mergeCell ref="FD1881:FE1881"/>
    <mergeCell ref="EX1878:EY1878"/>
    <mergeCell ref="EZ1878:FA1878"/>
    <mergeCell ref="FB1878:FC1878"/>
    <mergeCell ref="FD1878:FE1878"/>
    <mergeCell ref="EX1879:EY1879"/>
    <mergeCell ref="EZ1879:FA1879"/>
    <mergeCell ref="FB1879:FC1879"/>
    <mergeCell ref="FD1879:FE1879"/>
    <mergeCell ref="EX1888:EY1888"/>
    <mergeCell ref="EZ1888:FA1888"/>
    <mergeCell ref="FB1888:FC1888"/>
    <mergeCell ref="FD1888:FE1888"/>
    <mergeCell ref="EX1889:EY1889"/>
    <mergeCell ref="EZ1889:FA1889"/>
    <mergeCell ref="FB1889:FC1889"/>
    <mergeCell ref="FD1889:FE1889"/>
    <mergeCell ref="EX1886:EY1886"/>
    <mergeCell ref="EZ1886:FA1886"/>
    <mergeCell ref="FB1886:FC1886"/>
    <mergeCell ref="FD1886:FE1886"/>
    <mergeCell ref="EX1887:EY1887"/>
    <mergeCell ref="EZ1887:FA1887"/>
    <mergeCell ref="FB1887:FC1887"/>
    <mergeCell ref="FD1887:FE1887"/>
    <mergeCell ref="EX1884:EY1884"/>
    <mergeCell ref="EZ1884:FA1884"/>
    <mergeCell ref="FB1884:FC1884"/>
    <mergeCell ref="FD1884:FE1884"/>
    <mergeCell ref="EX1885:EY1885"/>
    <mergeCell ref="EZ1885:FA1885"/>
    <mergeCell ref="FB1885:FC1885"/>
    <mergeCell ref="FD1885:FE1885"/>
    <mergeCell ref="EX1894:EY1894"/>
    <mergeCell ref="EZ1894:FA1894"/>
    <mergeCell ref="FB1894:FC1894"/>
    <mergeCell ref="FD1894:FE1894"/>
    <mergeCell ref="EX1895:EY1895"/>
    <mergeCell ref="EZ1895:FA1895"/>
    <mergeCell ref="FB1895:FC1895"/>
    <mergeCell ref="FD1895:FE1895"/>
    <mergeCell ref="EX1892:EY1892"/>
    <mergeCell ref="EZ1892:FA1892"/>
    <mergeCell ref="FB1892:FC1892"/>
    <mergeCell ref="FD1892:FE1892"/>
    <mergeCell ref="EX1893:EY1893"/>
    <mergeCell ref="EZ1893:FA1893"/>
    <mergeCell ref="FB1893:FC1893"/>
    <mergeCell ref="FD1893:FE1893"/>
    <mergeCell ref="EX1890:EY1890"/>
    <mergeCell ref="EZ1890:FA1890"/>
    <mergeCell ref="FB1890:FC1890"/>
    <mergeCell ref="FD1890:FE1890"/>
    <mergeCell ref="EX1891:EY1891"/>
    <mergeCell ref="EZ1891:FA1891"/>
    <mergeCell ref="FB1891:FC1891"/>
    <mergeCell ref="FD1891:FE1891"/>
    <mergeCell ref="EX1901:EY1901"/>
    <mergeCell ref="EZ1901:FA1901"/>
    <mergeCell ref="FB1901:FC1901"/>
    <mergeCell ref="FD1901:FE1901"/>
    <mergeCell ref="EX1898:EY1898"/>
    <mergeCell ref="EZ1898:FA1898"/>
    <mergeCell ref="FB1898:FC1898"/>
    <mergeCell ref="FD1898:FE1898"/>
    <mergeCell ref="EX1899:EY1899"/>
    <mergeCell ref="EZ1899:FA1899"/>
    <mergeCell ref="FB1899:FC1899"/>
    <mergeCell ref="FD1899:FE1899"/>
    <mergeCell ref="EX1896:EY1896"/>
    <mergeCell ref="EZ1896:FA1896"/>
    <mergeCell ref="FB1896:FC1896"/>
    <mergeCell ref="FD1896:FE1896"/>
    <mergeCell ref="EX1897:EY1897"/>
    <mergeCell ref="EZ1897:FA1897"/>
    <mergeCell ref="FB1897:FC1897"/>
    <mergeCell ref="FD1897:FE1897"/>
    <mergeCell ref="EX1909:EY1909"/>
    <mergeCell ref="EZ1909:FA1909"/>
    <mergeCell ref="FB1909:FC1909"/>
    <mergeCell ref="FD1909:FE1909"/>
    <mergeCell ref="EX1906:EY1906"/>
    <mergeCell ref="EZ1906:FA1906"/>
    <mergeCell ref="FB1906:FC1906"/>
    <mergeCell ref="FD1906:FE1906"/>
    <mergeCell ref="EX1907:EY1907"/>
    <mergeCell ref="EZ1907:FA1907"/>
    <mergeCell ref="FB1907:FC1907"/>
    <mergeCell ref="FD1907:FE1907"/>
    <mergeCell ref="EX1904:EY1904"/>
    <mergeCell ref="EZ1904:FA1904"/>
    <mergeCell ref="FB1904:FC1904"/>
    <mergeCell ref="FD1904:FE1904"/>
    <mergeCell ref="EX1905:EY1905"/>
    <mergeCell ref="EZ1905:FA1905"/>
    <mergeCell ref="FB1905:FC1905"/>
    <mergeCell ref="FD1905:FE1905"/>
    <mergeCell ref="FH1812:FI1812"/>
    <mergeCell ref="FJ1812:FK1812"/>
    <mergeCell ref="FL1812:FM1812"/>
    <mergeCell ref="FN1812:FO1812"/>
    <mergeCell ref="FH1813:FI1813"/>
    <mergeCell ref="FJ1813:FK1813"/>
    <mergeCell ref="FL1813:FM1813"/>
    <mergeCell ref="FN1813:FO1813"/>
    <mergeCell ref="FH1810:FI1810"/>
    <mergeCell ref="FJ1810:FK1810"/>
    <mergeCell ref="FL1810:FM1810"/>
    <mergeCell ref="FN1810:FO1810"/>
    <mergeCell ref="FH1811:FI1811"/>
    <mergeCell ref="FJ1811:FK1811"/>
    <mergeCell ref="FL1811:FM1811"/>
    <mergeCell ref="FN1811:FO1811"/>
    <mergeCell ref="EX1908:EY1908"/>
    <mergeCell ref="EZ1908:FA1908"/>
    <mergeCell ref="FB1908:FC1908"/>
    <mergeCell ref="FD1908:FE1908"/>
    <mergeCell ref="EX1902:EY1902"/>
    <mergeCell ref="EZ1902:FA1902"/>
    <mergeCell ref="FB1902:FC1902"/>
    <mergeCell ref="FD1902:FE1902"/>
    <mergeCell ref="EX1903:EY1903"/>
    <mergeCell ref="EZ1903:FA1903"/>
    <mergeCell ref="FB1903:FC1903"/>
    <mergeCell ref="FD1903:FE1903"/>
    <mergeCell ref="EX1900:EY1900"/>
    <mergeCell ref="EZ1900:FA1900"/>
    <mergeCell ref="FB1900:FC1900"/>
    <mergeCell ref="FD1900:FE1900"/>
    <mergeCell ref="FH1818:FI1818"/>
    <mergeCell ref="FJ1818:FK1818"/>
    <mergeCell ref="FL1818:FM1818"/>
    <mergeCell ref="FN1818:FO1818"/>
    <mergeCell ref="FH1819:FI1819"/>
    <mergeCell ref="FJ1819:FK1819"/>
    <mergeCell ref="FL1819:FM1819"/>
    <mergeCell ref="FN1819:FO1819"/>
    <mergeCell ref="FH1816:FI1816"/>
    <mergeCell ref="FJ1816:FK1816"/>
    <mergeCell ref="FL1816:FM1816"/>
    <mergeCell ref="FN1816:FO1816"/>
    <mergeCell ref="FH1817:FI1817"/>
    <mergeCell ref="FJ1817:FK1817"/>
    <mergeCell ref="FL1817:FM1817"/>
    <mergeCell ref="FN1817:FO1817"/>
    <mergeCell ref="FH1814:FI1814"/>
    <mergeCell ref="FJ1814:FK1814"/>
    <mergeCell ref="FL1814:FM1814"/>
    <mergeCell ref="FN1814:FO1814"/>
    <mergeCell ref="FH1815:FI1815"/>
    <mergeCell ref="FJ1815:FK1815"/>
    <mergeCell ref="FL1815:FM1815"/>
    <mergeCell ref="FN1815:FO1815"/>
    <mergeCell ref="FH1824:FI1824"/>
    <mergeCell ref="FJ1824:FK1824"/>
    <mergeCell ref="FL1824:FM1824"/>
    <mergeCell ref="FN1824:FO1824"/>
    <mergeCell ref="FH1825:FI1825"/>
    <mergeCell ref="FJ1825:FK1825"/>
    <mergeCell ref="FL1825:FM1825"/>
    <mergeCell ref="FN1825:FO1825"/>
    <mergeCell ref="FH1822:FI1822"/>
    <mergeCell ref="FJ1822:FK1822"/>
    <mergeCell ref="FL1822:FM1822"/>
    <mergeCell ref="FN1822:FO1822"/>
    <mergeCell ref="FH1823:FI1823"/>
    <mergeCell ref="FJ1823:FK1823"/>
    <mergeCell ref="FL1823:FM1823"/>
    <mergeCell ref="FN1823:FO1823"/>
    <mergeCell ref="FH1820:FI1820"/>
    <mergeCell ref="FJ1820:FK1820"/>
    <mergeCell ref="FL1820:FM1820"/>
    <mergeCell ref="FN1820:FO1820"/>
    <mergeCell ref="FH1821:FI1821"/>
    <mergeCell ref="FJ1821:FK1821"/>
    <mergeCell ref="FL1821:FM1821"/>
    <mergeCell ref="FN1821:FO1821"/>
    <mergeCell ref="FH1830:FI1830"/>
    <mergeCell ref="FJ1830:FK1830"/>
    <mergeCell ref="FL1830:FM1830"/>
    <mergeCell ref="FN1830:FO1830"/>
    <mergeCell ref="FH1831:FI1831"/>
    <mergeCell ref="FJ1831:FK1831"/>
    <mergeCell ref="FL1831:FM1831"/>
    <mergeCell ref="FN1831:FO1831"/>
    <mergeCell ref="FH1828:FI1828"/>
    <mergeCell ref="FJ1828:FK1828"/>
    <mergeCell ref="FL1828:FM1828"/>
    <mergeCell ref="FN1828:FO1828"/>
    <mergeCell ref="FH1829:FI1829"/>
    <mergeCell ref="FJ1829:FK1829"/>
    <mergeCell ref="FL1829:FM1829"/>
    <mergeCell ref="FN1829:FO1829"/>
    <mergeCell ref="FH1826:FI1826"/>
    <mergeCell ref="FJ1826:FK1826"/>
    <mergeCell ref="FL1826:FM1826"/>
    <mergeCell ref="FN1826:FO1826"/>
    <mergeCell ref="FH1827:FI1827"/>
    <mergeCell ref="FJ1827:FK1827"/>
    <mergeCell ref="FL1827:FM1827"/>
    <mergeCell ref="FN1827:FO1827"/>
    <mergeCell ref="FH1836:FI1836"/>
    <mergeCell ref="FJ1836:FK1836"/>
    <mergeCell ref="FL1836:FM1836"/>
    <mergeCell ref="FN1836:FO1836"/>
    <mergeCell ref="FH1837:FI1837"/>
    <mergeCell ref="FJ1837:FK1837"/>
    <mergeCell ref="FL1837:FM1837"/>
    <mergeCell ref="FN1837:FO1837"/>
    <mergeCell ref="FH1834:FI1834"/>
    <mergeCell ref="FJ1834:FK1834"/>
    <mergeCell ref="FL1834:FM1834"/>
    <mergeCell ref="FN1834:FO1834"/>
    <mergeCell ref="FH1835:FI1835"/>
    <mergeCell ref="FJ1835:FK1835"/>
    <mergeCell ref="FL1835:FM1835"/>
    <mergeCell ref="FN1835:FO1835"/>
    <mergeCell ref="FH1832:FI1832"/>
    <mergeCell ref="FJ1832:FK1832"/>
    <mergeCell ref="FL1832:FM1832"/>
    <mergeCell ref="FN1832:FO1832"/>
    <mergeCell ref="FH1833:FI1833"/>
    <mergeCell ref="FJ1833:FK1833"/>
    <mergeCell ref="FL1833:FM1833"/>
    <mergeCell ref="FN1833:FO1833"/>
    <mergeCell ref="FH1842:FI1842"/>
    <mergeCell ref="FJ1842:FK1842"/>
    <mergeCell ref="FL1842:FM1842"/>
    <mergeCell ref="FN1842:FO1842"/>
    <mergeCell ref="FH1843:FI1843"/>
    <mergeCell ref="FJ1843:FK1843"/>
    <mergeCell ref="FL1843:FM1843"/>
    <mergeCell ref="FN1843:FO1843"/>
    <mergeCell ref="FH1840:FI1840"/>
    <mergeCell ref="FJ1840:FK1840"/>
    <mergeCell ref="FL1840:FM1840"/>
    <mergeCell ref="FN1840:FO1840"/>
    <mergeCell ref="FH1841:FI1841"/>
    <mergeCell ref="FJ1841:FK1841"/>
    <mergeCell ref="FL1841:FM1841"/>
    <mergeCell ref="FN1841:FO1841"/>
    <mergeCell ref="FH1838:FI1838"/>
    <mergeCell ref="FJ1838:FK1838"/>
    <mergeCell ref="FL1838:FM1838"/>
    <mergeCell ref="FN1838:FO1838"/>
    <mergeCell ref="FH1839:FI1839"/>
    <mergeCell ref="FJ1839:FK1839"/>
    <mergeCell ref="FL1839:FM1839"/>
    <mergeCell ref="FN1839:FO1839"/>
    <mergeCell ref="FH1848:FI1848"/>
    <mergeCell ref="FJ1848:FK1848"/>
    <mergeCell ref="FL1848:FM1848"/>
    <mergeCell ref="FN1848:FO1848"/>
    <mergeCell ref="FH1849:FI1849"/>
    <mergeCell ref="FJ1849:FK1849"/>
    <mergeCell ref="FL1849:FM1849"/>
    <mergeCell ref="FN1849:FO1849"/>
    <mergeCell ref="FH1846:FI1846"/>
    <mergeCell ref="FJ1846:FK1846"/>
    <mergeCell ref="FL1846:FM1846"/>
    <mergeCell ref="FN1846:FO1846"/>
    <mergeCell ref="FH1847:FI1847"/>
    <mergeCell ref="FJ1847:FK1847"/>
    <mergeCell ref="FL1847:FM1847"/>
    <mergeCell ref="FN1847:FO1847"/>
    <mergeCell ref="FH1844:FI1844"/>
    <mergeCell ref="FJ1844:FK1844"/>
    <mergeCell ref="FL1844:FM1844"/>
    <mergeCell ref="FN1844:FO1844"/>
    <mergeCell ref="FH1845:FI1845"/>
    <mergeCell ref="FJ1845:FK1845"/>
    <mergeCell ref="FL1845:FM1845"/>
    <mergeCell ref="FN1845:FO1845"/>
    <mergeCell ref="FH1854:FI1854"/>
    <mergeCell ref="FJ1854:FK1854"/>
    <mergeCell ref="FL1854:FM1854"/>
    <mergeCell ref="FN1854:FO1854"/>
    <mergeCell ref="FH1855:FI1855"/>
    <mergeCell ref="FJ1855:FK1855"/>
    <mergeCell ref="FL1855:FM1855"/>
    <mergeCell ref="FN1855:FO1855"/>
    <mergeCell ref="FH1852:FI1852"/>
    <mergeCell ref="FJ1852:FK1852"/>
    <mergeCell ref="FL1852:FM1852"/>
    <mergeCell ref="FN1852:FO1852"/>
    <mergeCell ref="FH1853:FI1853"/>
    <mergeCell ref="FJ1853:FK1853"/>
    <mergeCell ref="FL1853:FM1853"/>
    <mergeCell ref="FN1853:FO1853"/>
    <mergeCell ref="FH1850:FI1850"/>
    <mergeCell ref="FJ1850:FK1850"/>
    <mergeCell ref="FL1850:FM1850"/>
    <mergeCell ref="FN1850:FO1850"/>
    <mergeCell ref="FH1851:FI1851"/>
    <mergeCell ref="FJ1851:FK1851"/>
    <mergeCell ref="FL1851:FM1851"/>
    <mergeCell ref="FN1851:FO1851"/>
    <mergeCell ref="FH1860:FI1860"/>
    <mergeCell ref="FJ1860:FK1860"/>
    <mergeCell ref="FL1860:FM1860"/>
    <mergeCell ref="FN1860:FO1860"/>
    <mergeCell ref="FH1861:FI1861"/>
    <mergeCell ref="FJ1861:FK1861"/>
    <mergeCell ref="FL1861:FM1861"/>
    <mergeCell ref="FN1861:FO1861"/>
    <mergeCell ref="FH1858:FI1858"/>
    <mergeCell ref="FJ1858:FK1858"/>
    <mergeCell ref="FL1858:FM1858"/>
    <mergeCell ref="FN1858:FO1858"/>
    <mergeCell ref="FH1859:FI1859"/>
    <mergeCell ref="FJ1859:FK1859"/>
    <mergeCell ref="FL1859:FM1859"/>
    <mergeCell ref="FN1859:FO1859"/>
    <mergeCell ref="FH1856:FI1856"/>
    <mergeCell ref="FJ1856:FK1856"/>
    <mergeCell ref="FL1856:FM1856"/>
    <mergeCell ref="FN1856:FO1856"/>
    <mergeCell ref="FH1857:FI1857"/>
    <mergeCell ref="FJ1857:FK1857"/>
    <mergeCell ref="FL1857:FM1857"/>
    <mergeCell ref="FN1857:FO1857"/>
    <mergeCell ref="FH1866:FI1866"/>
    <mergeCell ref="FJ1866:FK1866"/>
    <mergeCell ref="FL1866:FM1866"/>
    <mergeCell ref="FN1866:FO1866"/>
    <mergeCell ref="FH1867:FI1867"/>
    <mergeCell ref="FJ1867:FK1867"/>
    <mergeCell ref="FL1867:FM1867"/>
    <mergeCell ref="FN1867:FO1867"/>
    <mergeCell ref="FH1864:FI1864"/>
    <mergeCell ref="FJ1864:FK1864"/>
    <mergeCell ref="FL1864:FM1864"/>
    <mergeCell ref="FN1864:FO1864"/>
    <mergeCell ref="FH1865:FI1865"/>
    <mergeCell ref="FJ1865:FK1865"/>
    <mergeCell ref="FL1865:FM1865"/>
    <mergeCell ref="FN1865:FO1865"/>
    <mergeCell ref="FH1862:FI1862"/>
    <mergeCell ref="FJ1862:FK1862"/>
    <mergeCell ref="FL1862:FM1862"/>
    <mergeCell ref="FN1862:FO1862"/>
    <mergeCell ref="FH1863:FI1863"/>
    <mergeCell ref="FJ1863:FK1863"/>
    <mergeCell ref="FL1863:FM1863"/>
    <mergeCell ref="FN1863:FO1863"/>
    <mergeCell ref="FH1872:FI1872"/>
    <mergeCell ref="FJ1872:FK1872"/>
    <mergeCell ref="FL1872:FM1872"/>
    <mergeCell ref="FN1872:FO1872"/>
    <mergeCell ref="FH1873:FI1873"/>
    <mergeCell ref="FJ1873:FK1873"/>
    <mergeCell ref="FL1873:FM1873"/>
    <mergeCell ref="FN1873:FO1873"/>
    <mergeCell ref="FH1870:FI1870"/>
    <mergeCell ref="FJ1870:FK1870"/>
    <mergeCell ref="FL1870:FM1870"/>
    <mergeCell ref="FN1870:FO1870"/>
    <mergeCell ref="FH1871:FI1871"/>
    <mergeCell ref="FJ1871:FK1871"/>
    <mergeCell ref="FL1871:FM1871"/>
    <mergeCell ref="FN1871:FO1871"/>
    <mergeCell ref="FH1868:FI1868"/>
    <mergeCell ref="FJ1868:FK1868"/>
    <mergeCell ref="FL1868:FM1868"/>
    <mergeCell ref="FN1868:FO1868"/>
    <mergeCell ref="FH1869:FI1869"/>
    <mergeCell ref="FJ1869:FK1869"/>
    <mergeCell ref="FL1869:FM1869"/>
    <mergeCell ref="FN1869:FO1869"/>
    <mergeCell ref="FH1878:FI1878"/>
    <mergeCell ref="FJ1878:FK1878"/>
    <mergeCell ref="FL1878:FM1878"/>
    <mergeCell ref="FN1878:FO1878"/>
    <mergeCell ref="FH1879:FI1879"/>
    <mergeCell ref="FJ1879:FK1879"/>
    <mergeCell ref="FL1879:FM1879"/>
    <mergeCell ref="FN1879:FO1879"/>
    <mergeCell ref="FH1876:FI1876"/>
    <mergeCell ref="FJ1876:FK1876"/>
    <mergeCell ref="FL1876:FM1876"/>
    <mergeCell ref="FN1876:FO1876"/>
    <mergeCell ref="FH1877:FI1877"/>
    <mergeCell ref="FJ1877:FK1877"/>
    <mergeCell ref="FL1877:FM1877"/>
    <mergeCell ref="FN1877:FO1877"/>
    <mergeCell ref="FH1874:FI1874"/>
    <mergeCell ref="FJ1874:FK1874"/>
    <mergeCell ref="FL1874:FM1874"/>
    <mergeCell ref="FN1874:FO1874"/>
    <mergeCell ref="FH1875:FI1875"/>
    <mergeCell ref="FJ1875:FK1875"/>
    <mergeCell ref="FL1875:FM1875"/>
    <mergeCell ref="FN1875:FO1875"/>
    <mergeCell ref="FH1884:FI1884"/>
    <mergeCell ref="FJ1884:FK1884"/>
    <mergeCell ref="FL1884:FM1884"/>
    <mergeCell ref="FN1884:FO1884"/>
    <mergeCell ref="FH1885:FI1885"/>
    <mergeCell ref="FJ1885:FK1885"/>
    <mergeCell ref="FL1885:FM1885"/>
    <mergeCell ref="FN1885:FO1885"/>
    <mergeCell ref="FH1882:FI1882"/>
    <mergeCell ref="FJ1882:FK1882"/>
    <mergeCell ref="FL1882:FM1882"/>
    <mergeCell ref="FN1882:FO1882"/>
    <mergeCell ref="FH1883:FI1883"/>
    <mergeCell ref="FJ1883:FK1883"/>
    <mergeCell ref="FL1883:FM1883"/>
    <mergeCell ref="FN1883:FO1883"/>
    <mergeCell ref="FH1880:FI1880"/>
    <mergeCell ref="FJ1880:FK1880"/>
    <mergeCell ref="FL1880:FM1880"/>
    <mergeCell ref="FN1880:FO1880"/>
    <mergeCell ref="FH1881:FI1881"/>
    <mergeCell ref="FJ1881:FK1881"/>
    <mergeCell ref="FL1881:FM1881"/>
    <mergeCell ref="FN1881:FO1881"/>
    <mergeCell ref="FH1890:FI1890"/>
    <mergeCell ref="FJ1890:FK1890"/>
    <mergeCell ref="FL1890:FM1890"/>
    <mergeCell ref="FN1890:FO1890"/>
    <mergeCell ref="FH1891:FI1891"/>
    <mergeCell ref="FJ1891:FK1891"/>
    <mergeCell ref="FL1891:FM1891"/>
    <mergeCell ref="FN1891:FO1891"/>
    <mergeCell ref="FH1888:FI1888"/>
    <mergeCell ref="FJ1888:FK1888"/>
    <mergeCell ref="FL1888:FM1888"/>
    <mergeCell ref="FN1888:FO1888"/>
    <mergeCell ref="FH1889:FI1889"/>
    <mergeCell ref="FJ1889:FK1889"/>
    <mergeCell ref="FL1889:FM1889"/>
    <mergeCell ref="FN1889:FO1889"/>
    <mergeCell ref="FH1886:FI1886"/>
    <mergeCell ref="FJ1886:FK1886"/>
    <mergeCell ref="FL1886:FM1886"/>
    <mergeCell ref="FN1886:FO1886"/>
    <mergeCell ref="FH1887:FI1887"/>
    <mergeCell ref="FJ1887:FK1887"/>
    <mergeCell ref="FL1887:FM1887"/>
    <mergeCell ref="FN1887:FO1887"/>
    <mergeCell ref="FH1896:FI1896"/>
    <mergeCell ref="FJ1896:FK1896"/>
    <mergeCell ref="FL1896:FM1896"/>
    <mergeCell ref="FN1896:FO1896"/>
    <mergeCell ref="FH1897:FI1897"/>
    <mergeCell ref="FJ1897:FK1897"/>
    <mergeCell ref="FL1897:FM1897"/>
    <mergeCell ref="FN1897:FO1897"/>
    <mergeCell ref="FH1894:FI1894"/>
    <mergeCell ref="FJ1894:FK1894"/>
    <mergeCell ref="FL1894:FM1894"/>
    <mergeCell ref="FN1894:FO1894"/>
    <mergeCell ref="FH1895:FI1895"/>
    <mergeCell ref="FJ1895:FK1895"/>
    <mergeCell ref="FL1895:FM1895"/>
    <mergeCell ref="FN1895:FO1895"/>
    <mergeCell ref="FH1892:FI1892"/>
    <mergeCell ref="FJ1892:FK1892"/>
    <mergeCell ref="FL1892:FM1892"/>
    <mergeCell ref="FN1892:FO1892"/>
    <mergeCell ref="FH1893:FI1893"/>
    <mergeCell ref="FJ1893:FK1893"/>
    <mergeCell ref="FL1893:FM1893"/>
    <mergeCell ref="FN1893:FO1893"/>
    <mergeCell ref="FH1902:FI1902"/>
    <mergeCell ref="FJ1902:FK1902"/>
    <mergeCell ref="FL1902:FM1902"/>
    <mergeCell ref="FN1902:FO1902"/>
    <mergeCell ref="FH1903:FI1903"/>
    <mergeCell ref="FJ1903:FK1903"/>
    <mergeCell ref="FL1903:FM1903"/>
    <mergeCell ref="FN1903:FO1903"/>
    <mergeCell ref="FH1900:FI1900"/>
    <mergeCell ref="FJ1900:FK1900"/>
    <mergeCell ref="FL1900:FM1900"/>
    <mergeCell ref="FN1900:FO1900"/>
    <mergeCell ref="FH1901:FI1901"/>
    <mergeCell ref="FJ1901:FK1901"/>
    <mergeCell ref="FL1901:FM1901"/>
    <mergeCell ref="FN1901:FO1901"/>
    <mergeCell ref="FH1898:FI1898"/>
    <mergeCell ref="FJ1898:FK1898"/>
    <mergeCell ref="FL1898:FM1898"/>
    <mergeCell ref="FN1898:FO1898"/>
    <mergeCell ref="FH1899:FI1899"/>
    <mergeCell ref="FJ1899:FK1899"/>
    <mergeCell ref="FL1899:FM1899"/>
    <mergeCell ref="FN1899:FO1899"/>
    <mergeCell ref="FH1908:FI1908"/>
    <mergeCell ref="FJ1908:FK1908"/>
    <mergeCell ref="FL1908:FM1908"/>
    <mergeCell ref="FN1908:FO1908"/>
    <mergeCell ref="FH1909:FI1909"/>
    <mergeCell ref="FJ1909:FK1909"/>
    <mergeCell ref="FL1909:FM1909"/>
    <mergeCell ref="FN1909:FO1909"/>
    <mergeCell ref="FH1906:FI1906"/>
    <mergeCell ref="FJ1906:FK1906"/>
    <mergeCell ref="FL1906:FM1906"/>
    <mergeCell ref="FN1906:FO1906"/>
    <mergeCell ref="FH1907:FI1907"/>
    <mergeCell ref="FJ1907:FK1907"/>
    <mergeCell ref="FL1907:FM1907"/>
    <mergeCell ref="FN1907:FO1907"/>
    <mergeCell ref="FH1904:FI1904"/>
    <mergeCell ref="FJ1904:FK1904"/>
    <mergeCell ref="FL1904:FM1904"/>
    <mergeCell ref="FN1904:FO1904"/>
    <mergeCell ref="FH1905:FI1905"/>
    <mergeCell ref="FJ1905:FK1905"/>
    <mergeCell ref="FL1905:FM1905"/>
    <mergeCell ref="FN1905:FO1905"/>
    <mergeCell ref="BR1904:BS1904"/>
    <mergeCell ref="BR1905:BS1905"/>
    <mergeCell ref="BR1906:BS1906"/>
    <mergeCell ref="BR1907:BS1907"/>
    <mergeCell ref="BR1908:BS1908"/>
    <mergeCell ref="BR1909:BS1909"/>
    <mergeCell ref="BR1809:BS1809"/>
    <mergeCell ref="BR1810:BS1810"/>
    <mergeCell ref="BR1811:BS1811"/>
    <mergeCell ref="BR1812:BS1812"/>
    <mergeCell ref="BR1813:BS1813"/>
    <mergeCell ref="BR1814:BS1814"/>
    <mergeCell ref="BR1815:BS1815"/>
    <mergeCell ref="BR1816:BS1816"/>
    <mergeCell ref="BR1817:BS1817"/>
    <mergeCell ref="BR1818:BS1818"/>
    <mergeCell ref="BR1819:BS1819"/>
    <mergeCell ref="BR1820:BS1820"/>
    <mergeCell ref="BR1821:BS1821"/>
    <mergeCell ref="BR1822:BS1822"/>
    <mergeCell ref="BR1823:BS1823"/>
    <mergeCell ref="BR1824:BS1824"/>
    <mergeCell ref="BR1825:BS1825"/>
    <mergeCell ref="BR1826:BS1826"/>
    <mergeCell ref="BR1827:BS1827"/>
    <mergeCell ref="BR1828:BS1828"/>
    <mergeCell ref="BR1829:BS1829"/>
    <mergeCell ref="BR1830:BS1830"/>
    <mergeCell ref="BR1831:BS1831"/>
    <mergeCell ref="BR1832:BS1832"/>
    <mergeCell ref="BR1833:BS1833"/>
    <mergeCell ref="BR1834:BS1834"/>
    <mergeCell ref="BR1835:BS1835"/>
    <mergeCell ref="BR1836:BS1836"/>
    <mergeCell ref="BR1837:BS1837"/>
    <mergeCell ref="BR1838:BS1838"/>
    <mergeCell ref="BR1839:BS1839"/>
    <mergeCell ref="BR1840:BS1840"/>
    <mergeCell ref="BR1841:BS1841"/>
    <mergeCell ref="BR1842:BS1842"/>
    <mergeCell ref="BR1843:BS1843"/>
    <mergeCell ref="BR1844:BS1844"/>
    <mergeCell ref="BR1845:BS1845"/>
    <mergeCell ref="BR1846:BS1846"/>
    <mergeCell ref="BR1847:BS1847"/>
    <mergeCell ref="BR1848:BS1848"/>
    <mergeCell ref="BR1849:BS1849"/>
    <mergeCell ref="BR1850:BS1850"/>
    <mergeCell ref="BR1851:BS1851"/>
    <mergeCell ref="BR1894:BS1894"/>
    <mergeCell ref="BR1895:BS1895"/>
    <mergeCell ref="BR1896:BS1896"/>
    <mergeCell ref="BR1903:BS1903"/>
    <mergeCell ref="BR1869:BS1869"/>
    <mergeCell ref="BR1870:BS1870"/>
    <mergeCell ref="BR1871:BS1871"/>
    <mergeCell ref="BR1872:BS1872"/>
    <mergeCell ref="BR1873:BS1873"/>
    <mergeCell ref="BR1874:BS1874"/>
    <mergeCell ref="BR1875:BS1875"/>
    <mergeCell ref="BR1876:BS1876"/>
    <mergeCell ref="BR1877:BS1877"/>
    <mergeCell ref="BR1878:BS1878"/>
    <mergeCell ref="BR1879:BS1879"/>
    <mergeCell ref="BR1880:BS1880"/>
    <mergeCell ref="BR1881:BS1881"/>
    <mergeCell ref="BR1882:BS1882"/>
    <mergeCell ref="BR1883:BS1883"/>
    <mergeCell ref="BR1884:BS1884"/>
    <mergeCell ref="BR1885:BS1885"/>
    <mergeCell ref="DE52:DE53"/>
    <mergeCell ref="DF50:DR50"/>
    <mergeCell ref="DF53:DR53"/>
    <mergeCell ref="DE49:DE50"/>
    <mergeCell ref="DE38:DE46"/>
    <mergeCell ref="DF30:DR30"/>
    <mergeCell ref="DF25:DR25"/>
    <mergeCell ref="BR1886:BS1886"/>
    <mergeCell ref="BR1887:BS1887"/>
    <mergeCell ref="BR1888:BS1888"/>
    <mergeCell ref="BR1889:BS1889"/>
    <mergeCell ref="BR1890:BS1890"/>
    <mergeCell ref="BR1891:BS1891"/>
    <mergeCell ref="BR1892:BS1892"/>
    <mergeCell ref="BR1893:BS1893"/>
    <mergeCell ref="BR1852:BS1852"/>
    <mergeCell ref="BR1853:BS1853"/>
    <mergeCell ref="BR1854:BS1854"/>
    <mergeCell ref="BR1855:BS1855"/>
    <mergeCell ref="BR1856:BS1856"/>
    <mergeCell ref="BR1857:BS1857"/>
    <mergeCell ref="BR1858:BS1858"/>
    <mergeCell ref="BR1859:BS1859"/>
    <mergeCell ref="BR1860:BS1860"/>
    <mergeCell ref="BR1861:BS1861"/>
    <mergeCell ref="BR1862:BS1862"/>
    <mergeCell ref="BR1863:BS1863"/>
    <mergeCell ref="BR1864:BS1864"/>
    <mergeCell ref="BR1865:BS1865"/>
    <mergeCell ref="BR1866:BS1866"/>
    <mergeCell ref="BR1867:BS1867"/>
    <mergeCell ref="BR1868:BS1868"/>
  </mergeCells>
  <phoneticPr fontId="20" type="noConversion"/>
  <pageMargins left="0.45" right="0.23622047244094491" top="0.23" bottom="0.23622047244094491" header="0.17" footer="0.19685039370078741"/>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255</vt:i4>
      </vt:variant>
    </vt:vector>
  </HeadingPairs>
  <TitlesOfParts>
    <vt:vector size="259" baseType="lpstr">
      <vt:lpstr>Програм</vt:lpstr>
      <vt:lpstr>Програмска активност</vt:lpstr>
      <vt:lpstr>Пројекат</vt:lpstr>
      <vt:lpstr>Упутство</vt:lpstr>
      <vt:lpstr>funkcija</vt:lpstr>
      <vt:lpstr>Програм!Print_Area</vt:lpstr>
      <vt:lpstr>'Програмска активност'!Print_Area</vt:lpstr>
      <vt:lpstr>Пројекат!Print_Area</vt:lpstr>
      <vt:lpstr>'Програмска активност'!Print_Titles</vt:lpstr>
      <vt:lpstr>Пројекат!Print_Titles</vt:lpstr>
      <vt:lpstr>активност</vt:lpstr>
      <vt:lpstr>активност_пројекат</vt:lpstr>
      <vt:lpstr>Извори_финансирања</vt:lpstr>
      <vt:lpstr>конто</vt:lpstr>
      <vt:lpstr>п1</vt:lpstr>
      <vt:lpstr>п10</vt:lpstr>
      <vt:lpstr>п11</vt:lpstr>
      <vt:lpstr>п12</vt:lpstr>
      <vt:lpstr>п13</vt:lpstr>
      <vt:lpstr>п14</vt:lpstr>
      <vt:lpstr>п15</vt:lpstr>
      <vt:lpstr>п16</vt:lpstr>
      <vt:lpstr>п17</vt:lpstr>
      <vt:lpstr>п2</vt:lpstr>
      <vt:lpstr>п3</vt:lpstr>
      <vt:lpstr>п4</vt:lpstr>
      <vt:lpstr>п5</vt:lpstr>
      <vt:lpstr>п6</vt:lpstr>
      <vt:lpstr>п7</vt:lpstr>
      <vt:lpstr>п8</vt:lpstr>
      <vt:lpstr>п9</vt:lpstr>
      <vt:lpstr>ПА_1</vt:lpstr>
      <vt:lpstr>ПА_10</vt:lpstr>
      <vt:lpstr>ПА_11</vt:lpstr>
      <vt:lpstr>ПА_12</vt:lpstr>
      <vt:lpstr>ПА_13</vt:lpstr>
      <vt:lpstr>ПА_14</vt:lpstr>
      <vt:lpstr>ПА_15</vt:lpstr>
      <vt:lpstr>ПА_16</vt:lpstr>
      <vt:lpstr>ПА_17</vt:lpstr>
      <vt:lpstr>ПА_18</vt:lpstr>
      <vt:lpstr>ПА_19</vt:lpstr>
      <vt:lpstr>ПА_2</vt:lpstr>
      <vt:lpstr>ПА_20</vt:lpstr>
      <vt:lpstr>ПА_21</vt:lpstr>
      <vt:lpstr>ПА_22</vt:lpstr>
      <vt:lpstr>ПА_23</vt:lpstr>
      <vt:lpstr>ПА_25</vt:lpstr>
      <vt:lpstr>ПА_26</vt:lpstr>
      <vt:lpstr>ПА_27</vt:lpstr>
      <vt:lpstr>ПА_28</vt:lpstr>
      <vt:lpstr>ПА_29</vt:lpstr>
      <vt:lpstr>ПА_3</vt:lpstr>
      <vt:lpstr>ПА_30</vt:lpstr>
      <vt:lpstr>ПА_31</vt:lpstr>
      <vt:lpstr>ПА_32</vt:lpstr>
      <vt:lpstr>ПА_33</vt:lpstr>
      <vt:lpstr>ПА_34</vt:lpstr>
      <vt:lpstr>ПА_35</vt:lpstr>
      <vt:lpstr>ПА_36</vt:lpstr>
      <vt:lpstr>ПА_37</vt:lpstr>
      <vt:lpstr>ПА_38</vt:lpstr>
      <vt:lpstr>ПА_39</vt:lpstr>
      <vt:lpstr>ПА_4</vt:lpstr>
      <vt:lpstr>ПА_40</vt:lpstr>
      <vt:lpstr>ПА_41</vt:lpstr>
      <vt:lpstr>ПА_42</vt:lpstr>
      <vt:lpstr>ПА_43</vt:lpstr>
      <vt:lpstr>ПА_44</vt:lpstr>
      <vt:lpstr>ПА_45</vt:lpstr>
      <vt:lpstr>ПА_46</vt:lpstr>
      <vt:lpstr>ПА_47</vt:lpstr>
      <vt:lpstr>ПА_48</vt:lpstr>
      <vt:lpstr>ПА_49</vt:lpstr>
      <vt:lpstr>ПА_5</vt:lpstr>
      <vt:lpstr>ПА_50</vt:lpstr>
      <vt:lpstr>ПА_51</vt:lpstr>
      <vt:lpstr>ПА_52</vt:lpstr>
      <vt:lpstr>ПА_53</vt:lpstr>
      <vt:lpstr>ПА_54</vt:lpstr>
      <vt:lpstr>ПА_55</vt:lpstr>
      <vt:lpstr>ПА_56</vt:lpstr>
      <vt:lpstr>ПА_57</vt:lpstr>
      <vt:lpstr>ПА_58</vt:lpstr>
      <vt:lpstr>ПА_59</vt:lpstr>
      <vt:lpstr>ПА_6</vt:lpstr>
      <vt:lpstr>ПА_60</vt:lpstr>
      <vt:lpstr>ПА_61</vt:lpstr>
      <vt:lpstr>ПА_62</vt:lpstr>
      <vt:lpstr>ПА_63</vt:lpstr>
      <vt:lpstr>ПА_64</vt:lpstr>
      <vt:lpstr>ПА_65</vt:lpstr>
      <vt:lpstr>ПА_66</vt:lpstr>
      <vt:lpstr>ПА_67</vt:lpstr>
      <vt:lpstr>ПА_68</vt:lpstr>
      <vt:lpstr>ПА_69</vt:lpstr>
      <vt:lpstr>ПА_7</vt:lpstr>
      <vt:lpstr>ПА_70</vt:lpstr>
      <vt:lpstr>ПА_71</vt:lpstr>
      <vt:lpstr>ПА_72</vt:lpstr>
      <vt:lpstr>ПА_8</vt:lpstr>
      <vt:lpstr>ПА_9</vt:lpstr>
      <vt:lpstr>ПАЦ_1</vt:lpstr>
      <vt:lpstr>ПАЦ_10</vt:lpstr>
      <vt:lpstr>ПАЦ_11</vt:lpstr>
      <vt:lpstr>ПАЦ_12</vt:lpstr>
      <vt:lpstr>ПАЦ_13</vt:lpstr>
      <vt:lpstr>ПАЦ_14</vt:lpstr>
      <vt:lpstr>ПАЦ_15</vt:lpstr>
      <vt:lpstr>ПАЦ_16</vt:lpstr>
      <vt:lpstr>ПАЦ_17</vt:lpstr>
      <vt:lpstr>ПАЦ_18</vt:lpstr>
      <vt:lpstr>ПАЦ_19</vt:lpstr>
      <vt:lpstr>ПАЦ_2</vt:lpstr>
      <vt:lpstr>ПАЦ_20</vt:lpstr>
      <vt:lpstr>ПАЦ_21</vt:lpstr>
      <vt:lpstr>ПАЦ_22</vt:lpstr>
      <vt:lpstr>ПАЦ_23</vt:lpstr>
      <vt:lpstr>ПАЦ_24</vt:lpstr>
      <vt:lpstr>ПАЦ_25</vt:lpstr>
      <vt:lpstr>ПАЦ_26</vt:lpstr>
      <vt:lpstr>ПАЦ_27</vt:lpstr>
      <vt:lpstr>ПАЦ_28</vt:lpstr>
      <vt:lpstr>ПАЦ_29</vt:lpstr>
      <vt:lpstr>ПАЦ_3</vt:lpstr>
      <vt:lpstr>ПАЦ_30</vt:lpstr>
      <vt:lpstr>ПАЦ_31</vt:lpstr>
      <vt:lpstr>ПАЦ_32</vt:lpstr>
      <vt:lpstr>ПАЦ_33</vt:lpstr>
      <vt:lpstr>ПАЦ_34</vt:lpstr>
      <vt:lpstr>ПАЦ_35</vt:lpstr>
      <vt:lpstr>ПАЦ_36</vt:lpstr>
      <vt:lpstr>ПАЦ_37</vt:lpstr>
      <vt:lpstr>ПАЦ_38</vt:lpstr>
      <vt:lpstr>ПАЦ_39</vt:lpstr>
      <vt:lpstr>ПАЦ_4</vt:lpstr>
      <vt:lpstr>ПАЦ_40</vt:lpstr>
      <vt:lpstr>ПАЦ_41</vt:lpstr>
      <vt:lpstr>ПАЦ_42</vt:lpstr>
      <vt:lpstr>ПАЦ_43</vt:lpstr>
      <vt:lpstr>ПАЦ_44</vt:lpstr>
      <vt:lpstr>ПАЦ_45</vt:lpstr>
      <vt:lpstr>ПАЦ_46</vt:lpstr>
      <vt:lpstr>ПАЦ_47</vt:lpstr>
      <vt:lpstr>ПАЦ_48</vt:lpstr>
      <vt:lpstr>ПАЦ_49</vt:lpstr>
      <vt:lpstr>ПАЦ_5</vt:lpstr>
      <vt:lpstr>ПАЦ_50</vt:lpstr>
      <vt:lpstr>ПАЦ_51</vt:lpstr>
      <vt:lpstr>ПАЦ_52</vt:lpstr>
      <vt:lpstr>ПАЦ_53</vt:lpstr>
      <vt:lpstr>ПАЦ_54</vt:lpstr>
      <vt:lpstr>ПАЦ_55</vt:lpstr>
      <vt:lpstr>ПАЦ_56</vt:lpstr>
      <vt:lpstr>ПАЦ_57</vt:lpstr>
      <vt:lpstr>ПАЦ_58</vt:lpstr>
      <vt:lpstr>ПАЦ_59</vt:lpstr>
      <vt:lpstr>ПАЦ_6</vt:lpstr>
      <vt:lpstr>ПАЦ_60</vt:lpstr>
      <vt:lpstr>ПАЦ_61</vt:lpstr>
      <vt:lpstr>ПАЦ_62</vt:lpstr>
      <vt:lpstr>ПАЦ_63</vt:lpstr>
      <vt:lpstr>ПАЦ_64</vt:lpstr>
      <vt:lpstr>ПАЦ_65</vt:lpstr>
      <vt:lpstr>ПАЦ_66</vt:lpstr>
      <vt:lpstr>ПАЦ_67</vt:lpstr>
      <vt:lpstr>ПАЦ_68</vt:lpstr>
      <vt:lpstr>ПАЦ_69</vt:lpstr>
      <vt:lpstr>ПАЦ_7</vt:lpstr>
      <vt:lpstr>ПАЦ_70</vt:lpstr>
      <vt:lpstr>ПАЦ_71</vt:lpstr>
      <vt:lpstr>ПАЦ_72</vt:lpstr>
      <vt:lpstr>ПАЦ_73</vt:lpstr>
      <vt:lpstr>ПАЦ_74</vt:lpstr>
      <vt:lpstr>ПАЦ_75</vt:lpstr>
      <vt:lpstr>ПАЦ_76</vt:lpstr>
      <vt:lpstr>ПАЦ_77</vt:lpstr>
      <vt:lpstr>ПАЦ_78</vt:lpstr>
      <vt:lpstr>ПАЦ_79</vt:lpstr>
      <vt:lpstr>ПАЦ_8</vt:lpstr>
      <vt:lpstr>ПАЦ_80</vt:lpstr>
      <vt:lpstr>ПАЦ_81</vt:lpstr>
      <vt:lpstr>ПАЦ_82</vt:lpstr>
      <vt:lpstr>ПАЦ_83</vt:lpstr>
      <vt:lpstr>ПАЦ_84</vt:lpstr>
      <vt:lpstr>ПАЦ_85</vt:lpstr>
      <vt:lpstr>ПАЦ_86</vt:lpstr>
      <vt:lpstr>ПАЦ_87</vt:lpstr>
      <vt:lpstr>ПАЦ_88</vt:lpstr>
      <vt:lpstr>ПАЦ_89</vt:lpstr>
      <vt:lpstr>ПАЦ_9</vt:lpstr>
      <vt:lpstr>ПАЦ_90</vt:lpstr>
      <vt:lpstr>ПАЦ_91</vt:lpstr>
      <vt:lpstr>ПАЦ_92</vt:lpstr>
      <vt:lpstr>ПАЦ_93</vt:lpstr>
      <vt:lpstr>ПАЦ_94</vt:lpstr>
      <vt:lpstr>ПАЦ_95</vt:lpstr>
      <vt:lpstr>ПАЦ_96</vt:lpstr>
      <vt:lpstr>ПАЦ_97</vt:lpstr>
      <vt:lpstr>ПГ_1</vt:lpstr>
      <vt:lpstr>ПГ_10</vt:lpstr>
      <vt:lpstr>ПГ_11</vt:lpstr>
      <vt:lpstr>ПГ_12</vt:lpstr>
      <vt:lpstr>ПГ_13</vt:lpstr>
      <vt:lpstr>ПГ_14</vt:lpstr>
      <vt:lpstr>ПГ_15</vt:lpstr>
      <vt:lpstr>ПГ_16</vt:lpstr>
      <vt:lpstr>ПГ_17</vt:lpstr>
      <vt:lpstr>ПГ_2</vt:lpstr>
      <vt:lpstr>ПГ_3</vt:lpstr>
      <vt:lpstr>ПГ_4</vt:lpstr>
      <vt:lpstr>ПГ_5</vt:lpstr>
      <vt:lpstr>ПГ_6</vt:lpstr>
      <vt:lpstr>ПГ_7</vt:lpstr>
      <vt:lpstr>ПГ_8</vt:lpstr>
      <vt:lpstr>ПГ_9</vt:lpstr>
      <vt:lpstr>ПГЦ_1</vt:lpstr>
      <vt:lpstr>ПГЦ_10</vt:lpstr>
      <vt:lpstr>ПГЦ_11</vt:lpstr>
      <vt:lpstr>ПГЦ_12</vt:lpstr>
      <vt:lpstr>ПГЦ_13</vt:lpstr>
      <vt:lpstr>ПГЦ_14</vt:lpstr>
      <vt:lpstr>ПГЦ_15</vt:lpstr>
      <vt:lpstr>ПГЦ_16</vt:lpstr>
      <vt:lpstr>ПГЦ_17</vt:lpstr>
      <vt:lpstr>ПГЦ_18</vt:lpstr>
      <vt:lpstr>ПГЦ_19</vt:lpstr>
      <vt:lpstr>ПГЦ_2</vt:lpstr>
      <vt:lpstr>ПГЦ_20</vt:lpstr>
      <vt:lpstr>ПГЦ_21</vt:lpstr>
      <vt:lpstr>ПГЦ_22</vt:lpstr>
      <vt:lpstr>ПГЦ_23</vt:lpstr>
      <vt:lpstr>ПГЦ_24</vt:lpstr>
      <vt:lpstr>ПГЦ_25</vt:lpstr>
      <vt:lpstr>ПГЦ_26</vt:lpstr>
      <vt:lpstr>ПГЦ_27</vt:lpstr>
      <vt:lpstr>ПГЦ_28</vt:lpstr>
      <vt:lpstr>ПГЦ_29</vt:lpstr>
      <vt:lpstr>ПГЦ_3</vt:lpstr>
      <vt:lpstr>ПГЦ_30</vt:lpstr>
      <vt:lpstr>ПГЦ_31</vt:lpstr>
      <vt:lpstr>ПГЦ_32</vt:lpstr>
      <vt:lpstr>ПГЦ_33</vt:lpstr>
      <vt:lpstr>ПГЦ_34</vt:lpstr>
      <vt:lpstr>ПГЦ_35</vt:lpstr>
      <vt:lpstr>ПГЦ_36</vt:lpstr>
      <vt:lpstr>ПГЦ_37</vt:lpstr>
      <vt:lpstr>ПГЦ_38</vt:lpstr>
      <vt:lpstr>ПГЦ_39</vt:lpstr>
      <vt:lpstr>ПГЦ_4</vt:lpstr>
      <vt:lpstr>ПГЦ_5</vt:lpstr>
      <vt:lpstr>ПГЦ_6</vt:lpstr>
      <vt:lpstr>ПГЦ_7</vt:lpstr>
      <vt:lpstr>ПГЦ_8</vt:lpstr>
      <vt:lpstr>ПГЦ_9</vt:lpstr>
      <vt:lpstr>Програми</vt:lpstr>
      <vt:lpstr>Сектор</vt:lpstr>
      <vt:lpstr>списак_активности</vt:lpstr>
      <vt:lpstr>шифра_програма</vt:lpstr>
    </vt:vector>
  </TitlesOfParts>
  <Company>Gradska uprava</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Bojan Kostic</dc:creator>
  <cp:lastModifiedBy>OUP20a</cp:lastModifiedBy>
  <cp:lastPrinted>2016-11-03T02:31:13Z</cp:lastPrinted>
  <dcterms:created xsi:type="dcterms:W3CDTF">2014-07-16T07:05:44Z</dcterms:created>
  <dcterms:modified xsi:type="dcterms:W3CDTF">2016-11-28T10:20:53Z</dcterms:modified>
</cp:coreProperties>
</file>